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147829E-DD9F-472D-862E-EC6EB916189C}" xr6:coauthVersionLast="47" xr6:coauthVersionMax="47" xr10:uidLastSave="{00000000-0000-0000-0000-000000000000}"/>
  <bookViews>
    <workbookView xWindow="-120" yWindow="-120" windowWidth="29040" windowHeight="15840" activeTab="3"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Cash!$A$1:$O$9532</definedName>
    <definedName name="_xlnm._FilterDatabase" localSheetId="4" hidden="1">Mohsin!$A$2:$H$373</definedName>
    <definedName name="_xlnm._FilterDatabase" localSheetId="10" hidden="1">'Petty cash (old)'!$A$1:$L$11593</definedName>
    <definedName name="_xlnm.Print_Area" localSheetId="9">Absentees!$A$1:$M$33</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H354" i="60" l="1"/>
  <c r="G8829" i="12" l="1"/>
  <c r="G8830" i="12" s="1"/>
  <c r="G8831" i="12" s="1"/>
  <c r="G8832" i="12" s="1"/>
  <c r="G8833" i="12" s="1"/>
  <c r="G8834" i="12" s="1"/>
  <c r="G8835" i="12" s="1"/>
  <c r="G8836" i="12" s="1"/>
  <c r="G8837" i="12" s="1"/>
  <c r="G8838" i="12" s="1"/>
  <c r="G8839" i="12" s="1"/>
  <c r="G8840" i="12" s="1"/>
  <c r="G8841" i="12" s="1"/>
  <c r="G8842" i="12" s="1"/>
  <c r="G8843" i="12" s="1"/>
  <c r="G8844" i="12" s="1"/>
  <c r="L8825" i="12" l="1"/>
  <c r="J8834" i="12"/>
  <c r="J8841" i="12" s="1"/>
  <c r="J8843" i="12" s="1"/>
  <c r="J8844" i="12" s="1"/>
  <c r="J4" i="45" l="1"/>
  <c r="H213" i="45"/>
  <c r="M4948" i="12" l="1"/>
  <c r="M8006" i="12"/>
  <c r="M8201" i="12"/>
  <c r="M8202" i="12"/>
  <c r="M8203" i="12"/>
  <c r="M8204" i="12"/>
  <c r="M8205" i="12"/>
  <c r="M8206" i="12"/>
  <c r="M8207" i="12"/>
  <c r="M8208" i="12"/>
  <c r="M8382" i="12"/>
  <c r="M8457" i="12"/>
  <c r="E8788" i="12" l="1"/>
  <c r="J8806" i="12" s="1"/>
  <c r="J13" i="57" l="1"/>
  <c r="J12" i="57"/>
  <c r="C665" i="47"/>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54" i="60" l="1"/>
  <c r="I8718" i="12"/>
  <c r="J359" i="60" l="1"/>
  <c r="L8725" i="12" l="1"/>
  <c r="J350" i="60"/>
  <c r="J8697" i="12" l="1"/>
  <c r="J8699" i="12" s="1"/>
  <c r="J8647" i="12" l="1"/>
  <c r="J8651" i="12" s="1"/>
  <c r="J11" i="57" l="1"/>
  <c r="J8637" i="12" l="1"/>
  <c r="J8638" i="12" s="1"/>
  <c r="J5" i="57" l="1"/>
  <c r="I8566" i="12" l="1"/>
  <c r="I8568" i="12" s="1"/>
  <c r="E8595" i="12" l="1"/>
  <c r="I8596" i="12"/>
  <c r="E8574" i="12" l="1"/>
  <c r="L8577" i="12" l="1"/>
  <c r="J8575" i="12"/>
  <c r="K8559" i="12"/>
  <c r="E8567" i="12"/>
  <c r="I8583" i="12" s="1"/>
  <c r="J8583" i="12" l="1"/>
  <c r="I8555" i="12"/>
  <c r="J8515" i="12" l="1"/>
  <c r="J8517" i="12" s="1"/>
  <c r="H30" i="57" l="1"/>
  <c r="I350" i="60" l="1"/>
  <c r="J8489" i="12"/>
  <c r="E8487" i="12"/>
  <c r="E8486" i="12"/>
  <c r="J8447" i="12" l="1"/>
  <c r="J351" i="60" l="1"/>
  <c r="I351" i="60"/>
  <c r="J8451" i="12" l="1"/>
  <c r="J8461" i="12" l="1"/>
  <c r="J8463" i="12" l="1"/>
  <c r="J8467" i="12" s="1"/>
  <c r="L8464" i="12"/>
  <c r="L8361" i="12"/>
  <c r="F1212" i="53" l="1"/>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665" i="47" s="1"/>
  <c r="J8217" i="12" l="1"/>
  <c r="J8186" i="12"/>
  <c r="K8209" i="12" l="1"/>
  <c r="K8208" i="12"/>
  <c r="K8200" i="12"/>
  <c r="K8201" i="12"/>
  <c r="K8202" i="12"/>
  <c r="K8203" i="12"/>
  <c r="K8204" i="12"/>
  <c r="K8205" i="12"/>
  <c r="K8206" i="12"/>
  <c r="K8207" i="12"/>
  <c r="K8199"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135" i="57" s="1"/>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E5372" i="12"/>
  <c r="H351" i="60" l="1"/>
  <c r="H350"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3"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3"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45" i="12" l="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D11" i="57" s="1"/>
  <c r="D16" i="57" s="1"/>
  <c r="D27" i="57" l="1"/>
  <c r="J7858" i="12" l="1"/>
  <c r="J7860" i="12" s="1"/>
  <c r="J8805" i="12"/>
  <c r="J8807" i="12" s="1"/>
  <c r="J8353" i="12"/>
  <c r="J8355" i="12" s="1"/>
  <c r="J8116" i="12"/>
  <c r="J8118" i="12" s="1"/>
  <c r="I7528" i="12"/>
  <c r="I7530" i="12" s="1"/>
  <c r="J8574" i="12"/>
  <c r="J8576" i="12" s="1"/>
  <c r="D26" i="57" l="1"/>
  <c r="D28" i="57" s="1"/>
  <c r="S136"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<sst xmlns="http://schemas.openxmlformats.org/spreadsheetml/2006/main" count="70747" uniqueCount="13538">
  <si>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</si>
  <si>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</si>
  <si>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</si>
  <si>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</si>
  <si>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</si>
  <si>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</si>
  <si>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</si>
  <si>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</si>
  <si>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</si>
  <si>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</si>
  <si>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</si>
  <si>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</si>
  <si>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</si>
  <si>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</si>
  <si>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</si>
  <si>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</si>
  <si>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</si>
  <si>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</si>
  <si>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</si>
  <si>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</si>
  <si>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</si>
  <si>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</si>
  <si>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</si>
  <si>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</si>
  <si>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</si>
  <si>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</si>
  <si>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</si>
  <si>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</si>
  <si>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</si>
  <si>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</si>
  <si>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</si>
  <si>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</si>
  <si>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</si>
  <si>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</si>
  <si>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</si>
  <si>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</si>
  <si>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</si>
  <si>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</si>
  <si>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</si>
  <si>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</si>
  <si>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</si>
  <si>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</si>
  <si>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</si>
  <si>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</si>
  <si>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</si>
  <si>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</si>
  <si>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</si>
  <si>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</si>
  <si>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</si>
  <si>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</si>
  <si>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</si>
  <si>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</si>
  <si>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</si>
  <si>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</si>
  <si>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</si>
  <si>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</si>
  <si>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</si>
  <si>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</si>
  <si>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</si>
  <si>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</si>
  <si>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</si>
  <si>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</si>
  <si>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</si>
  <si>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</si>
  <si>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</si>
  <si>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</si>
  <si>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</si>
  <si>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</si>
  <si>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</si>
  <si>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</si>
  <si>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</si>
  <si>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</si>
  <si>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</si>
  <si>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</si>
  <si>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</si>
  <si>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</si>
  <si>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</si>
  <si>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</si>
  <si>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</si>
  <si>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</si>
  <si>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</si>
  <si>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</si>
  <si>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</si>
  <si>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</si>
  <si>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</si>
  <si>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</si>
  <si>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</si>
  <si>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</si>
  <si>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</si>
  <si>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</si>
  <si>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</si>
  <si>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</si>
  <si>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</si>
  <si>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</si>
  <si>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</si>
  <si>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</si>
  <si>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</si>
  <si>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</si>
  <si>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</si>
  <si>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</si>
  <si>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</si>
  <si>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</si>
  <si>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</si>
  <si>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</si>
  <si>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</si>
  <si>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</si>
  <si>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</si>
  <si>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</si>
  <si>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</si>
  <si>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</si>
  <si>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</si>
  <si>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</si>
  <si>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</si>
  <si>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</si>
  <si>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</si>
  <si>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</si>
  <si>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</si>
  <si>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</si>
  <si>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</si>
  <si>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</si>
  <si>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</si>
  <si>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</si>
  <si>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</si>
  <si>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</si>
  <si>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</si>
  <si>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</si>
  <si>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</si>
  <si>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</si>
  <si>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</si>
  <si>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</si>
  <si>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</si>
  <si>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</si>
  <si>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</si>
  <si>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</si>
  <si>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</si>
  <si>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</si>
  <si>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</si>
  <si>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</si>
  <si>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</si>
  <si>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</si>
  <si>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</si>
  <si>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</si>
  <si>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</si>
  <si>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</si>
  <si>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</si>
  <si>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</si>
  <si>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</si>
  <si>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</si>
  <si>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</si>
  <si>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</si>
  <si>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</si>
  <si>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</si>
  <si>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</si>
  <si>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</si>
  <si>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</si>
  <si>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</si>
  <si>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</si>
  <si>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</si>
  <si>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</si>
  <si>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</si>
  <si>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</si>
  <si>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</si>
  <si>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</si>
  <si>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</si>
  <si>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</si>
  <si>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</si>
  <si>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</si>
  <si>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</si>
  <si>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</si>
  <si>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</si>
  <si>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</si>
  <si>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</si>
  <si>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</si>
  <si>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</si>
  <si>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</si>
  <si>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</si>
  <si>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</si>
  <si>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</si>
  <si>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</si>
  <si>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</si>
  <si>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</si>
  <si>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</si>
  <si>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</si>
  <si>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</si>
  <si>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</si>
  <si>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</si>
  <si>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</si>
  <si>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</si>
  <si>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</si>
  <si>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</si>
  <si>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</si>
  <si>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</si>
  <si>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</si>
  <si>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</si>
  <si>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</si>
  <si>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</si>
  <si>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</si>
  <si>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</si>
  <si>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</si>
  <si>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</si>
  <si>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</si>
  <si>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</si>
  <si>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</si>
  <si>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</si>
  <si>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</si>
  <si>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</si>
  <si>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</si>
  <si>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</si>
  <si>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</si>
  <si>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</si>
  <si>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</si>
  <si>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</si>
  <si>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</si>
  <si>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</si>
  <si>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</si>
  <si>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</si>
  <si>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</si>
  <si>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</si>
  <si>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</si>
  <si>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</si>
  <si>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</si>
  <si>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</si>
  <si>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</si>
  <si>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</si>
  <si>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</si>
  <si>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</si>
  <si>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</si>
  <si>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</si>
  <si>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</si>
  <si>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</si>
  <si>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</si>
  <si>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</si>
  <si>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</si>
  <si>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</si>
  <si>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</si>
  <si>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</si>
  <si>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</si>
  <si>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</si>
  <si>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</si>
  <si>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</si>
  <si>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</si>
  <si>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</si>
  <si>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</si>
  <si>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</si>
  <si>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</si>
  <si>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</si>
  <si>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</si>
  <si>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</si>
  <si>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</si>
  <si>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</si>
  <si>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</si>
  <si>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</si>
  <si>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</si>
  <si>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</si>
  <si>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</si>
  <si>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</si>
  <si>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</si>
  <si>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</si>
  <si>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</si>
  <si>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</si>
  <si>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</si>
  <si>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</si>
  <si>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</si>
  <si>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</si>
  <si>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</si>
  <si>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</si>
  <si>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</si>
  <si>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</si>
  <si>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</si>
  <si>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</si>
  <si>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</si>
  <si>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</si>
  <si>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</si>
  <si>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</si>
  <si>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</si>
  <si>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</si>
  <si>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</si>
  <si>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</si>
  <si>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</si>
  <si>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</si>
  <si>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</si>
  <si>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</si>
  <si>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</si>
  <si>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</si>
  <si>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</si>
  <si>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</si>
  <si>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</si>
  <si>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</si>
  <si>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</si>
  <si>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</si>
  <si>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</si>
  <si>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</si>
  <si>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</si>
  <si>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</si>
  <si>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</si>
  <si>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</si>
  <si>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</si>
  <si>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</si>
  <si>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</si>
  <si>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</si>
  <si>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</si>
  <si>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</si>
  <si>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</si>
  <si>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</si>
  <si>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</si>
  <si>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</si>
  <si>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</si>
  <si>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</si>
  <si>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</si>
  <si>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</si>
  <si>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</si>
  <si>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</si>
  <si>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</si>
  <si>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</si>
  <si>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</si>
  <si>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</si>
  <si>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</si>
  <si>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</si>
  <si>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</si>
  <si>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</si>
  <si>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</si>
  <si>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</si>
  <si>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</si>
  <si>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</si>
  <si>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</si>
  <si>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</si>
  <si>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</si>
  <si>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</si>
  <si>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</si>
  <si>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</si>
  <si>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</si>
  <si>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</si>
  <si>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</si>
  <si>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</si>
  <si>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</si>
  <si>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</si>
  <si>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</si>
  <si>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</si>
  <si>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</si>
  <si>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</si>
  <si>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</si>
  <si>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</si>
  <si>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</si>
  <si>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</si>
  <si>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</si>
  <si>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</si>
  <si>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</si>
  <si>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</si>
  <si>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</si>
  <si>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</si>
  <si>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</si>
  <si>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</si>
  <si>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</si>
  <si>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</si>
  <si>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</si>
  <si>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</si>
  <si>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</si>
  <si>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</si>
  <si>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</si>
  <si>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</si>
  <si>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</si>
  <si>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</si>
  <si>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</si>
  <si>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</si>
  <si>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</si>
  <si>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</si>
  <si>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</si>
  <si>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</si>
  <si>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</si>
  <si>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</si>
  <si>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</si>
  <si>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</si>
  <si>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</si>
  <si>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</si>
  <si>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</si>
  <si>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</si>
  <si>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</si>
  <si>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</si>
  <si>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</si>
  <si>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</si>
  <si>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</si>
  <si>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</si>
  <si>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</si>
  <si>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</si>
  <si>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</si>
  <si>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</si>
  <si>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</si>
  <si>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</si>
  <si>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</si>
  <si>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</si>
  <si>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</si>
  <si>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</si>
  <si>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</si>
  <si>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</si>
  <si>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</si>
  <si>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</si>
  <si>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</si>
  <si>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</si>
  <si>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</si>
  <si>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</si>
  <si>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</si>
  <si>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</si>
  <si>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</si>
  <si>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</si>
  <si>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</si>
  <si>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</si>
  <si>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</si>
  <si>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</si>
  <si>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</si>
  <si>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</si>
  <si>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</si>
  <si>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</si>
  <si>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</si>
  <si>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</si>
  <si>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</si>
  <si>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</si>
  <si>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</si>
  <si>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</si>
  <si>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</si>
  <si>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</si>
  <si>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</si>
  <si>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</si>
  <si>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</si>
  <si>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</si>
  <si>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</si>
  <si>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</si>
  <si>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</si>
  <si>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</si>
  <si>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</si>
  <si>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</si>
  <si>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</si>
  <si>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</si>
  <si>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</si>
  <si>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</si>
  <si>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</si>
  <si>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</si>
  <si>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</si>
  <si>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</si>
  <si>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</si>
  <si>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</si>
  <si>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</si>
  <si>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</si>
  <si>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</si>
  <si>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</si>
  <si>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</si>
  <si>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</si>
  <si>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</si>
  <si>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</si>
  <si>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</si>
  <si>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</si>
  <si>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</si>
  <si>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</si>
  <si>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</si>
  <si>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</si>
  <si>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</si>
  <si>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</si>
  <si>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</si>
  <si>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</si>
  <si>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</si>
  <si>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</si>
  <si>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</si>
  <si>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</si>
  <si>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</si>
  <si>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</si>
  <si>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</si>
  <si>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</si>
  <si>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</si>
  <si>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</si>
  <si>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</si>
  <si>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</si>
  <si>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</si>
  <si>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</si>
  <si>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</si>
  <si>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</si>
  <si>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</si>
  <si>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</si>
  <si>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</si>
  <si>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</si>
  <si>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</si>
  <si>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</si>
  <si>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</si>
  <si>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</si>
  <si>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</si>
  <si>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</si>
  <si>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</si>
  <si>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</si>
  <si>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</si>
  <si>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</si>
  <si>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</si>
  <si>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</si>
  <si>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</si>
  <si>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</si>
  <si>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</si>
  <si>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</si>
  <si>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</si>
  <si>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</si>
  <si>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</si>
  <si>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</si>
  <si>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</si>
  <si>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</si>
  <si>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</si>
  <si>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</si>
  <si>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</si>
  <si>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</si>
  <si>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</si>
  <si>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</si>
  <si>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</si>
  <si>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</si>
  <si>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</si>
  <si>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</si>
  <si>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</si>
  <si>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</si>
  <si>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</si>
  <si>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</si>
  <si>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</si>
  <si>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</si>
  <si>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</si>
  <si>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</si>
  <si>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</si>
  <si>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</si>
  <si>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</si>
  <si>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</si>
  <si>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</si>
  <si>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</si>
  <si>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</si>
  <si>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</si>
  <si>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</si>
  <si>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</si>
  <si>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</si>
  <si>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</si>
  <si>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</si>
  <si>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</si>
  <si>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</si>
  <si>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</si>
  <si>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</si>
  <si>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</si>
  <si>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</si>
  <si>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</si>
  <si>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</si>
  <si>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</si>
  <si>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</si>
  <si>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</si>
  <si>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</si>
  <si>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</si>
  <si>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</si>
  <si>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</si>
  <si>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</si>
  <si>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</si>
  <si>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</si>
  <si>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</si>
  <si>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</si>
  <si>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</si>
  <si>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</si>
  <si>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</si>
  <si>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</si>
  <si>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</si>
  <si>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</si>
  <si>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</si>
  <si>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</si>
  <si>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</si>
  <si>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</si>
  <si>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</si>
  <si>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</si>
  <si>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</si>
  <si>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</si>
  <si>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</si>
  <si>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</si>
  <si>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</si>
  <si>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</si>
  <si>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</si>
  <si>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</si>
  <si>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</si>
  <si>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</si>
  <si>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</si>
  <si>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</si>
  <si>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</si>
  <si>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</si>
  <si>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</si>
  <si>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</si>
  <si>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</si>
  <si>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</si>
  <si>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</si>
  <si>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</si>
  <si>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</si>
  <si>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</si>
  <si>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</si>
  <si>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</si>
  <si>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</si>
  <si>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</si>
  <si>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</si>
  <si>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</si>
  <si>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</si>
  <si>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</si>
  <si>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</si>
  <si>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</si>
  <si>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</si>
  <si>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</si>
  <si>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</si>
  <si>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</si>
  <si>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</si>
  <si>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</si>
  <si>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</si>
  <si>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</si>
  <si>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</si>
  <si>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</si>
  <si>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</si>
  <si>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</si>
  <si>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</si>
  <si>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</si>
  <si>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</si>
  <si>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</si>
  <si>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</si>
  <si>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</si>
  <si>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</si>
  <si>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</si>
  <si>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</si>
  <si>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</si>
  <si>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</si>
  <si>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</si>
  <si>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</si>
  <si>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</si>
  <si>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</si>
  <si>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</si>
  <si>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</si>
  <si>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</si>
  <si>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</si>
  <si>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</si>
  <si>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</si>
  <si>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</si>
  <si>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</si>
  <si>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</si>
  <si>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</si>
  <si>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</si>
  <si>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</si>
  <si>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</si>
  <si>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</si>
  <si>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</si>
  <si>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</si>
  <si>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</si>
  <si>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</si>
  <si>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</si>
  <si>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</si>
  <si>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</si>
  <si>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</si>
  <si>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</si>
  <si>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</si>
  <si>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</si>
  <si>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</si>
  <si>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</si>
  <si>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</si>
  <si>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</si>
  <si>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</si>
  <si>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</si>
  <si>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</si>
  <si>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</si>
  <si>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</si>
  <si>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</si>
  <si>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</si>
  <si>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</si>
  <si>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</si>
  <si>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</si>
  <si>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</si>
  <si>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</si>
  <si>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</si>
  <si>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</si>
  <si>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</si>
  <si>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</si>
  <si>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</si>
  <si>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</si>
  <si>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</si>
  <si>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</si>
  <si>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</si>
  <si>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</si>
  <si>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</si>
  <si>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</si>
  <si>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</si>
  <si>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</si>
  <si>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</si>
  <si>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</si>
  <si>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</si>
  <si>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</si>
  <si>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</si>
  <si>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</si>
  <si>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</si>
  <si>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</si>
  <si>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</si>
  <si>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</si>
  <si>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</si>
  <si>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</si>
  <si>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</si>
  <si>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</si>
  <si>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</si>
  <si>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</si>
  <si>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</si>
  <si>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</si>
  <si>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</si>
  <si>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</si>
  <si>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</si>
  <si>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</si>
  <si>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</si>
  <si>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</si>
  <si>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</si>
  <si>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</si>
  <si>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</si>
  <si>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</si>
  <si>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</si>
  <si>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</si>
  <si>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</si>
  <si>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</si>
  <si>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</si>
  <si>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</si>
  <si>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</si>
  <si>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</si>
  <si>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</si>
  <si>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</si>
  <si>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</si>
  <si>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</si>
  <si>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</si>
  <si>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</si>
  <si>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</si>
  <si>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</si>
  <si>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</si>
  <si>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</si>
  <si>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</si>
  <si>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</si>
  <si>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</si>
  <si>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</si>
  <si>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</si>
  <si>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</si>
  <si>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</si>
  <si>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</si>
  <si>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</si>
  <si>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</si>
  <si>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</si>
  <si>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</si>
  <si>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</si>
  <si>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</si>
  <si>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</si>
  <si>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</si>
  <si>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</si>
  <si>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</si>
  <si>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</si>
  <si>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</si>
  <si>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</si>
  <si>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</si>
  <si>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</si>
  <si>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</si>
  <si>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</si>
  <si>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</si>
  <si>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</si>
  <si>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</si>
  <si>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</si>
  <si>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</si>
  <si>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</si>
  <si>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</si>
  <si>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</si>
  <si>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</si>
  <si>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</si>
  <si>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</si>
  <si>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</si>
  <si>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</si>
  <si>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</si>
  <si>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</si>
  <si>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</si>
  <si>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</si>
  <si>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</si>
  <si>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</si>
  <si>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</si>
  <si>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</si>
  <si>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</si>
  <si>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</si>
  <si>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</si>
  <si>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</si>
  <si>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</si>
  <si>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</si>
  <si>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</si>
  <si>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</si>
  <si>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</si>
  <si>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</si>
  <si>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</si>
  <si>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</si>
  <si>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</si>
  <si>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</si>
  <si>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</si>
  <si>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</si>
  <si>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</si>
  <si>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</si>
  <si>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</si>
  <si>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</si>
  <si>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</si>
  <si>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</si>
  <si>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</si>
  <si>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</si>
  <si>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</si>
  <si>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</si>
  <si>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</si>
  <si>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</si>
  <si>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</si>
  <si>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</si>
  <si>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</si>
  <si>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</si>
  <si>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</si>
  <si>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</si>
  <si>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</si>
  <si>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</si>
  <si>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</si>
  <si>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</si>
  <si>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</si>
  <si>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</si>
  <si>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</si>
  <si>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</si>
  <si>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</si>
  <si>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</si>
  <si>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</si>
  <si>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</si>
  <si>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</si>
  <si>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</si>
  <si>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</si>
  <si>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</si>
  <si>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</si>
  <si>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</si>
  <si>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</si>
  <si>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</si>
  <si>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</si>
  <si>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</si>
  <si>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</si>
  <si>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</si>
  <si>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</si>
  <si>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</si>
  <si>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</si>
  <si>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</si>
  <si>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</si>
  <si>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</si>
  <si>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</si>
  <si>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</si>
  <si>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</si>
  <si>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</si>
  <si>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</si>
  <si>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</si>
  <si>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</si>
  <si>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</si>
  <si>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</si>
  <si>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</si>
  <si>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</si>
  <si>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</si>
  <si>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</si>
  <si>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</si>
  <si>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</si>
  <si>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</si>
  <si>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</si>
  <si>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</si>
  <si>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</si>
  <si>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</si>
  <si>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</si>
  <si>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</si>
  <si>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</si>
  <si>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</si>
  <si>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</si>
  <si>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</si>
  <si>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</si>
  <si>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</si>
  <si>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</si>
  <si>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</si>
  <si>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</si>
  <si>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</si>
  <si>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</si>
  <si>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</si>
  <si>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</si>
  <si>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</si>
  <si>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</si>
  <si>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</si>
  <si>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</si>
  <si>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</si>
  <si>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</si>
  <si>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</si>
  <si>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</si>
  <si>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</si>
  <si>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</si>
  <si>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</si>
  <si>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</si>
  <si>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</si>
  <si>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</si>
  <si>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</si>
  <si>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</si>
  <si>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</si>
  <si>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</si>
  <si>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</si>
  <si>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</si>
  <si>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</si>
  <si>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</si>
  <si>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</si>
  <si>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</si>
  <si>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</si>
  <si>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</si>
  <si>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</si>
  <si>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</si>
  <si>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</si>
  <si>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</si>
  <si>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</si>
  <si>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</si>
  <si>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</si>
  <si>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</si>
  <si>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</si>
  <si>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</si>
  <si>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</si>
  <si>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</si>
  <si>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</si>
  <si>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</si>
  <si>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</si>
  <si>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</si>
  <si>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</si>
  <si>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</si>
  <si>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</si>
  <si>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</si>
  <si>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</si>
  <si>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</si>
  <si>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</si>
  <si>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</si>
  <si>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</si>
  <si>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</si>
  <si>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</si>
  <si>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</si>
  <si>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</si>
  <si>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</si>
  <si>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</si>
  <si>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</si>
  <si>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</si>
  <si>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</si>
  <si>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</si>
  <si>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</si>
  <si>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</si>
  <si>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</si>
  <si>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</si>
  <si>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</si>
  <si>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</si>
  <si>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</si>
  <si>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</si>
  <si>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</si>
  <si>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</si>
  <si>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</si>
  <si>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</si>
  <si>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</si>
  <si>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</si>
  <si>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</si>
  <si>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</si>
  <si>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</si>
  <si>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</si>
  <si>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</si>
  <si>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</si>
  <si>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</si>
  <si>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</si>
  <si>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</si>
  <si>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</si>
  <si>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</si>
  <si>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</si>
  <si>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</si>
  <si>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</si>
  <si>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</si>
  <si>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</si>
  <si>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</si>
  <si>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</si>
  <si>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</si>
  <si>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</si>
  <si>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</si>
  <si>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</si>
  <si>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</si>
  <si>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</si>
  <si>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</si>
  <si>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</si>
  <si>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</si>
  <si>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</si>
  <si>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</si>
  <si>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</si>
  <si>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</si>
  <si>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</si>
  <si>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</si>
  <si>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</si>
  <si>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</si>
  <si>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</si>
  <si>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</si>
  <si>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</si>
  <si>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</si>
  <si>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</si>
  <si>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</si>
  <si>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</si>
  <si>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</si>
  <si>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</si>
  <si>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</si>
  <si>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</si>
  <si>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</si>
  <si>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</si>
  <si>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</si>
  <si>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</si>
  <si>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</si>
  <si>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</si>
  <si>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</si>
  <si>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</si>
  <si>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</si>
  <si>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</si>
  <si>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</si>
  <si>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</si>
  <si>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</si>
  <si>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</si>
  <si>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</si>
  <si>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</si>
  <si>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</si>
  <si>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</si>
  <si>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</si>
  <si>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</si>
  <si>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</si>
  <si>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</si>
  <si>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</si>
  <si>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</si>
  <si>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</si>
  <si>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</si>
  <si>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</si>
  <si>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</si>
  <si>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</si>
  <si>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</si>
  <si>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</si>
  <si>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</si>
  <si>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</si>
  <si>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</si>
  <si>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</si>
  <si>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</si>
  <si>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</si>
  <si>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</si>
  <si>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</si>
  <si>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</si>
  <si>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</si>
  <si>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</si>
  <si>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</si>
  <si>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</si>
  <si>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</si>
  <si>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</si>
  <si>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</si>
  <si>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</si>
  <si>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</si>
  <si>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</si>
  <si>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</si>
  <si>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</si>
  <si>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</si>
  <si>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</si>
  <si>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</si>
  <si>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</si>
  <si>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</si>
  <si>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</si>
  <si>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</si>
  <si>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</si>
  <si>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</si>
  <si>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</si>
  <si>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</si>
  <si>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</si>
  <si>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</si>
  <si>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</si>
  <si>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</si>
  <si>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</si>
  <si>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</si>
  <si>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</si>
  <si>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</si>
  <si>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</si>
  <si>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</si>
  <si>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</si>
  <si>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</si>
  <si>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</si>
  <si>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</si>
  <si>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</si>
  <si>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</si>
  <si>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</si>
  <si>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</si>
  <si>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</si>
  <si>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</si>
  <si>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</si>
  <si>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</si>
  <si>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</si>
  <si>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</si>
  <si>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</si>
  <si>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</si>
  <si>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</si>
  <si>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</si>
  <si>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</si>
  <si>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</si>
  <si>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</si>
  <si>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</si>
  <si>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</si>
  <si>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</si>
  <si>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</si>
  <si>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</si>
  <si>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</si>
  <si>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</si>
  <si>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</si>
  <si>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</si>
  <si>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</si>
  <si>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</si>
  <si>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</si>
  <si>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</si>
  <si>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</si>
  <si>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</si>
  <si>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</si>
  <si>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</si>
  <si>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</si>
  <si>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</si>
  <si>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</si>
  <si>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</si>
  <si>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</si>
  <si>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</si>
  <si>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</si>
  <si>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</si>
  <si>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</si>
  <si>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</si>
  <si>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</si>
  <si>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</si>
  <si>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</si>
  <si>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</si>
  <si>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</si>
  <si>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</si>
  <si>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</si>
  <si>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</si>
  <si>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</si>
  <si>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</si>
  <si>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</si>
  <si>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</si>
  <si>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</si>
  <si>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</si>
  <si>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</si>
  <si>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</si>
  <si>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</si>
  <si>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</si>
  <si>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</si>
  <si>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</si>
  <si>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</si>
  <si>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</si>
  <si>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</si>
  <si>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</si>
  <si>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</si>
  <si>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</si>
  <si>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</si>
  <si>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</si>
  <si>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</si>
  <si>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</si>
  <si>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</si>
  <si>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</si>
  <si>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</si>
  <si>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</si>
  <si>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</si>
  <si>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</si>
  <si>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</si>
  <si>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</si>
  <si>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</si>
  <si>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</si>
  <si>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</si>
  <si>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</si>
  <si>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</si>
  <si>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</si>
  <si>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</si>
  <si>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</si>
  <si>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</si>
  <si>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</si>
  <si>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</si>
  <si>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</si>
  <si>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</si>
  <si>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</si>
  <si>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</si>
  <si>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</si>
  <si>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</si>
  <si>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</si>
  <si>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</si>
  <si>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</si>
  <si>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</si>
  <si>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</si>
  <si>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</si>
  <si>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</si>
  <si>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</si>
  <si>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</si>
  <si>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</si>
  <si>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</si>
  <si>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</si>
  <si>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</si>
  <si>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</si>
  <si>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</si>
  <si>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</si>
  <si>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</si>
  <si>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</si>
  <si>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</si>
  <si>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</si>
  <si>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</si>
  <si>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</si>
  <si>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</si>
  <si>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</si>
  <si>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</si>
  <si>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</si>
  <si>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</si>
  <si>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</si>
  <si>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</si>
  <si>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</si>
  <si>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</si>
  <si>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</si>
  <si>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</si>
  <si>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</si>
  <si>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</si>
  <si>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</si>
  <si>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</si>
  <si>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</si>
  <si>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</si>
  <si>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</si>
  <si>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</si>
  <si>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</si>
  <si>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</si>
  <si>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</si>
  <si>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</si>
  <si>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</si>
  <si>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</si>
  <si>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</si>
  <si>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</si>
  <si>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</si>
  <si>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</si>
  <si>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</si>
  <si>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</si>
  <si>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</si>
  <si>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</si>
  <si>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</si>
  <si>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</si>
  <si>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</si>
  <si>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</si>
  <si>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</si>
  <si>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</si>
  <si>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</si>
  <si>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</si>
  <si>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</si>
  <si>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</si>
  <si>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</si>
  <si>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</si>
  <si>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</si>
  <si>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</si>
  <si>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</si>
  <si>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</si>
  <si>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</si>
  <si>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</si>
  <si>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</si>
  <si>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</si>
  <si>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</si>
  <si>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</si>
  <si>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</si>
  <si>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</si>
  <si>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</si>
  <si>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</si>
  <si>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</si>
  <si>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</si>
  <si>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</si>
  <si>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</si>
  <si>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</si>
  <si>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</si>
  <si>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</si>
  <si>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</si>
  <si>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</si>
  <si>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</si>
  <si>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</si>
  <si>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</si>
  <si>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</si>
  <si>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</si>
  <si>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</si>
  <si>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</si>
  <si>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</si>
  <si>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</si>
  <si>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</si>
  <si>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</si>
  <si>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</si>
  <si>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</si>
  <si>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</si>
  <si>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</si>
  <si>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</si>
  <si>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</si>
  <si>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</si>
  <si>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</si>
  <si>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</si>
  <si>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</si>
  <si>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</si>
  <si>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</si>
  <si>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</si>
  <si>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</si>
  <si>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</si>
  <si>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</si>
  <si>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</si>
  <si>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</si>
  <si>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</si>
  <si>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</si>
  <si>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</si>
  <si>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</si>
  <si>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</si>
  <si>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</si>
  <si>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</si>
  <si>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</si>
  <si>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</si>
  <si>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</si>
  <si>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</si>
  <si>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</si>
  <si>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</si>
  <si>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</si>
  <si>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</si>
  <si>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</si>
  <si>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</si>
  <si>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</si>
  <si>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</si>
  <si>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</si>
  <si>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</si>
  <si>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</si>
  <si>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</si>
  <si>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</si>
  <si>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</si>
  <si>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</si>
  <si>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</si>
  <si>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</si>
  <si>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</si>
  <si>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</si>
  <si>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</si>
  <si>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</si>
  <si>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</si>
  <si>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</si>
  <si>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</si>
  <si>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</si>
  <si>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</si>
  <si>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</si>
  <si>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</si>
  <si>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</si>
  <si>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</si>
  <si>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</si>
  <si>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</si>
  <si>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</si>
  <si>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</si>
  <si>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</si>
  <si>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</si>
  <si>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</si>
  <si>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</si>
  <si>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</si>
  <si>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</si>
  <si>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</si>
  <si>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</si>
  <si>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</si>
  <si>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</si>
  <si>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</si>
  <si>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</si>
  <si>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</si>
  <si>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</si>
  <si>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</si>
  <si>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</si>
  <si>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</si>
  <si>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</si>
  <si>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</si>
  <si>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</si>
  <si>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</si>
  <si>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</si>
  <si>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</si>
  <si>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</si>
  <si>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</si>
  <si>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</si>
  <si>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</si>
  <si>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</si>
  <si>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</si>
  <si>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</si>
  <si>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</si>
  <si>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</si>
  <si>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</si>
  <si>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</si>
  <si>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</si>
  <si>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</si>
  <si>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</si>
  <si>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</si>
  <si>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</si>
  <si>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</si>
  <si>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</si>
  <si>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</si>
  <si>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</si>
  <si>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</si>
  <si>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</si>
  <si>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</si>
  <si>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</si>
  <si>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</si>
  <si>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</si>
  <si>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</si>
  <si>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</si>
  <si>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</si>
  <si>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</si>
  <si>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</si>
  <si>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</si>
  <si>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</si>
  <si>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</si>
  <si>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</si>
  <si>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</si>
  <si>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</si>
  <si>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</si>
  <si>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</si>
  <si>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</si>
  <si>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</si>
  <si>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</si>
  <si>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</si>
  <si>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</si>
  <si>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</si>
  <si>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</si>
  <si>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</si>
  <si>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</si>
  <si>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</si>
  <si>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</si>
  <si>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</si>
  <si>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</si>
  <si>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</si>
  <si>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</si>
  <si>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</si>
  <si>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</si>
  <si>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</si>
  <si>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</si>
  <si>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</si>
  <si>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</si>
  <si>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</si>
  <si>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</si>
  <si>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</si>
  <si>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</si>
  <si>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</si>
  <si>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</si>
  <si>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</si>
  <si>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</si>
  <si>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</si>
  <si>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</si>
  <si>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</si>
  <si>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</si>
  <si>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</si>
  <si>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</si>
  <si>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</si>
  <si>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</si>
  <si>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</si>
  <si>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</si>
  <si>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</si>
  <si>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</si>
  <si>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</si>
  <si>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</si>
  <si>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</si>
  <si>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</si>
  <si>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</si>
  <si>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</si>
  <si>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</si>
  <si>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</si>
  <si>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</si>
  <si>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</si>
  <si>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</si>
  <si>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</si>
  <si>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</si>
  <si>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</si>
  <si>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</si>
  <si>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</si>
  <si>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</si>
  <si>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</si>
  <si>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</si>
  <si>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</si>
  <si>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</si>
  <si>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</si>
  <si>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</si>
  <si>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</si>
  <si>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</si>
  <si>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</si>
  <si>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</si>
  <si>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</si>
  <si>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</si>
  <si>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</si>
  <si>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</si>
  <si>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</si>
  <si>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</si>
  <si>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</si>
  <si>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</si>
  <si>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</si>
  <si>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</si>
  <si>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</si>
  <si>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</si>
  <si>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</si>
  <si>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</si>
  <si>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</si>
  <si>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</si>
  <si>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</si>
  <si>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</si>
  <si>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</si>
  <si>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</si>
  <si>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</si>
  <si>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</si>
  <si>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</si>
  <si>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</si>
  <si>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</si>
  <si>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</si>
  <si>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</si>
  <si>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</si>
  <si>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</si>
  <si>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</si>
  <si>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</si>
  <si>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</si>
  <si>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</si>
  <si>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</si>
  <si>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</si>
  <si>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</si>
  <si>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</si>
  <si>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</si>
  <si>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</si>
  <si>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</si>
  <si>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</si>
  <si>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</si>
  <si>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</si>
  <si>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</si>
  <si>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</si>
  <si>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</si>
  <si>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</si>
  <si>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</si>
  <si>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</si>
  <si>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</si>
  <si>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</si>
  <si>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</si>
  <si>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</si>
  <si>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</si>
  <si>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</si>
  <si>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</si>
  <si>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</si>
  <si>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</si>
  <si>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</si>
  <si>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</si>
  <si>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</si>
  <si>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</si>
  <si>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</si>
  <si>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</si>
  <si>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</si>
  <si>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</si>
  <si>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</si>
  <si>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</si>
  <si>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</si>
  <si>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</si>
  <si>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</si>
  <si>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</si>
  <si>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</si>
  <si>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</si>
  <si>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</si>
  <si>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</si>
  <si>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</si>
  <si>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</si>
  <si>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</si>
  <si>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</si>
  <si>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</si>
  <si>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</si>
  <si>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</si>
  <si>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</si>
  <si>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</si>
  <si>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</si>
  <si>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</si>
  <si>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</si>
  <si>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</si>
  <si>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</si>
  <si>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</si>
  <si>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</si>
  <si>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</si>
  <si>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</si>
  <si>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</si>
  <si>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</si>
  <si>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</si>
  <si>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</si>
  <si>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</si>
  <si>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</si>
  <si>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</si>
  <si>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</si>
  <si>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</si>
  <si>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</si>
  <si>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</si>
  <si>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</si>
  <si>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</si>
  <si>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</si>
  <si>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</si>
  <si>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</si>
  <si>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</si>
  <si>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</si>
  <si>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</si>
  <si>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</si>
  <si>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</si>
  <si>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</si>
  <si>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</si>
  <si>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</si>
  <si>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</si>
  <si>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</si>
  <si>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</si>
  <si>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</si>
  <si>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</si>
  <si>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</si>
  <si>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</si>
  <si>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</si>
  <si>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</si>
  <si>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</si>
  <si>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</si>
  <si>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</si>
  <si>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</si>
  <si>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</si>
  <si>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</si>
  <si>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</si>
  <si>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</si>
  <si>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</si>
  <si>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</si>
  <si>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</si>
  <si>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</si>
  <si>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</si>
  <si>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</si>
  <si>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</si>
  <si>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</si>
  <si>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</si>
  <si>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</si>
  <si>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</si>
  <si>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</si>
  <si>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</si>
  <si>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</si>
  <si>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</si>
  <si>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</si>
  <si>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</si>
  <si>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</si>
  <si>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</si>
  <si>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</si>
  <si>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</si>
  <si>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</si>
  <si>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</si>
  <si>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</si>
  <si>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</si>
  <si>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</si>
  <si>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</si>
  <si>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</si>
  <si>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</si>
  <si>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</si>
  <si>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</si>
  <si>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</si>
  <si>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</si>
  <si>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</si>
  <si>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</si>
  <si>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</si>
  <si>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</si>
  <si>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</si>
  <si>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</si>
  <si>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</si>
  <si>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</si>
  <si>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</si>
  <si>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</si>
  <si>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</si>
  <si>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</si>
  <si>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</si>
  <si>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</si>
  <si>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</si>
  <si>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</si>
  <si>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</si>
  <si>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</si>
  <si>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</si>
  <si>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</si>
  <si>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</si>
  <si>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</si>
  <si>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</si>
  <si>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</si>
  <si>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</si>
  <si>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</si>
  <si>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</si>
  <si>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</si>
  <si>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</si>
  <si>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</si>
  <si>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</si>
  <si>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</si>
  <si>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</si>
  <si>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</si>
  <si>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</si>
  <si>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</si>
  <si>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</si>
  <si>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</si>
  <si>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</si>
  <si>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</si>
  <si>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</si>
  <si>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</si>
  <si>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</si>
  <si>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</si>
  <si>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</si>
  <si>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</si>
  <si>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</si>
  <si>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</si>
  <si>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</si>
  <si>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</si>
  <si>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</si>
  <si>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</si>
  <si>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</si>
  <si>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</si>
  <si>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</si>
  <si>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</si>
  <si>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</si>
  <si>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</si>
  <si>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</si>
  <si>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</si>
  <si>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</si>
  <si>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</si>
  <si>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</si>
  <si>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</si>
  <si>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</si>
  <si>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</si>
  <si>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</si>
  <si>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</si>
  <si>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</si>
  <si>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</si>
  <si>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</si>
  <si>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</si>
  <si>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</si>
  <si>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</si>
  <si>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</si>
  <si>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</si>
  <si>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</si>
  <si>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</si>
  <si>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</si>
  <si>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</si>
  <si>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</si>
  <si>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</si>
  <si>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</si>
  <si>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</si>
  <si>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</si>
  <si>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</si>
  <si>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</si>
  <si>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</si>
  <si>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</si>
  <si>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</si>
  <si>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</si>
  <si>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</si>
  <si>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</si>
  <si>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</si>
  <si>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</si>
  <si>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</si>
  <si>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</si>
  <si>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</si>
  <si>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</si>
  <si>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</si>
  <si>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</si>
  <si>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</si>
  <si>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</si>
  <si>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</si>
  <si>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</si>
  <si>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</si>
  <si>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</si>
  <si>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</si>
  <si>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</si>
  <si>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</si>
  <si>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</si>
  <si>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</si>
  <si>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</si>
  <si>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</si>
  <si>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</si>
  <si>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</si>
  <si>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</si>
  <si>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</si>
  <si>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</si>
  <si>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</si>
  <si>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</si>
  <si>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</si>
  <si>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</si>
  <si>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</si>
  <si>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</si>
  <si>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</si>
  <si>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</si>
  <si>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</si>
  <si>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</si>
  <si>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</si>
  <si>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</si>
  <si>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</si>
  <si>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</si>
  <si>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</si>
  <si>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</si>
  <si>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</si>
  <si>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</si>
  <si>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</si>
  <si>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</si>
  <si>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</si>
  <si>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</si>
  <si>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</si>
  <si>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</si>
  <si>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</si>
  <si>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</si>
  <si>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</si>
  <si>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</si>
  <si>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</si>
  <si>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</si>
  <si>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</si>
  <si>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</si>
  <si>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</si>
  <si>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</si>
  <si>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</si>
  <si>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</si>
  <si>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</si>
  <si>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</si>
  <si>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</si>
  <si>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</si>
  <si>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</si>
  <si>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</si>
  <si>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</si>
  <si>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</si>
  <si>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</si>
  <si>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</si>
  <si>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</si>
  <si>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</si>
  <si>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</si>
  <si>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</si>
  <si>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</si>
  <si>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</si>
  <si>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</si>
  <si>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</si>
  <si>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</si>
  <si>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</si>
  <si>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</si>
  <si>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</si>
  <si>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</si>
  <si>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</si>
  <si>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</si>
  <si>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</si>
  <si>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</si>
  <si>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</si>
  <si>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</si>
  <si>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</si>
  <si>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</si>
  <si>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</si>
  <si>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</si>
  <si>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</si>
  <si>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</si>
  <si>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</si>
  <si>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</si>
  <si>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</si>
  <si>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</si>
  <si>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</si>
  <si>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</si>
  <si>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</si>
  <si>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</si>
  <si>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</si>
  <si>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</si>
  <si>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</si>
  <si>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</si>
  <si>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</si>
  <si>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</si>
  <si>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</si>
  <si>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</si>
  <si>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</si>
  <si>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</si>
  <si>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</si>
  <si>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</si>
  <si>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</si>
  <si>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</si>
  <si>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</si>
  <si>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</si>
  <si>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</si>
  <si>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</si>
  <si>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</si>
  <si>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</si>
  <si>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</si>
  <si>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</si>
  <si>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</si>
  <si>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</si>
  <si>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</si>
  <si>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</si>
  <si>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</si>
  <si>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</si>
  <si>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</si>
  <si>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</si>
  <si>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</si>
  <si>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</si>
  <si>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</si>
  <si>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</si>
  <si>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</si>
  <si>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</si>
  <si>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</si>
  <si>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</si>
  <si>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</si>
  <si>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</si>
  <si>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</si>
  <si>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</si>
  <si>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</si>
  <si>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</si>
  <si>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</si>
  <si>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</si>
  <si>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</si>
  <si>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</si>
  <si>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</si>
  <si>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</si>
  <si>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</si>
  <si>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</si>
  <si>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</si>
  <si>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</si>
  <si>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</si>
  <si>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</si>
  <si>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</si>
  <si>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</si>
  <si>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</si>
  <si>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</si>
  <si>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</si>
  <si>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</si>
  <si>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</si>
  <si>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</si>
  <si>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</si>
  <si>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</si>
  <si>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</si>
  <si>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</si>
  <si>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</si>
  <si>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</si>
  <si>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</si>
  <si>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</si>
  <si>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</si>
  <si>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</si>
  <si>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</si>
  <si>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</si>
  <si>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</si>
  <si>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</si>
  <si>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</si>
  <si>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</si>
  <si>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</si>
  <si>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</si>
  <si>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</si>
  <si>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</si>
  <si>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</si>
  <si>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</si>
  <si>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</si>
  <si>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</si>
  <si>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</si>
  <si>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</si>
  <si>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</si>
  <si>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</si>
  <si>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</si>
  <si>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</si>
  <si>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</si>
  <si>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</si>
  <si>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</si>
  <si>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</si>
  <si>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</si>
  <si>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</si>
  <si>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</si>
  <si>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</si>
  <si>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</si>
  <si>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</si>
  <si>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</si>
  <si>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</si>
  <si>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</si>
  <si>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</si>
  <si>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</si>
  <si>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</si>
  <si>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</si>
  <si>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</si>
  <si>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</si>
  <si>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</si>
  <si>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</si>
  <si>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</si>
  <si>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</si>
  <si>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</si>
  <si>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</si>
  <si>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</si>
  <si>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</si>
  <si>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</si>
  <si>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</si>
  <si>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</si>
  <si>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</si>
  <si>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</si>
  <si>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</si>
  <si>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</si>
  <si>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</si>
  <si>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</si>
  <si>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</si>
  <si>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</si>
  <si>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</si>
  <si>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</si>
  <si>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</si>
  <si>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</si>
  <si>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</si>
  <si>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</si>
  <si>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</si>
  <si>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</si>
  <si>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</si>
  <si>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</si>
  <si>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</si>
  <si>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</si>
  <si>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</si>
  <si>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</si>
  <si>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</si>
  <si>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</si>
  <si>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</si>
  <si>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</si>
  <si>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</si>
  <si>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</si>
  <si>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</si>
  <si>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</si>
  <si>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</si>
  <si>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</si>
  <si>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</si>
  <si>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</si>
  <si>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</si>
  <si>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</si>
  <si>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</si>
  <si>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</si>
  <si>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</si>
  <si>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</si>
  <si>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</si>
  <si>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</si>
  <si>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</si>
  <si>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</si>
  <si>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</si>
  <si>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</si>
  <si>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</si>
  <si>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</si>
  <si>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</si>
  <si>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</si>
  <si>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</si>
  <si>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</si>
  <si>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</si>
  <si>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</si>
  <si>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</si>
  <si>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</si>
  <si>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</si>
  <si>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</si>
  <si>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</si>
  <si>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</si>
  <si>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</si>
  <si>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</si>
  <si>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</si>
  <si>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</si>
  <si>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</si>
  <si>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</si>
  <si>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</si>
  <si>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</si>
  <si>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</si>
  <si>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</si>
  <si>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</si>
  <si>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</si>
  <si>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</si>
  <si>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</si>
  <si>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</si>
  <si>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</si>
  <si>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</si>
  <si>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</si>
  <si>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</si>
  <si>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</si>
  <si>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</si>
  <si>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</si>
  <si>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</si>
  <si>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</si>
  <si>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</si>
  <si>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</si>
  <si>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</si>
  <si>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</si>
  <si>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</si>
  <si>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</si>
  <si>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</si>
  <si>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</si>
  <si>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</si>
  <si>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</si>
  <si>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</si>
  <si>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</si>
  <si>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</si>
  <si>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</si>
  <si>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</si>
  <si>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</si>
  <si>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</si>
  <si>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</si>
  <si>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</si>
  <si>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</si>
  <si>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</si>
  <si>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</si>
  <si>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</si>
  <si>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</si>
  <si>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</si>
  <si>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</si>
  <si>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</si>
  <si>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</si>
  <si>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</si>
  <si>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</si>
  <si>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</si>
  <si>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</si>
  <si>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</si>
  <si>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</si>
  <si>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</si>
  <si>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</si>
  <si>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</si>
  <si>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</si>
  <si>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</si>
  <si>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</si>
  <si>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</si>
  <si>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</si>
  <si>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</si>
  <si>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</si>
  <si>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</si>
  <si>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</si>
  <si>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</si>
  <si>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</si>
  <si>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</si>
  <si>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</si>
  <si>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</si>
  <si>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</si>
  <si>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</si>
  <si>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</si>
  <si>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</si>
  <si>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</si>
  <si>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</si>
  <si>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</si>
  <si>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</si>
  <si>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</si>
  <si>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</si>
  <si>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</si>
  <si>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</si>
  <si>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</si>
  <si>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</si>
  <si>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</si>
  <si>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</si>
  <si>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</si>
  <si>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</si>
  <si>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</si>
  <si>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</si>
  <si>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</si>
  <si>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</si>
  <si>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</si>
  <si>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</si>
  <si>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</si>
  <si>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</si>
  <si>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</si>
  <si>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</si>
  <si>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</si>
  <si>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</si>
  <si>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</si>
  <si>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</si>
  <si>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</si>
  <si>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</si>
  <si>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</si>
  <si>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</si>
  <si>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</si>
  <si>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</si>
  <si>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</si>
  <si>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</si>
  <si>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</si>
  <si>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</si>
  <si>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</si>
  <si>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</si>
  <si>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</si>
  <si>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</si>
  <si>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</si>
  <si>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</si>
  <si>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</si>
  <si>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</si>
  <si>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</si>
  <si>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</si>
  <si>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</si>
  <si>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</si>
  <si>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</si>
  <si>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</si>
  <si>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</si>
  <si>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</si>
  <si>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</si>
  <si>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</si>
  <si>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</si>
  <si>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</si>
  <si>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</si>
  <si>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</si>
  <si>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</si>
  <si>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</si>
  <si>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</si>
  <si>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</si>
  <si>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</si>
  <si>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</si>
  <si>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</si>
  <si>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</si>
  <si>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</si>
  <si>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</si>
  <si>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</si>
  <si>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</si>
  <si>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</si>
  <si>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</si>
  <si>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</si>
  <si>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</si>
  <si>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</si>
  <si>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</si>
  <si>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</si>
  <si>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</si>
  <si>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</si>
  <si>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</si>
  <si>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</si>
  <si>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</si>
  <si>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</si>
  <si>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</si>
  <si>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</si>
  <si>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</si>
  <si>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</si>
  <si>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</si>
  <si>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</si>
  <si>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</si>
  <si>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</si>
  <si>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</si>
  <si>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</si>
  <si>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</si>
  <si>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</si>
  <si>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</si>
  <si>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</si>
  <si>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</si>
  <si>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</si>
  <si>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</si>
  <si>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</si>
  <si>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</si>
  <si>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</si>
  <si>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</si>
  <si>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</si>
  <si>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</si>
  <si>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</si>
  <si>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</si>
  <si>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</si>
  <si>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</si>
  <si>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</si>
  <si>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</si>
  <si>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</si>
  <si>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</si>
  <si>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</si>
  <si>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</si>
  <si>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</si>
  <si>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</si>
  <si>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</si>
  <si>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</si>
  <si>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</si>
  <si>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</si>
  <si>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</si>
  <si>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</si>
  <si>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</si>
  <si>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</si>
  <si>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</si>
  <si>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</si>
  <si>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</si>
  <si>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</si>
  <si>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</si>
  <si>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</si>
  <si>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</si>
  <si>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</si>
  <si>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</si>
  <si>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</si>
  <si>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</si>
  <si>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</si>
  <si>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</si>
  <si>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</si>
  <si>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</si>
  <si>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</si>
  <si>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</si>
  <si>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</si>
  <si>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</si>
  <si>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</si>
  <si>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</si>
  <si>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</si>
  <si>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</si>
  <si>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</si>
  <si>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</si>
  <si>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</si>
  <si>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</si>
  <si>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</si>
  <si>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</si>
  <si>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</si>
  <si>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</si>
  <si>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</si>
  <si>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</si>
  <si>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</si>
  <si>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</si>
  <si>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</si>
  <si>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</si>
  <si>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</si>
  <si>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</si>
  <si>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</si>
  <si>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</si>
  <si>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</si>
  <si>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</si>
  <si>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</si>
  <si>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</si>
  <si>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</si>
  <si>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</si>
  <si>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</si>
  <si>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</si>
  <si>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</si>
  <si>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</si>
  <si>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</si>
  <si>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</si>
  <si>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</si>
  <si>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</si>
  <si>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</si>
  <si>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</si>
  <si>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</si>
  <si>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</si>
  <si>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</si>
  <si>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</si>
  <si>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</si>
  <si>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</si>
  <si>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</si>
  <si>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</si>
  <si>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</si>
  <si>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</si>
  <si>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</si>
  <si>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</si>
  <si>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</si>
  <si>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</si>
  <si>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</si>
  <si>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</si>
  <si>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</si>
  <si>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</si>
  <si>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</si>
  <si>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</si>
  <si>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</si>
  <si>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</si>
  <si>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</si>
  <si>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</si>
  <si>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</si>
  <si>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</si>
  <si>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</si>
  <si>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</si>
  <si>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</si>
  <si>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</si>
  <si>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</si>
  <si>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</si>
  <si>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</si>
  <si>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</si>
  <si>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</si>
  <si>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</si>
  <si>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</si>
  <si>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</si>
  <si>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</si>
  <si>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</si>
  <si>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</si>
  <si>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</si>
  <si>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</si>
  <si>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</si>
  <si>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</si>
  <si>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</si>
  <si>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</si>
  <si>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</si>
  <si>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</si>
  <si>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</si>
  <si>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</si>
  <si>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</si>
  <si>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</si>
  <si>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</si>
  <si>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</si>
  <si>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</si>
  <si>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</si>
  <si>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</si>
  <si>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</si>
  <si>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</si>
  <si>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</si>
  <si>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</si>
  <si>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</si>
  <si>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</si>
  <si>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</si>
  <si>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</si>
  <si>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</si>
  <si>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</si>
  <si>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</si>
  <si>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</si>
  <si>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</si>
  <si>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</si>
  <si>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</si>
  <si>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</si>
  <si>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</si>
  <si>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</si>
  <si>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</si>
  <si>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</si>
  <si>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</si>
  <si>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</si>
  <si>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</si>
  <si>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</si>
  <si>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</si>
  <si>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</si>
  <si>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</si>
  <si>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</si>
  <si>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</si>
  <si>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</si>
  <si>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</si>
  <si>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</si>
  <si>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</si>
  <si>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</si>
  <si>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</si>
  <si>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</si>
  <si>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</si>
  <si>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</si>
  <si>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</si>
  <si>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</si>
  <si>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</si>
  <si>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</si>
  <si>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</si>
  <si>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</si>
  <si>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</si>
  <si>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</si>
  <si>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</si>
  <si>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</si>
  <si>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</si>
  <si>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</si>
  <si>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</si>
  <si>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</si>
  <si>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</si>
  <si>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</si>
  <si>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</si>
  <si>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</si>
  <si>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</si>
  <si>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</si>
  <si>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</si>
  <si>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</si>
  <si>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</si>
  <si>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</si>
  <si>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</si>
  <si>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</si>
  <si>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</si>
  <si>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</si>
  <si>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</si>
  <si>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</si>
  <si>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</si>
  <si>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</si>
  <si>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</si>
  <si>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</si>
  <si>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</si>
  <si>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</si>
  <si>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</si>
  <si>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</si>
  <si>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</si>
  <si>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</si>
  <si>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</si>
  <si>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</si>
  <si>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</si>
  <si>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</si>
  <si>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</si>
  <si>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</si>
  <si>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</si>
  <si>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</si>
  <si>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</si>
  <si>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</si>
  <si>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</si>
  <si>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</si>
  <si>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</si>
  <si>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</si>
  <si>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</si>
  <si>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</si>
  <si>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</si>
  <si>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</si>
  <si>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</si>
  <si>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</si>
  <si>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</si>
  <si>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</si>
  <si>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</si>
  <si>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</si>
  <si>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</si>
  <si>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</si>
  <si>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</si>
  <si>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</si>
  <si>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</si>
  <si>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</si>
  <si>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</si>
  <si>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</si>
  <si>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</si>
  <si>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</si>
  <si>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</si>
  <si>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</si>
  <si>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</si>
  <si>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</si>
  <si>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</si>
  <si>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</si>
  <si>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</si>
  <si>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</si>
  <si>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</si>
  <si>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</si>
  <si>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</si>
  <si>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</si>
  <si>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</si>
  <si>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</si>
  <si>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</si>
  <si>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</si>
  <si>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</si>
  <si>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</si>
  <si>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</si>
  <si>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</si>
  <si>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</si>
  <si>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</si>
  <si>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</si>
  <si>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</si>
  <si>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</si>
  <si>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</si>
  <si>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</si>
  <si>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</si>
  <si>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</si>
  <si>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</si>
  <si>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</si>
  <si>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</si>
  <si>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</si>
  <si>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</si>
  <si>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</si>
  <si>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</si>
  <si>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</si>
  <si>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</si>
  <si>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</si>
  <si>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</si>
  <si>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</si>
  <si>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</si>
  <si>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</si>
  <si>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</si>
  <si>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</si>
  <si>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</si>
  <si>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</si>
  <si>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</si>
  <si>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</si>
  <si>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</si>
  <si>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</si>
  <si>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</si>
  <si>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</si>
  <si>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</si>
  <si>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</si>
  <si>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</si>
  <si>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</si>
  <si>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</si>
  <si>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</si>
  <si>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</si>
  <si>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</si>
  <si>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</si>
  <si>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</si>
  <si>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</si>
  <si>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</si>
  <si>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</si>
  <si>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</si>
  <si>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</si>
  <si>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</si>
  <si>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</si>
  <si>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</si>
  <si>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</si>
  <si>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</si>
  <si>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</si>
  <si>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</si>
  <si>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</si>
  <si>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</si>
  <si>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</si>
  <si>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</si>
  <si>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</si>
  <si>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</si>
  <si>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</si>
  <si>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</si>
  <si>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</si>
  <si>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</si>
  <si>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</si>
  <si>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</si>
  <si>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</si>
  <si>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</si>
  <si>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</si>
  <si>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</si>
  <si>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</si>
  <si>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</si>
  <si>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</si>
  <si>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</si>
  <si>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</si>
  <si>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</si>
  <si>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</si>
  <si>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</si>
  <si>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</si>
  <si>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</si>
  <si>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</si>
  <si>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</si>
  <si>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</si>
  <si>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</si>
  <si>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</si>
  <si>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</si>
  <si>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</si>
  <si>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</si>
  <si>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</si>
  <si>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</si>
  <si>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</si>
  <si>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</si>
  <si>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</si>
  <si>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</si>
  <si>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</si>
  <si>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</si>
  <si>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</si>
  <si>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</si>
  <si>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</si>
  <si>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</si>
  <si>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</si>
  <si>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</si>
  <si>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</si>
  <si>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</si>
  <si>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</si>
  <si>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</si>
  <si>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</si>
  <si>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</si>
  <si>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</si>
  <si>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</si>
  <si>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</si>
  <si>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</si>
  <si>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</si>
  <si>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</si>
  <si>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</si>
  <si>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</si>
  <si>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</si>
  <si>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</si>
  <si>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</si>
  <si>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</si>
  <si>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</si>
  <si>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</si>
  <si>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</si>
  <si>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</si>
  <si>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</si>
  <si>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</si>
  <si>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</si>
  <si>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</si>
  <si>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</si>
  <si>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</si>
  <si>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</si>
  <si>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</si>
  <si>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</si>
  <si>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</si>
  <si>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</si>
  <si>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</si>
  <si>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</si>
  <si>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</si>
  <si>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</si>
  <si>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</si>
  <si>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</si>
  <si>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</si>
  <si>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</si>
  <si>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</si>
  <si>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</si>
  <si>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</si>
  <si>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</si>
  <si>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</si>
  <si>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</si>
  <si>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</si>
  <si>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</si>
  <si>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</si>
  <si>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</si>
  <si>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</si>
  <si>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</si>
  <si>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</si>
  <si>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</si>
  <si>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</si>
  <si>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</si>
  <si>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</si>
  <si>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</si>
  <si>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</si>
  <si>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</si>
  <si>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</si>
  <si>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</si>
  <si>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</si>
  <si>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</si>
  <si>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</si>
  <si>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</si>
  <si>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</si>
  <si>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</si>
  <si>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</si>
  <si>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</si>
  <si>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</si>
  <si>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</si>
  <si>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</si>
  <si>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</si>
  <si>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</si>
  <si>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</si>
  <si>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</si>
  <si>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</si>
  <si>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</si>
  <si>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</si>
  <si>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</si>
  <si>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</si>
  <si>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</si>
  <si>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</si>
  <si>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</si>
  <si>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</si>
  <si>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</si>
  <si>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</si>
  <si>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</si>
  <si>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</si>
  <si>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</si>
  <si>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</si>
  <si>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</si>
  <si>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</si>
  <si>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</si>
  <si>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</si>
  <si>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</si>
  <si>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</si>
  <si>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</si>
  <si>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</si>
  <si>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</si>
  <si>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</si>
  <si>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</si>
  <si>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</si>
  <si>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</si>
  <si>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</si>
  <si>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</si>
  <si>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</si>
  <si>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</si>
  <si>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</si>
  <si>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</si>
  <si>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</si>
  <si>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</si>
  <si>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</si>
  <si>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</si>
  <si>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</si>
  <si>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</si>
  <si>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</si>
  <si>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</si>
  <si>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</si>
  <si>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</si>
  <si>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</si>
  <si>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</si>
  <si>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</si>
  <si>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</si>
  <si>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</si>
  <si>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</si>
  <si>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</si>
  <si>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</si>
  <si>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</si>
  <si>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</si>
  <si>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</si>
  <si>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</si>
  <si>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</si>
  <si>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</si>
  <si>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</si>
  <si>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</si>
  <si>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</si>
  <si>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</si>
  <si>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</si>
  <si>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</si>
  <si>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</si>
  <si>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</si>
  <si>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</si>
  <si>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</si>
  <si>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</si>
  <si>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</si>
  <si>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</si>
  <si>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</si>
  <si>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</si>
  <si>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</si>
  <si>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</si>
  <si>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</si>
  <si>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</si>
  <si>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</si>
  <si>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</si>
  <si>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</si>
  <si>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</si>
  <si>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</si>
  <si>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</si>
  <si>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</si>
  <si>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</si>
  <si>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</si>
  <si>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</si>
  <si>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</si>
  <si>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</si>
  <si>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</si>
  <si>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</si>
  <si>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</si>
  <si>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</si>
  <si>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</si>
  <si>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</si>
  <si>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</si>
  <si>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</si>
  <si>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</si>
  <si>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</si>
  <si>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</si>
  <si>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</si>
  <si>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</si>
  <si>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</si>
  <si>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</si>
  <si>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</si>
  <si>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</si>
  <si>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</si>
  <si>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</si>
  <si>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</si>
  <si>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</si>
  <si>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</si>
  <si>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</si>
  <si>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</si>
  <si>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</si>
  <si>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</si>
  <si>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</si>
  <si>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</si>
  <si>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</si>
  <si>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</si>
  <si>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</si>
  <si>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</si>
  <si>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</si>
  <si>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</si>
  <si>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</si>
  <si>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</si>
  <si>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</si>
  <si>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</si>
  <si>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</si>
  <si>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</si>
  <si>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</si>
  <si>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</si>
  <si>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</si>
  <si>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</si>
  <si>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</si>
  <si>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</si>
  <si>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</si>
  <si>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</si>
  <si>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</si>
  <si>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</si>
  <si>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</si>
  <si>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</si>
  <si>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</si>
  <si>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</si>
  <si>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</si>
  <si>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</si>
  <si>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</si>
  <si>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</si>
  <si>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</si>
  <si>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</si>
  <si>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</si>
  <si>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</si>
  <si>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</si>
  <si>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</si>
  <si>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</si>
  <si>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</si>
  <si>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</si>
  <si>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</si>
  <si>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</si>
  <si>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</si>
  <si>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</si>
  <si>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</si>
  <si>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</si>
  <si>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</si>
  <si>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</si>
  <si>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</si>
  <si>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</si>
  <si>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</si>
  <si>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</si>
  <si>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</si>
  <si>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</si>
  <si>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</si>
  <si>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</si>
  <si>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</si>
  <si>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</si>
  <si>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</si>
  <si>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</si>
  <si>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</si>
  <si>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</si>
  <si>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</si>
  <si>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</si>
  <si>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</si>
  <si>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</si>
  <si>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</si>
  <si>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</si>
  <si>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</si>
  <si>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</si>
  <si>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</si>
  <si>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</si>
  <si>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</si>
  <si>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</si>
  <si>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</si>
  <si>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</si>
  <si>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</si>
  <si>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</si>
  <si>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</si>
  <si>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</si>
  <si>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</si>
  <si>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</si>
  <si>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</si>
  <si>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</si>
  <si>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</si>
  <si>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</si>
  <si>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</si>
  <si>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</si>
  <si>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</si>
  <si>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</si>
  <si>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</si>
  <si>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</si>
  <si>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</si>
  <si>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</si>
  <si>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</si>
  <si>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</si>
  <si>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</si>
  <si>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</si>
  <si>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</si>
  <si>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</si>
  <si>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</si>
  <si>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</si>
  <si>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</si>
  <si>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</si>
  <si>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</si>
  <si>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</si>
  <si>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</si>
  <si>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</si>
  <si>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</si>
  <si>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</si>
  <si>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</si>
  <si>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</si>
  <si>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</si>
  <si>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</si>
  <si>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</si>
  <si>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</si>
  <si>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</si>
  <si>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</si>
  <si>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</si>
  <si>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</si>
  <si>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</si>
  <si>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</si>
  <si>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</si>
  <si>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</si>
  <si>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</si>
  <si>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</si>
  <si>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</si>
  <si>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</si>
  <si>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</si>
  <si>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</si>
  <si>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</si>
  <si>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</si>
  <si>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</si>
  <si>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</si>
  <si>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</si>
  <si>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</si>
  <si>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</si>
  <si>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</si>
  <si>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</si>
  <si>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</si>
  <si>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</si>
  <si>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</si>
  <si>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</si>
  <si>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</si>
  <si>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</si>
  <si>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</si>
  <si>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</si>
  <si>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</si>
  <si>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</si>
  <si>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</si>
  <si>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</si>
  <si>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</si>
  <si>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</si>
  <si>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</si>
  <si>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</si>
  <si>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</si>
  <si>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</si>
  <si>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</si>
  <si>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</si>
  <si>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</si>
  <si>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</si>
  <si>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</si>
  <si>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</si>
  <si>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</si>
  <si>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</si>
  <si>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</si>
  <si>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</si>
  <si>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</si>
  <si>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</si>
  <si>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</si>
  <si>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</si>
  <si>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</si>
  <si>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</si>
  <si>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</si>
  <si>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</si>
  <si>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</si>
  <si>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</si>
  <si>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</si>
  <si>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</si>
  <si>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</si>
  <si>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</si>
  <si>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</si>
  <si>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</si>
  <si>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</si>
  <si>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</si>
  <si>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</si>
  <si>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</si>
  <si>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</si>
  <si>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</si>
  <si>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</si>
  <si>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</si>
  <si>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</si>
  <si>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</si>
  <si>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</si>
  <si>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</si>
  <si>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</si>
  <si>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</si>
  <si>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</si>
  <si>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</si>
  <si>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</si>
  <si>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</si>
  <si>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</si>
  <si>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</si>
  <si>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</si>
  <si>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</si>
  <si>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</si>
  <si>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</si>
  <si>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</si>
  <si>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</si>
  <si>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</si>
  <si>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</si>
  <si>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</si>
  <si>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</si>
  <si>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</si>
  <si>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</si>
  <si>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</si>
  <si>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</si>
  <si>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</si>
  <si>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</si>
  <si>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</si>
  <si>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</si>
  <si>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</si>
  <si>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</si>
  <si>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</si>
  <si>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</si>
  <si>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</si>
  <si>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</si>
  <si>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</si>
  <si>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</si>
  <si>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</si>
  <si>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</si>
  <si>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</si>
  <si>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</si>
  <si>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</si>
  <si>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</si>
  <si>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</si>
  <si>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</si>
  <si>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</si>
  <si>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</si>
  <si>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</si>
  <si>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</si>
  <si>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</si>
  <si>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</si>
  <si>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</si>
  <si>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</si>
  <si>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</si>
  <si>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</si>
  <si>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</si>
  <si>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</si>
  <si>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</si>
  <si>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</si>
  <si>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</si>
  <si>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</si>
  <si>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</si>
  <si>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</si>
  <si>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</si>
  <si>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</si>
  <si>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</si>
  <si>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</si>
  <si>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</si>
  <si>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</si>
  <si>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</si>
  <si>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</si>
  <si>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</si>
  <si>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</si>
  <si>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</si>
  <si>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</si>
  <si>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</si>
  <si>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</si>
  <si>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</si>
  <si>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</si>
  <si>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</si>
  <si>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</si>
  <si>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</si>
  <si>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</si>
  <si>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</si>
  <si>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</si>
  <si>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</si>
  <si>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</si>
  <si>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</si>
  <si>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</si>
  <si>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</si>
  <si>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</si>
  <si>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</si>
  <si>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</si>
  <si>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</si>
  <si>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</si>
  <si>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</si>
  <si>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</si>
  <si>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</si>
  <si>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</si>
  <si>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</si>
  <si>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</si>
  <si>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</si>
  <si>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</si>
  <si>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</si>
  <si>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</si>
  <si>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</si>
  <si>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</si>
  <si>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</si>
  <si>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</si>
  <si>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</si>
  <si>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</si>
  <si>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</si>
  <si>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</si>
  <si>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</si>
  <si>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</si>
  <si>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</si>
  <si>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</si>
  <si>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</si>
  <si>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</si>
  <si>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</si>
  <si>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</si>
  <si>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</si>
  <si>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</si>
  <si>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</si>
  <si>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</si>
  <si>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</si>
  <si>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</si>
  <si>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</si>
  <si>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</si>
  <si>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</si>
  <si>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</si>
  <si>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</si>
  <si>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</si>
  <si>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</si>
  <si>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</si>
  <si>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</si>
  <si>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</si>
  <si>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</si>
  <si>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</si>
  <si>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</si>
  <si>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</si>
  <si>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</si>
  <si>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</si>
  <si>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</si>
  <si>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</si>
  <si>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</si>
  <si>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</si>
  <si>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</si>
  <si>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</si>
  <si>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</si>
  <si>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</si>
  <si>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</si>
  <si>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</si>
  <si>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</si>
  <si>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</si>
  <si>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</si>
  <si>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</si>
  <si>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</si>
  <si>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</si>
  <si>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</si>
  <si>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</si>
  <si>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</si>
  <si>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</si>
  <si>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</si>
  <si>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</si>
  <si>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</si>
  <si>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</si>
  <si>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</si>
  <si>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</si>
  <si>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</si>
  <si>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</si>
  <si>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</si>
  <si>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</si>
  <si>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</si>
  <si>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</si>
  <si>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</si>
  <si>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</si>
  <si>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</si>
  <si>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</si>
  <si>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</si>
  <si>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</si>
  <si>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</si>
  <si>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</si>
  <si>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</si>
  <si>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</si>
  <si>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</si>
  <si>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</si>
  <si>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</si>
  <si>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</si>
  <si>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</si>
  <si>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</si>
  <si>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</si>
  <si>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</si>
  <si>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</si>
  <si>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</si>
  <si>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</si>
  <si>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</si>
  <si>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</si>
  <si>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</si>
  <si>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</si>
  <si>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</si>
  <si>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</si>
  <si>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</si>
  <si>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</si>
  <si>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</si>
  <si>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</si>
  <si>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</si>
  <si>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</si>
  <si>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</si>
  <si>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</si>
  <si>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</si>
  <si>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</si>
  <si>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</si>
  <si>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</si>
  <si>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</si>
  <si>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</si>
  <si>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</si>
  <si>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</si>
  <si>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</si>
  <si>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</si>
  <si>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</si>
  <si>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</si>
  <si>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</si>
  <si>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</si>
  <si>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</si>
  <si>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</si>
  <si>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</si>
  <si>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</si>
  <si>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</si>
  <si>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</si>
  <si>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</si>
  <si>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</si>
  <si>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</si>
  <si>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</si>
  <si>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</si>
  <si>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</si>
  <si>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</si>
  <si>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</si>
  <si>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</si>
  <si>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</si>
  <si>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</si>
  <si>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</si>
  <si>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</si>
  <si>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</si>
  <si>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</si>
  <si>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</si>
  <si>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</si>
  <si>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</si>
  <si>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</si>
  <si>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</si>
  <si>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</si>
  <si>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</si>
  <si>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</si>
  <si>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</si>
  <si>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</si>
  <si>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</si>
  <si>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</si>
  <si>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</si>
  <si>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</si>
  <si>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</si>
  <si>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</si>
  <si>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</si>
  <si>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</si>
  <si>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</si>
  <si>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</si>
  <si>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</si>
  <si>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</si>
  <si>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</si>
  <si>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</si>
  <si>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</si>
  <si>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</si>
  <si>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</si>
  <si>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</si>
  <si>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</si>
  <si>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</si>
  <si>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</si>
  <si>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</si>
  <si>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</si>
  <si>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</si>
  <si>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</si>
  <si>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</si>
  <si>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</si>
  <si>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</si>
  <si>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</si>
  <si>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</si>
  <si>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</si>
  <si>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</si>
  <si>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</si>
  <si>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</si>
  <si>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</si>
  <si>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</si>
  <si>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</si>
  <si>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</si>
  <si>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</si>
  <si>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</si>
  <si>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</si>
  <si>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</si>
  <si>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</si>
  <si>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</si>
  <si>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</si>
  <si>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</si>
  <si>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</si>
  <si>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</si>
  <si>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</si>
  <si>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</si>
  <si>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</si>
  <si>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</si>
  <si>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</si>
  <si>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</si>
  <si>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</si>
  <si>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</si>
  <si>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</si>
  <si>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</si>
  <si>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</si>
  <si>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</si>
  <si>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</si>
  <si>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</si>
  <si>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</si>
  <si>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</si>
  <si>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</si>
  <si>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</si>
  <si>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</si>
  <si>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</si>
  <si>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</si>
  <si>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</si>
  <si>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</si>
  <si>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</si>
  <si>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</si>
  <si>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</si>
  <si>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</si>
  <si>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</si>
  <si>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</si>
  <si>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</si>
  <si>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</si>
  <si>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</si>
  <si>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</si>
  <si>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</si>
  <si>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</si>
  <si>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</si>
  <si>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</si>
  <si>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</si>
  <si>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</si>
  <si>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</si>
  <si>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</si>
  <si>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</si>
  <si>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</si>
  <si>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</si>
  <si>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</si>
  <si>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</si>
  <si>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</si>
  <si>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</si>
  <si>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</si>
  <si>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</si>
  <si>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</si>
  <si>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</si>
  <si>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</si>
  <si>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</si>
  <si>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</si>
  <si>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</si>
  <si>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</si>
  <si>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</si>
  <si>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</si>
  <si>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</si>
  <si>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</si>
  <si>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</si>
  <si>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</si>
  <si>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</si>
  <si>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</si>
  <si>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</si>
  <si>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</si>
  <si>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</si>
  <si>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</si>
  <si>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</si>
  <si>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</si>
  <si>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</si>
  <si>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</si>
  <si>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</si>
  <si>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</si>
  <si>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</si>
  <si>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</si>
  <si>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</si>
  <si>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</si>
  <si>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</si>
  <si>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</si>
  <si>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</si>
  <si>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</si>
  <si>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</si>
  <si>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</si>
  <si>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</si>
  <si>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</si>
  <si>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</si>
  <si>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</si>
  <si>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</si>
  <si>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</si>
  <si>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</si>
  <si>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</si>
  <si>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</si>
  <si>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</si>
  <si>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</si>
  <si>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</si>
  <si>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</si>
  <si>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</si>
  <si>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</si>
  <si>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</si>
  <si>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</si>
  <si>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</si>
  <si>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</si>
  <si>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</si>
  <si>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</si>
  <si>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</si>
  <si>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</si>
  <si>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</si>
  <si>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</si>
  <si>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</si>
  <si>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</si>
  <si>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</si>
  <si>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</si>
  <si>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</si>
  <si>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</si>
  <si>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</si>
  <si>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</si>
  <si>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</si>
  <si>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</si>
  <si>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</si>
  <si>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</si>
  <si>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</si>
  <si>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</si>
  <si>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</si>
  <si>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</si>
  <si>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</si>
  <si>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</si>
  <si>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</si>
  <si>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</si>
  <si>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</si>
  <si>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</si>
  <si>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</si>
  <si>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</si>
  <si>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</si>
  <si>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</si>
  <si>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</si>
  <si>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</si>
  <si>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</si>
  <si>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</si>
  <si>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</si>
  <si>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</si>
  <si>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</si>
  <si>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</si>
  <si>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</si>
  <si>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</si>
  <si>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</si>
  <si>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</si>
  <si>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</si>
  <si>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</si>
  <si>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</si>
  <si>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</si>
  <si>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</si>
  <si>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</si>
  <si>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</si>
  <si>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</si>
  <si>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</si>
  <si>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</si>
  <si>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</si>
  <si>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</si>
  <si>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</si>
  <si>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</si>
  <si>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</si>
  <si>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</si>
  <si>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</si>
  <si>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</si>
  <si>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</si>
  <si>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</si>
  <si>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</si>
  <si>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</si>
  <si>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</si>
  <si>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</si>
  <si>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</si>
  <si>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</si>
  <si>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</si>
  <si>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</si>
  <si>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</si>
  <si>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</si>
  <si>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</si>
  <si>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</si>
  <si>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</si>
  <si>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</si>
  <si>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</si>
  <si>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</si>
  <si>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</si>
  <si>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</si>
  <si>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</si>
  <si>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</si>
  <si>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</si>
  <si>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</si>
  <si>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</si>
  <si>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</si>
  <si>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</si>
  <si>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</si>
  <si>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</si>
  <si>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</si>
  <si>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</si>
  <si>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</si>
  <si>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</si>
  <si>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</si>
  <si>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</si>
  <si>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</si>
  <si>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</si>
  <si>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</si>
  <si>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</si>
  <si>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</si>
  <si>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</si>
  <si>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</si>
  <si>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</si>
  <si>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</si>
  <si>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</si>
  <si>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</si>
  <si>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</si>
  <si>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</si>
  <si>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</si>
  <si>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</si>
  <si>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</si>
  <si>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</si>
  <si>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</si>
  <si>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</si>
  <si>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</si>
  <si>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</si>
  <si>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</si>
  <si>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</si>
  <si>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</si>
  <si>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</si>
  <si>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</si>
  <si>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</si>
  <si>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</si>
  <si>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</si>
  <si>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</si>
  <si>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</si>
  <si>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</si>
  <si>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</si>
  <si>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</si>
  <si>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</si>
  <si>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</si>
  <si>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</si>
  <si>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</si>
  <si>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</si>
  <si>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</si>
  <si>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</si>
  <si>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</si>
  <si>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</si>
  <si>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</si>
  <si>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</si>
  <si>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</si>
  <si>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</si>
  <si>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</si>
  <si>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</si>
  <si>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</si>
  <si>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</si>
  <si>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</si>
  <si>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</si>
  <si>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</si>
  <si>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</si>
  <si>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</si>
  <si>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</si>
  <si>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</si>
  <si>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</si>
  <si>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</si>
  <si>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</si>
  <si>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</si>
  <si>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</si>
  <si>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</si>
  <si>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</si>
  <si>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</si>
  <si>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</si>
  <si>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</si>
  <si>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</si>
  <si>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</si>
  <si>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</si>
  <si>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</si>
  <si>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</si>
  <si>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</si>
  <si>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</si>
  <si>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</si>
  <si>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</si>
  <si>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</si>
  <si>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</si>
  <si>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</si>
  <si>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</si>
  <si>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</si>
  <si>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</si>
  <si>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</si>
  <si>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</si>
  <si>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</si>
  <si>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</si>
  <si>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</si>
  <si>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</si>
  <si>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</si>
  <si>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</si>
  <si>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</si>
  <si>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</si>
  <si>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</si>
  <si>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</si>
  <si>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</si>
  <si>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</si>
  <si>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</si>
  <si>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</si>
  <si>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</si>
  <si>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</si>
  <si>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</si>
  <si>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</si>
  <si>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</si>
  <si>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</si>
  <si>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</si>
  <si>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</si>
  <si>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</si>
  <si>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</si>
  <si>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</si>
  <si>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</si>
  <si>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</si>
  <si>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</si>
  <si>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</si>
  <si>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</si>
  <si>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</si>
  <si>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</si>
  <si>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</si>
  <si>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</si>
  <si>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</si>
  <si>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</si>
  <si>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</si>
  <si>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</si>
  <si>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</si>
  <si>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</si>
  <si>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</si>
  <si>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</si>
  <si>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</si>
  <si>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</si>
  <si>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</si>
  <si>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</si>
  <si>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</si>
  <si>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</si>
  <si>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</si>
  <si>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</si>
  <si>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</si>
  <si>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</si>
  <si>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</si>
  <si>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</si>
  <si>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</si>
  <si>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</si>
  <si>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</si>
  <si>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</si>
  <si>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</si>
  <si>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</si>
  <si>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</si>
  <si>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</si>
  <si>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</si>
  <si>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</si>
  <si>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</si>
  <si>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</si>
  <si>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</si>
  <si>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</si>
  <si>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</si>
  <si>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</si>
  <si>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</si>
  <si>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</si>
  <si>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</si>
  <si>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</si>
  <si>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</si>
  <si>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</si>
  <si>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</si>
  <si>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</si>
  <si>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</si>
  <si>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</si>
  <si>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</si>
  <si>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</si>
  <si>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</si>
  <si>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</si>
  <si>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</si>
  <si>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</si>
  <si>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</si>
  <si>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</si>
  <si>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</si>
  <si>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</si>
  <si>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</si>
  <si>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</si>
  <si>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</si>
  <si>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</si>
  <si>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</si>
  <si>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</si>
  <si>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</si>
  <si>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</si>
  <si>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</si>
  <si>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</si>
  <si>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</si>
  <si>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</si>
  <si>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</si>
  <si>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</si>
  <si>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</si>
  <si>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</si>
  <si>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</si>
  <si>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</si>
  <si>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</si>
  <si>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</si>
  <si>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</si>
  <si>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</si>
  <si>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</si>
  <si>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</si>
  <si>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</si>
  <si>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</si>
  <si>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</si>
  <si>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</si>
  <si>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</si>
  <si>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</si>
  <si>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</si>
  <si>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</si>
  <si>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</si>
  <si>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</si>
  <si>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</si>
  <si>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</si>
  <si>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</si>
  <si>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</si>
  <si>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</si>
  <si>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</si>
  <si>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</si>
  <si>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</si>
  <si>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</si>
  <si>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</si>
  <si>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</si>
  <si>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</si>
  <si>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</si>
  <si>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</si>
  <si>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</si>
  <si>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</si>
  <si>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</si>
  <si>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</si>
  <si>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</si>
  <si>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</si>
  <si>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</si>
  <si>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</si>
  <si>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</si>
  <si>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</si>
  <si>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</si>
  <si>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</si>
  <si>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</si>
  <si>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</si>
  <si>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</si>
  <si>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</si>
  <si>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</si>
  <si>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</si>
  <si>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</si>
  <si>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</si>
  <si>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</si>
  <si>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</si>
  <si>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</si>
  <si>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</si>
  <si>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</si>
  <si>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</si>
  <si>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</si>
  <si>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</si>
  <si>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</si>
  <si>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</si>
  <si>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</si>
  <si>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</si>
  <si>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</si>
  <si>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</si>
  <si>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</si>
  <si>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</si>
  <si>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</si>
  <si>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</si>
  <si>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</si>
  <si>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</si>
  <si>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</si>
  <si>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</si>
  <si>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</si>
  <si>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</si>
  <si>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</si>
  <si>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</si>
  <si>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</si>
  <si>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</si>
  <si>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</si>
  <si>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</si>
  <si>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</si>
  <si>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</si>
  <si>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</si>
  <si>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</si>
  <si>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</si>
  <si>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</si>
  <si>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</si>
  <si>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</si>
  <si>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</si>
  <si>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</si>
  <si>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</si>
  <si>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</si>
  <si>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</si>
  <si>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</si>
  <si>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</si>
  <si>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</si>
  <si>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</si>
  <si>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</si>
  <si>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</si>
  <si>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</si>
  <si>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</si>
  <si>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</si>
  <si>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</si>
  <si>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</si>
  <si>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</si>
  <si>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</si>
  <si>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</si>
  <si>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</si>
  <si>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</si>
  <si>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</si>
  <si>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</si>
  <si>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</si>
  <si>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</si>
  <si>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</si>
  <si>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</si>
  <si>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</si>
  <si>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</si>
  <si>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</si>
  <si>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</si>
  <si>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</si>
  <si>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</si>
  <si>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</si>
  <si>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</si>
  <si>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</si>
  <si>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</si>
  <si>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</si>
  <si>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</si>
  <si>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</si>
  <si>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</si>
  <si>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</si>
  <si>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</si>
  <si>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</si>
  <si>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</si>
  <si>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</si>
  <si>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</si>
  <si>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</si>
  <si>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</si>
  <si>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</si>
  <si>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</si>
  <si>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</si>
  <si>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</si>
  <si>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</si>
  <si>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</si>
  <si>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</si>
  <si>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</si>
  <si>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</si>
  <si>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</si>
  <si>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</si>
  <si>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</si>
  <si>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</si>
  <si>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</si>
  <si>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</si>
  <si>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</si>
  <si>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</si>
  <si>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</si>
  <si>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</si>
  <si>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</si>
  <si>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</si>
  <si>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</si>
  <si>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</si>
  <si>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</si>
  <si>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</si>
  <si>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</si>
  <si>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</si>
  <si>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</si>
  <si>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</si>
  <si>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</si>
  <si>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</si>
  <si>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</si>
  <si>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</si>
  <si>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</si>
  <si>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</si>
  <si>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</si>
  <si>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</si>
  <si>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</si>
  <si>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</si>
  <si>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</si>
  <si>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</si>
  <si>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</si>
  <si>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</si>
  <si>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</si>
  <si>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</si>
  <si>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</si>
  <si>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</si>
  <si>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</si>
  <si>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</si>
  <si>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</si>
  <si>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</si>
  <si>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</si>
  <si>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</si>
  <si>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</si>
  <si>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</si>
  <si>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</si>
  <si>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</si>
  <si>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</si>
  <si>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</si>
  <si>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</si>
  <si>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</si>
  <si>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</si>
  <si>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</si>
  <si>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</si>
  <si>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</si>
  <si>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</si>
  <si>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</si>
  <si>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</si>
  <si>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</si>
  <si>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</si>
  <si>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</si>
  <si>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</si>
  <si>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</si>
  <si>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</si>
  <si>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</si>
  <si>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</si>
  <si>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</si>
  <si>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</si>
  <si>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</si>
  <si>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</si>
  <si>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</si>
  <si>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</si>
  <si>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</si>
  <si>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</si>
  <si>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</si>
  <si>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</si>
  <si>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</si>
  <si>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</si>
  <si>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</si>
  <si>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</si>
  <si>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</si>
  <si>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</si>
  <si>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</si>
  <si>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</si>
  <si>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</si>
  <si>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</si>
  <si>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</si>
  <si>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</si>
  <si>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</si>
  <si>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</si>
  <si>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</si>
  <si>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</si>
  <si>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</si>
  <si>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</si>
  <si>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</si>
  <si>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</si>
  <si>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</si>
  <si>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</si>
  <si>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</si>
  <si>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</si>
  <si>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</si>
  <si>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</si>
  <si>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</si>
  <si>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</si>
  <si>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</si>
  <si>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</si>
  <si>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</si>
  <si>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</si>
  <si>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</si>
  <si>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</si>
  <si>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</si>
  <si>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</si>
  <si>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</si>
  <si>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</si>
  <si>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</si>
  <si>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</si>
  <si>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</si>
  <si>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</si>
  <si>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</si>
  <si>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</si>
  <si>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</si>
  <si>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</si>
  <si>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</si>
  <si>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</si>
  <si>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</si>
  <si>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</si>
  <si>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</si>
  <si>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</si>
  <si>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</si>
  <si>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</si>
  <si>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</si>
  <si>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</si>
  <si>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</si>
  <si>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</si>
  <si>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</si>
  <si>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</si>
  <si>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</si>
  <si>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</si>
  <si>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</si>
  <si>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</si>
  <si>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</si>
  <si>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</si>
  <si>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</si>
  <si>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</si>
  <si>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</si>
  <si>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</si>
  <si>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</si>
  <si>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</si>
  <si>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</si>
  <si>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</si>
  <si>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</si>
  <si>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</si>
  <si>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</si>
  <si>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</si>
  <si>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</si>
  <si>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</si>
  <si>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</si>
  <si>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</si>
  <si>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</si>
  <si>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</si>
  <si>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</si>
  <si>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</si>
  <si>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</si>
  <si>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</si>
  <si>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</si>
  <si>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</si>
  <si>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</si>
  <si>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</si>
  <si>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</si>
  <si>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</si>
  <si>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</si>
  <si>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</si>
  <si>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</si>
  <si>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</si>
  <si>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</si>
  <si>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</si>
  <si>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</si>
  <si>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</si>
  <si>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</si>
  <si>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</si>
  <si>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</si>
  <si>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</si>
  <si>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</si>
  <si>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</si>
  <si>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</si>
  <si>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</si>
  <si>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</si>
  <si>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</si>
  <si>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</si>
  <si>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</si>
  <si>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</si>
  <si>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</si>
  <si>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</si>
  <si>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</si>
  <si>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</si>
  <si>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</si>
  <si>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</si>
  <si>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</si>
  <si>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</si>
  <si>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</si>
  <si>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</si>
  <si>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</si>
  <si>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</si>
  <si>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</si>
  <si>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</si>
  <si>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</si>
  <si>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</si>
  <si>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</si>
  <si>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</si>
  <si>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</si>
  <si>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</si>
  <si>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</si>
  <si>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</si>
  <si>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</si>
  <si>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</si>
  <si>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</si>
  <si>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</si>
  <si>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</si>
  <si>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</si>
  <si>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</si>
  <si>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</si>
  <si>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</si>
  <si>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</si>
  <si>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</si>
  <si>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</si>
  <si>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</si>
  <si>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</si>
  <si>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</si>
  <si>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</si>
  <si>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</si>
  <si>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</si>
  <si>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</si>
  <si>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</si>
  <si>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</si>
  <si>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</si>
  <si>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</si>
  <si>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</si>
  <si>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</si>
  <si>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</si>
  <si>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</si>
  <si>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</si>
  <si>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</si>
  <si>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</si>
  <si>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</si>
  <si>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</si>
  <si>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</si>
  <si>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</si>
  <si>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</si>
  <si>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</si>
  <si>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</si>
  <si>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</si>
  <si>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</si>
  <si>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</si>
  <si>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</si>
  <si>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</si>
  <si>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</si>
  <si>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</si>
  <si>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</si>
  <si>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</si>
  <si>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</si>
  <si>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</si>
  <si>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</si>
  <si>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</si>
  <si>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</si>
  <si>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</si>
  <si>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</si>
  <si>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</si>
  <si>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</si>
  <si>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</si>
  <si>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</si>
  <si>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</si>
  <si>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</si>
  <si>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</si>
  <si>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</si>
  <si>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</si>
  <si>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</si>
  <si>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</si>
  <si>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</si>
  <si>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</si>
  <si>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</si>
  <si>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</si>
  <si>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</si>
  <si>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</si>
  <si>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</si>
  <si>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</si>
  <si>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</si>
  <si>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</si>
  <si>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</si>
  <si>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</si>
  <si>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</si>
  <si>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</si>
  <si>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</si>
  <si>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</si>
  <si>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</si>
  <si>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</si>
  <si>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</si>
  <si>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</si>
  <si>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</si>
  <si>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</si>
  <si>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</si>
  <si>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</si>
  <si>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</si>
  <si>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</si>
  <si>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</si>
  <si>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</si>
  <si>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</si>
  <si>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</si>
  <si>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</si>
  <si>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</si>
  <si>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</si>
  <si>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</si>
  <si>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</si>
  <si>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</si>
  <si>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</si>
  <si>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</si>
  <si>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</si>
  <si>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</si>
  <si>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</si>
  <si>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</si>
  <si>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</si>
  <si>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</si>
  <si>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</si>
  <si>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</si>
  <si>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</si>
  <si>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</si>
  <si>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</si>
  <si>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</si>
  <si>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</si>
  <si>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</si>
  <si>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</si>
  <si>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</si>
  <si>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</si>
  <si>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</si>
  <si>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</si>
  <si>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</si>
  <si>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</si>
  <si>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</si>
  <si>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</si>
  <si>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</si>
  <si>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</si>
  <si>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</si>
  <si>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</si>
  <si>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</si>
  <si>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</si>
  <si>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</si>
  <si>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</si>
  <si>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</si>
  <si>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</si>
  <si>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</si>
  <si>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</si>
  <si>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</si>
  <si>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</si>
  <si>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</si>
  <si>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</si>
  <si>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</si>
  <si>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</si>
  <si>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</si>
  <si>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</si>
  <si>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</si>
  <si>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</si>
  <si>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</si>
  <si>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</si>
  <si>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</si>
  <si>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</si>
  <si>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</si>
  <si>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</si>
  <si>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</si>
  <si>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</si>
  <si>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</si>
  <si>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</si>
  <si>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</si>
  <si>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</si>
  <si>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</si>
  <si>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</si>
  <si>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</si>
  <si>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</si>
  <si>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</si>
  <si>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</si>
  <si>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</si>
  <si>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</si>
  <si>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</si>
  <si>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</si>
  <si>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</si>
  <si>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</si>
  <si>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</si>
  <si>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</si>
  <si>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</si>
  <si>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</si>
  <si>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</si>
  <si>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</si>
  <si>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</si>
  <si>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</si>
  <si>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</si>
  <si>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</si>
  <si>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</si>
  <si>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</si>
  <si>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</si>
  <si>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</si>
  <si>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</si>
  <si>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</si>
  <si>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</si>
  <si>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</si>
  <si>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</si>
  <si>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</si>
  <si>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</si>
  <si>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</si>
  <si>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</si>
  <si>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</si>
  <si>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</si>
  <si>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</si>
  <si>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</si>
  <si>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</si>
  <si>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</si>
  <si>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</si>
  <si>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</si>
  <si>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</si>
  <si>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</si>
  <si>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</si>
  <si>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</si>
  <si>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</si>
  <si>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</si>
  <si>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</si>
  <si>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</si>
  <si>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</si>
  <si>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</si>
  <si>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</si>
  <si>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</si>
  <si>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</si>
  <si>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</si>
  <si>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</si>
  <si>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</si>
  <si>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</si>
  <si>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</si>
  <si>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</si>
  <si>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</si>
  <si>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</si>
  <si>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</si>
  <si>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</si>
  <si>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</si>
  <si>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</si>
  <si>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</si>
  <si>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</si>
  <si>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</si>
  <si>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</si>
  <si>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</si>
  <si>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</si>
  <si>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</si>
  <si>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</si>
  <si>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</si>
  <si>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</si>
  <si>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</si>
  <si>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</si>
  <si>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</si>
  <si>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</si>
  <si>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</si>
  <si>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</si>
  <si>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</si>
  <si>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</si>
  <si>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</si>
  <si>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</si>
  <si>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</si>
  <si>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</si>
  <si>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</si>
  <si>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</si>
  <si>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</si>
  <si>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</si>
  <si>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</si>
  <si>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</si>
  <si>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</si>
  <si>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</si>
  <si>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</si>
  <si>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</si>
  <si>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</si>
  <si>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</si>
  <si>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</si>
  <si>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</si>
  <si>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</si>
  <si>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</si>
  <si>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</si>
  <si>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</si>
  <si>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</si>
  <si>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</si>
  <si>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</si>
  <si>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</si>
  <si>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</si>
  <si>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</si>
  <si>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</si>
  <si>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</si>
  <si>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</si>
  <si>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</si>
  <si>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</si>
  <si>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</si>
  <si>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</si>
  <si>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</si>
  <si>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</si>
  <si>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</si>
  <si>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</si>
  <si>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</si>
  <si>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</si>
  <si>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</si>
  <si>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</si>
  <si>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</si>
  <si>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</si>
  <si>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</si>
  <si>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</si>
  <si>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</si>
  <si>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</si>
  <si>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</si>
  <si>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</si>
  <si>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</si>
  <si>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</si>
  <si>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</si>
  <si>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</si>
  <si>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</si>
  <si>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</si>
  <si>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</si>
  <si>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</si>
  <si>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</si>
  <si>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</si>
  <si>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</si>
  <si>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</si>
  <si>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</si>
  <si>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</si>
  <si>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</si>
  <si>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</si>
  <si>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</si>
  <si>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</si>
  <si>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</si>
  <si>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</si>
  <si>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</si>
  <si>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</si>
  <si>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</si>
  <si>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</si>
  <si>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</si>
  <si>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</si>
  <si>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</si>
  <si>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</si>
  <si>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</si>
  <si>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</si>
  <si>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</si>
  <si>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</si>
  <si>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</si>
  <si>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</si>
  <si>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</si>
  <si>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</si>
  <si>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</si>
  <si>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</si>
  <si>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</si>
  <si>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</si>
  <si>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</si>
  <si>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</si>
  <si>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</si>
  <si>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</si>
  <si>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</si>
  <si>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</si>
  <si>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</si>
  <si>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</si>
  <si>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</si>
  <si>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</si>
  <si>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</si>
  <si>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</si>
  <si>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</si>
  <si>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</si>
  <si>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</si>
  <si>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</si>
  <si>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</si>
  <si>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</si>
  <si>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</si>
  <si>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</si>
  <si>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</si>
  <si>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</si>
  <si>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</si>
  <si>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</si>
  <si>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</si>
  <si>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</si>
  <si>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</si>
  <si>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</si>
  <si>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</si>
  <si>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</si>
  <si>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</si>
  <si>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</si>
  <si>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</si>
  <si>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</si>
  <si>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</si>
  <si>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</si>
  <si>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</si>
  <si>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</si>
  <si>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</si>
  <si>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</si>
  <si>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</si>
  <si>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</si>
  <si>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</si>
  <si>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</si>
  <si>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</si>
  <si>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</si>
  <si>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</si>
  <si>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</si>
  <si>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</si>
  <si>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</si>
  <si>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</si>
  <si>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</si>
  <si>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</si>
  <si>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</si>
  <si>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</si>
  <si>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</si>
  <si>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</si>
  <si>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</si>
  <si>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</si>
  <si>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</si>
  <si>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</si>
  <si>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</si>
  <si>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</si>
  <si>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</si>
  <si>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</si>
  <si>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</si>
  <si>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</si>
  <si>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</si>
  <si>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</si>
  <si>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</si>
  <si>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</si>
  <si>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</si>
  <si>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</si>
  <si>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</si>
  <si>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</si>
  <si>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</si>
  <si>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</si>
  <si>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</si>
  <si>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</si>
  <si>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</si>
  <si>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</si>
  <si>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</si>
  <si>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</si>
  <si>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</si>
  <si>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</si>
  <si>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</si>
  <si>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</si>
  <si>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</si>
  <si>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</si>
  <si>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</si>
  <si>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</si>
  <si>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</si>
  <si>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</si>
  <si>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</si>
  <si>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</si>
  <si>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</si>
  <si>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</si>
  <si>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</si>
  <si>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</si>
  <si>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</si>
  <si>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</si>
  <si>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</si>
  <si>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</si>
  <si>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</si>
  <si>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</si>
  <si>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</si>
  <si>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</si>
  <si>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</si>
  <si>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</si>
  <si>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</si>
  <si>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</si>
  <si>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</si>
  <si>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</si>
  <si>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</si>
  <si>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</si>
  <si>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</si>
  <si>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</si>
  <si>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</si>
  <si>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</si>
  <si>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</si>
  <si>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</si>
  <si>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</si>
  <si>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</si>
  <si>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</si>
  <si>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</si>
  <si>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</si>
  <si>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</si>
  <si>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</si>
  <si>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</si>
  <si>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</si>
  <si>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</si>
  <si>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</si>
  <si>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</si>
  <si>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</si>
  <si>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</si>
  <si>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</si>
  <si>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</si>
  <si>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</si>
  <si>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</si>
  <si>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</si>
  <si>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</si>
  <si>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</si>
  <si>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</si>
  <si>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</si>
  <si>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</si>
  <si>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</si>
  <si>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</si>
  <si>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</si>
  <si>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</si>
  <si>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</si>
  <si>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</si>
  <si>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</si>
  <si>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</si>
  <si>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</si>
  <si>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</si>
  <si>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</si>
  <si>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</si>
  <si>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</si>
  <si>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</si>
  <si>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</si>
  <si>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</si>
  <si>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</si>
  <si>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</si>
  <si>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</si>
  <si>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</si>
  <si>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</si>
  <si>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</si>
  <si>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</si>
  <si>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</si>
  <si>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</si>
  <si>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</si>
  <si>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</si>
  <si>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</si>
  <si>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</si>
  <si>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</si>
  <si>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</si>
  <si>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</si>
  <si>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</si>
  <si>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</si>
  <si>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</si>
  <si>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</si>
  <si>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</si>
  <si>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</si>
  <si>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</si>
  <si>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</si>
  <si>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</si>
  <si>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</si>
  <si>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</si>
  <si>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</si>
  <si>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</si>
  <si>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</si>
  <si>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</si>
  <si>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</si>
  <si>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</si>
  <si>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</si>
  <si>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</si>
  <si>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</si>
  <si>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</si>
  <si>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</si>
  <si>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</si>
  <si>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</si>
  <si>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</si>
  <si>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</si>
  <si>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</si>
  <si>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</si>
  <si>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</si>
  <si>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</si>
  <si>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</si>
  <si>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</si>
  <si>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</si>
  <si>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</si>
  <si>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</si>
  <si>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</si>
  <si>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</si>
  <si>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</si>
  <si>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</si>
  <si>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</si>
  <si>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</si>
  <si>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</si>
  <si>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</si>
  <si>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</si>
  <si>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</si>
  <si>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</si>
  <si>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</si>
  <si>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</si>
  <si>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</si>
  <si>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</si>
  <si>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</si>
  <si>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</si>
  <si>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</si>
  <si>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</si>
  <si>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</si>
  <si>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</si>
  <si>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</si>
  <si>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</si>
  <si>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</si>
  <si>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</si>
  <si>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</si>
  <si>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</si>
  <si>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</si>
  <si>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</si>
  <si>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</si>
  <si>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</si>
  <si>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</si>
  <si>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</si>
  <si>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</si>
  <si>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</si>
  <si>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</si>
  <si>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</si>
  <si>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</si>
  <si>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</si>
  <si>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</si>
  <si>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</si>
  <si>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</si>
  <si>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</si>
  <si>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</si>
  <si>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</si>
  <si>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</si>
  <si>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</si>
  <si>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</si>
  <si>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</si>
  <si>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</si>
  <si>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</si>
  <si>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</si>
  <si>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</si>
  <si>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</si>
  <si>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</si>
  <si>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</si>
  <si>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</si>
  <si>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</si>
  <si>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</si>
  <si>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</si>
  <si>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</si>
  <si>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</si>
  <si>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</si>
  <si>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</si>
  <si>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</si>
  <si>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</si>
  <si>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</si>
  <si>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</si>
  <si>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</si>
  <si>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</si>
  <si>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</si>
  <si>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</si>
  <si>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</si>
  <si>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</si>
  <si>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</si>
  <si>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</si>
  <si>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</si>
  <si>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</si>
  <si>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</si>
  <si>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</si>
  <si>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</si>
  <si>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</si>
  <si>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</si>
  <si>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</si>
  <si>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</si>
  <si>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</si>
  <si>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</si>
  <si>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</si>
  <si>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</si>
  <si>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</si>
  <si>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</si>
  <si>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</si>
  <si>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</si>
  <si>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</si>
  <si>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</si>
  <si>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</si>
  <si>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</si>
  <si>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</si>
  <si>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</si>
  <si>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</si>
  <si>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</si>
  <si>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</si>
  <si>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</si>
  <si>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</si>
  <si>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</si>
  <si>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</si>
  <si>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</si>
  <si>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</si>
  <si>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</si>
  <si>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</si>
  <si>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</si>
  <si>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</si>
  <si>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</si>
  <si>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</si>
  <si>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</si>
  <si>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</si>
  <si>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</si>
  <si>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</si>
  <si>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</si>
  <si>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</si>
  <si>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</si>
  <si>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</si>
  <si>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</si>
  <si>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</si>
  <si>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</si>
  <si>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</si>
  <si>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</si>
  <si>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</si>
  <si>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</si>
  <si>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</si>
  <si>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</si>
  <si>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</si>
  <si>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</si>
  <si>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</si>
  <si>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</si>
  <si>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</si>
  <si>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</si>
  <si>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</si>
  <si>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</si>
  <si>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</si>
  <si>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</si>
  <si>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</si>
  <si>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</si>
  <si>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</si>
  <si>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</si>
  <si>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</si>
  <si>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</si>
  <si>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</si>
  <si>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</si>
  <si>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</si>
  <si>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</si>
  <si>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</si>
  <si>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</si>
  <si>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</si>
  <si>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</si>
  <si>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</si>
  <si>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</si>
  <si>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</si>
  <si>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</si>
  <si>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</si>
  <si>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</si>
  <si>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</si>
  <si>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</si>
  <si>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</si>
  <si>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</si>
  <si>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</si>
  <si>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</si>
  <si>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</si>
  <si>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</si>
  <si>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</si>
  <si>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</si>
  <si>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</si>
  <si>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</si>
  <si>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</si>
  <si>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</si>
  <si>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</si>
  <si>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</si>
  <si>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</si>
  <si>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</si>
  <si>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</si>
  <si>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</si>
  <si>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</si>
  <si>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</si>
  <si>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</si>
  <si>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</si>
  <si>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</si>
  <si>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</si>
  <si>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</si>
  <si>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</si>
  <si>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</si>
  <si>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</si>
  <si>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</si>
  <si>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</si>
  <si>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</si>
  <si>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</si>
  <si>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</si>
  <si>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</si>
  <si>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</si>
  <si>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</si>
  <si>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</si>
  <si>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</si>
  <si>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</si>
  <si>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</si>
  <si>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</si>
  <si>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</si>
  <si>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</si>
  <si>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</si>
  <si>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</si>
  <si>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</si>
  <si>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</si>
  <si>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</si>
  <si>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</si>
  <si>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</si>
  <si>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</si>
  <si>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</si>
  <si>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</si>
  <si>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</si>
  <si>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</si>
  <si>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</si>
  <si>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</si>
  <si>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</si>
  <si>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</si>
  <si>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</si>
  <si>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</si>
  <si>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</si>
  <si>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</si>
  <si>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</si>
  <si>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</si>
  <si>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</si>
  <si>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</si>
  <si>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</si>
  <si>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</si>
  <si>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</si>
  <si>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</si>
  <si>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</si>
  <si>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</si>
  <si>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</si>
  <si>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</si>
  <si>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</si>
  <si>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</si>
  <si>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</si>
  <si>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</si>
  <si>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</si>
  <si>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</si>
  <si>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</si>
  <si>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</si>
  <si>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</si>
  <si>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</si>
  <si>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</si>
  <si>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</si>
  <si>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</si>
  <si>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</si>
  <si>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</si>
  <si>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</si>
  <si>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</si>
  <si>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</si>
  <si>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</si>
  <si>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</si>
  <si>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</si>
  <si>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</si>
  <si>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</si>
  <si>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</si>
  <si>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</si>
  <si>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</si>
  <si>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</si>
  <si>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</si>
  <si>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</si>
  <si>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</si>
  <si>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</si>
  <si>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</si>
  <si>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</si>
  <si>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</si>
  <si>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</si>
  <si>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</si>
  <si>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</si>
  <si>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</si>
  <si>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</si>
  <si>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</si>
  <si>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</si>
  <si>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</si>
  <si>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</si>
  <si>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</si>
  <si>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</si>
  <si>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</si>
  <si>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</si>
  <si>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</si>
  <si>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</si>
  <si>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</si>
  <si>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</si>
  <si>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</si>
  <si>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</si>
  <si>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</si>
  <si>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</si>
  <si>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</si>
  <si>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</si>
  <si>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</si>
  <si>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</si>
  <si>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</si>
  <si>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</si>
  <si>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</si>
  <si>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</si>
  <si>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</si>
  <si>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</si>
  <si>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</si>
  <si>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</si>
  <si>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</si>
  <si>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</si>
  <si>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</si>
  <si>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</si>
  <si>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</si>
  <si>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</si>
  <si>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</si>
  <si>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</si>
  <si>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</si>
  <si>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</si>
  <si>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</si>
  <si>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</si>
  <si>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</si>
  <si>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</si>
  <si>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</si>
  <si>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</si>
  <si>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</si>
  <si>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</si>
  <si>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</si>
  <si>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</si>
  <si>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</si>
  <si>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</si>
  <si>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</si>
  <si>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</si>
  <si>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</si>
  <si>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</si>
  <si>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</si>
  <si>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</si>
  <si>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</si>
  <si>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</si>
  <si>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</si>
  <si>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</si>
  <si>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</si>
  <si>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</si>
  <si>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</si>
  <si>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</si>
  <si>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</si>
  <si>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</si>
  <si>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</si>
  <si>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</si>
  <si>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</si>
  <si>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</si>
  <si>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</si>
  <si>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</si>
  <si>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</si>
  <si>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</si>
  <si>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</si>
  <si>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</si>
  <si>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</si>
  <si>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</si>
  <si>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</si>
  <si>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</si>
  <si>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</si>
  <si>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</si>
  <si>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</si>
  <si>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</si>
  <si>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</si>
  <si>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</si>
  <si>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</si>
  <si>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</si>
  <si>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</si>
  <si>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</si>
  <si>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</si>
  <si>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</si>
  <si>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</si>
  <si>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</si>
  <si>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</si>
  <si>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</si>
  <si>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</si>
  <si>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</si>
  <si>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</si>
  <si>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</si>
  <si>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</si>
  <si>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</si>
  <si>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</si>
  <si>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</si>
  <si>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</si>
  <si>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</si>
  <si>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</si>
  <si>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</si>
  <si>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</si>
  <si>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</si>
  <si>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</si>
  <si>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</si>
  <si>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</si>
  <si>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</si>
  <si>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</si>
  <si>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</si>
  <si>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</si>
  <si>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</si>
  <si>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</si>
  <si>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</si>
  <si>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</si>
  <si>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</si>
  <si>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</si>
  <si>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</si>
  <si>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</si>
  <si>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</si>
  <si>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</si>
  <si>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</si>
  <si>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</si>
  <si>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</si>
  <si>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</si>
  <si>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</si>
  <si>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</si>
  <si>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</si>
  <si>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</si>
  <si>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</si>
  <si>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</si>
  <si>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</si>
  <si>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</si>
  <si>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</si>
  <si>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</si>
  <si>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</si>
  <si>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</si>
  <si>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</si>
  <si>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</si>
  <si>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</si>
  <si>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</si>
  <si>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</si>
  <si>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</si>
  <si>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</si>
  <si>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</si>
  <si>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</si>
  <si>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</si>
  <si>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</si>
  <si>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</si>
  <si>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</si>
  <si>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</si>
  <si>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</si>
  <si>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</si>
  <si>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</si>
  <si>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</si>
  <si>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</si>
  <si>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</si>
  <si>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</si>
  <si>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</si>
  <si>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</si>
  <si>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</si>
  <si>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</si>
  <si>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</si>
  <si>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</si>
  <si>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</si>
  <si>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</si>
  <si>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</si>
  <si>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</si>
  <si>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</si>
  <si>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</si>
  <si>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</si>
  <si>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</si>
  <si>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</si>
  <si>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</si>
  <si>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</si>
  <si>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</si>
  <si>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</si>
  <si>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</si>
  <si>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</si>
  <si>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</si>
  <si>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</si>
  <si>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</si>
  <si>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</si>
  <si>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</si>
  <si>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</si>
  <si>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</si>
  <si>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</si>
  <si>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</si>
  <si>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</si>
  <si>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</si>
  <si>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</si>
  <si>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</si>
  <si>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</si>
  <si>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</si>
  <si>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</si>
  <si>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</si>
  <si>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</si>
  <si>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</si>
  <si>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</si>
  <si>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</si>
  <si>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</si>
  <si>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</si>
  <si>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</si>
  <si>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</si>
  <si>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</si>
  <si>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</si>
  <si>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</si>
  <si>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</si>
  <si>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</si>
  <si>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</si>
  <si>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</si>
  <si>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</si>
  <si>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</si>
  <si>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</si>
  <si>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</si>
  <si>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</si>
  <si>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</si>
  <si>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</si>
  <si>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</si>
  <si>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</si>
  <si>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</si>
  <si>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</si>
  <si>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</si>
  <si>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</si>
  <si>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</si>
  <si>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</si>
  <si>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</si>
  <si>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</si>
  <si>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</si>
  <si>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</si>
  <si>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</si>
  <si>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</si>
  <si>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</si>
  <si>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</si>
  <si>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</si>
  <si>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</si>
  <si>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</si>
  <si>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</si>
  <si>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</si>
  <si>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</si>
  <si>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</si>
  <si>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</si>
  <si>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</si>
  <si>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</si>
  <si>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</si>
  <si>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</si>
  <si>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</si>
  <si>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</si>
  <si>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</si>
  <si>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</si>
  <si>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</si>
  <si>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</si>
  <si>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</si>
  <si>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</si>
  <si>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</si>
  <si>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</si>
  <si>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</si>
  <si>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</si>
  <si>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</si>
  <si>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</si>
  <si>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</si>
  <si>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</si>
  <si>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</si>
  <si>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</si>
  <si>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</si>
  <si>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</si>
  <si>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</si>
  <si>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</si>
  <si>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</si>
  <si>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</si>
  <si>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</si>
  <si>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</si>
  <si>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</si>
  <si>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</si>
  <si>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</si>
  <si>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</si>
  <si>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</si>
  <si>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</si>
  <si>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</si>
  <si>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</si>
  <si>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</si>
  <si>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</si>
  <si>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</si>
  <si>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</si>
  <si>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</si>
  <si>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</si>
  <si>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</si>
  <si>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</si>
  <si>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</si>
  <si>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</si>
  <si>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</si>
  <si>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</si>
  <si>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</si>
  <si>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</si>
  <si>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</si>
  <si>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</si>
  <si>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</si>
  <si>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</si>
  <si>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</si>
  <si>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</si>
  <si>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</si>
  <si>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</si>
  <si>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</si>
  <si>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</si>
  <si>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</si>
  <si>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</si>
  <si>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</si>
  <si>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</si>
  <si>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</si>
  <si>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</si>
  <si>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</si>
  <si>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</si>
  <si>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</si>
  <si>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</si>
  <si>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</si>
  <si>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</si>
  <si>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</si>
  <si>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</si>
  <si>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</si>
  <si>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</si>
  <si>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</si>
  <si>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</si>
  <si>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</si>
  <si>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</si>
  <si>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</si>
  <si>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</si>
  <si>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</si>
  <si>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</si>
  <si>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</si>
  <si>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</si>
  <si>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</si>
  <si>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</si>
  <si>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</si>
  <si>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</si>
  <si>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</si>
  <si>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</si>
  <si>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</si>
  <si>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</si>
  <si>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</si>
  <si>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</si>
  <si>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</si>
  <si>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</si>
  <si>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</si>
  <si>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</si>
  <si>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</si>
  <si>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</si>
  <si>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</si>
  <si>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</si>
  <si>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</si>
  <si>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</si>
  <si>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</si>
  <si>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</si>
  <si>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</si>
  <si>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</si>
  <si>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</si>
  <si>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</si>
  <si>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</si>
  <si>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</si>
  <si>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</si>
  <si>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</si>
  <si>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</si>
  <si>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</si>
  <si>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</si>
  <si>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</si>
  <si>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</si>
  <si>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</si>
  <si>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</si>
  <si>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</si>
  <si>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</si>
  <si>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</si>
  <si>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</si>
  <si>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</si>
  <si>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</si>
  <si>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</si>
  <si>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</si>
  <si>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</si>
  <si>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</si>
  <si>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</si>
  <si>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</si>
  <si>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</si>
  <si>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</si>
  <si>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</si>
  <si>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</si>
  <si>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</si>
  <si>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</si>
  <si>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</si>
  <si>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</si>
  <si>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</si>
  <si>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</si>
  <si>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</si>
  <si>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</si>
  <si>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</si>
  <si>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</si>
  <si>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</si>
  <si>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</si>
  <si>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</si>
  <si>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</si>
  <si>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</si>
  <si>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</si>
  <si>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</si>
  <si>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</si>
  <si>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</si>
  <si>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</si>
  <si>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</si>
  <si>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</si>
  <si>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</si>
  <si>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</si>
  <si>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</si>
  <si>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</si>
  <si>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</si>
  <si>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</si>
  <si>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</si>
  <si>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</si>
  <si>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</si>
  <si>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</si>
  <si>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</si>
  <si>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</si>
  <si>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</si>
  <si>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</si>
  <si>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</si>
  <si>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</si>
  <si>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</si>
  <si>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</si>
  <si>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</si>
  <si>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</si>
  <si>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</si>
  <si>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</si>
  <si>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</si>
  <si>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</si>
  <si>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</si>
  <si>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</si>
  <si>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</si>
  <si>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</si>
  <si>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</si>
  <si>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</si>
  <si>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</si>
  <si>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</si>
  <si>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</si>
  <si>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</si>
  <si>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</si>
  <si>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</si>
  <si>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</si>
  <si>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</si>
  <si>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</si>
  <si>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</si>
  <si>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</si>
  <si>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</si>
  <si>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</si>
  <si>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</si>
  <si>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</si>
  <si>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</si>
  <si>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</si>
  <si>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</si>
  <si>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</si>
  <si>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</si>
  <si>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</si>
  <si>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</si>
  <si>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</si>
  <si>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</si>
  <si>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</si>
  <si>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</si>
  <si>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</si>
  <si>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</si>
  <si>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</si>
  <si>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</si>
  <si>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</si>
  <si>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</si>
  <si>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</si>
  <si>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</si>
  <si>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</si>
  <si>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</si>
  <si>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</si>
  <si>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</si>
  <si>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</si>
  <si>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</si>
  <si>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</si>
  <si>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</si>
  <si>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</si>
  <si>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</si>
  <si>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</si>
  <si>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</si>
  <si>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</si>
  <si>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</si>
  <si>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</si>
  <si>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</si>
  <si>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</si>
  <si>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</si>
  <si>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</si>
  <si>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</si>
  <si>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</si>
  <si>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</si>
  <si>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</si>
  <si>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</si>
  <si>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</si>
  <si>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</si>
  <si>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</si>
  <si>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</si>
  <si>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</si>
  <si>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</si>
  <si>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</si>
  <si>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</si>
  <si>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</si>
  <si>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</si>
  <si>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</si>
  <si>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</si>
  <si>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</si>
  <si>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</si>
  <si>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</si>
  <si>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</si>
  <si>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</si>
  <si>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</si>
  <si>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</si>
  <si>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</si>
  <si>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</si>
  <si>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</si>
  <si>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</si>
  <si>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</si>
  <si>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</si>
  <si>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</si>
  <si>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</si>
  <si>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</si>
  <si>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</si>
  <si>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</si>
  <si>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</si>
  <si>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</si>
  <si>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</si>
  <si>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</si>
  <si>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</si>
  <si>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</si>
  <si>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</si>
  <si>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</si>
  <si>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</si>
  <si>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</si>
  <si>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</si>
  <si>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</si>
  <si>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</si>
  <si>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</si>
  <si>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</si>
  <si>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</si>
  <si>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</si>
  <si>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</si>
  <si>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</si>
  <si>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</si>
  <si>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</si>
  <si>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</si>
  <si>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</si>
  <si>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</si>
  <si>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</si>
  <si>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</si>
  <si>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</si>
  <si>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</si>
  <si>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</si>
  <si>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</si>
  <si>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</si>
  <si>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</si>
  <si>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</si>
  <si>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</si>
  <si>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</si>
  <si>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</si>
  <si>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</si>
  <si>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</si>
  <si>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</si>
  <si>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</si>
  <si>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</si>
  <si>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</si>
  <si>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</si>
  <si>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</si>
  <si>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</si>
  <si>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</si>
  <si>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</si>
  <si>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</si>
  <si>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</si>
  <si>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</si>
  <si>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</si>
  <si>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</si>
  <si>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</si>
  <si>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</si>
  <si>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</si>
  <si>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</si>
  <si>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</si>
  <si>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</si>
  <si>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</si>
  <si>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</si>
  <si>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</si>
  <si>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</si>
  <si>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</si>
  <si>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</si>
  <si>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</si>
  <si>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</si>
  <si>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</si>
  <si>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</si>
  <si>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</si>
  <si>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</si>
  <si>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</si>
  <si>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</si>
  <si>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</si>
  <si>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</si>
  <si>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</si>
  <si>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</si>
  <si>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</si>
  <si>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</si>
  <si>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</si>
  <si>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</si>
  <si>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</si>
  <si>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</si>
  <si>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</si>
  <si>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</si>
  <si>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</si>
  <si>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</si>
  <si>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</si>
  <si>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</si>
  <si>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</si>
  <si>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</si>
  <si>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</si>
  <si>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</si>
  <si>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</si>
  <si>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</si>
  <si>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</si>
  <si>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</si>
  <si>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</si>
  <si>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</si>
  <si>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</si>
  <si>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</si>
  <si>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</si>
  <si>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</si>
  <si>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</si>
  <si>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</si>
  <si>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</si>
  <si>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</si>
  <si>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</si>
  <si>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</si>
  <si>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</si>
  <si>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</si>
  <si>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</si>
  <si>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</si>
  <si>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</si>
  <si>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</si>
  <si>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</si>
  <si>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</si>
  <si>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</si>
  <si>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</si>
  <si>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</si>
  <si>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</si>
  <si>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</si>
  <si>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</si>
  <si>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</si>
  <si>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</si>
  <si>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</si>
  <si>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</si>
  <si>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</si>
  <si>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</si>
  <si>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</si>
  <si>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</si>
  <si>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</si>
  <si>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</si>
  <si>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</si>
  <si>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</si>
  <si>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</si>
  <si>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</si>
  <si>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</si>
  <si>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</si>
  <si>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</si>
  <si>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</si>
  <si>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</si>
  <si>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</si>
  <si>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</si>
  <si>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</si>
  <si>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</si>
  <si>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</si>
  <si>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</si>
  <si>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</si>
  <si>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</si>
  <si>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</si>
  <si>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</si>
  <si>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</si>
  <si>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</si>
  <si>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</si>
  <si>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</si>
  <si>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</si>
  <si>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</si>
  <si>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</si>
  <si>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</si>
  <si>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</si>
  <si>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</si>
  <si>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</si>
  <si>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</si>
  <si>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</si>
  <si>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</si>
  <si>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</si>
  <si>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</si>
  <si>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</si>
  <si>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</si>
  <si>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</si>
  <si>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</si>
  <si>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</si>
  <si>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</si>
  <si>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</si>
  <si>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</si>
  <si>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</si>
  <si>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</si>
  <si>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</si>
  <si>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</si>
  <si>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</si>
  <si>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</si>
  <si>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</si>
  <si>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</si>
  <si>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</si>
  <si>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</si>
  <si>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</si>
  <si>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</si>
  <si>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</si>
  <si>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</si>
  <si>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</si>
  <si>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</si>
  <si>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</si>
  <si>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</si>
  <si>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</si>
  <si>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</si>
  <si>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</si>
  <si>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</si>
  <si>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</si>
  <si>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</si>
  <si>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</si>
  <si>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</si>
  <si>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</si>
  <si>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</si>
  <si>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</si>
  <si>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</si>
  <si>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</si>
  <si>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</si>
  <si>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</si>
  <si>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</si>
  <si>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</si>
  <si>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</si>
  <si>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</si>
  <si>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</si>
  <si>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</si>
  <si>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</si>
  <si>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</si>
  <si>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</si>
  <si>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</si>
  <si>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</si>
  <si>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</si>
  <si>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</si>
  <si>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</si>
  <si>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</si>
  <si>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</si>
  <si>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</si>
  <si>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</si>
  <si>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</si>
  <si>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</si>
  <si>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</si>
  <si>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</si>
  <si>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</si>
  <si>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</si>
  <si>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</si>
  <si>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</si>
  <si>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</si>
  <si>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</si>
  <si>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</si>
  <si>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</si>
  <si>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</si>
  <si>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</si>
  <si>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</si>
  <si>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</si>
  <si>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</si>
  <si>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</si>
  <si>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</si>
  <si>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</si>
  <si>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</si>
  <si>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</si>
  <si>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</si>
  <si>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</si>
  <si>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</si>
  <si>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</si>
  <si>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</si>
  <si>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</si>
  <si>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</si>
  <si>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</si>
  <si>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</si>
  <si>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</si>
  <si>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</si>
  <si>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</si>
  <si>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</si>
  <si>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</si>
  <si>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</si>
  <si>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</si>
  <si>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</si>
  <si>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</si>
  <si>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</si>
  <si>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</si>
  <si>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</si>
  <si>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</si>
  <si>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</si>
  <si>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</si>
  <si>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</si>
  <si>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</si>
  <si>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</si>
  <si>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</si>
  <si>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</si>
  <si>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</si>
  <si>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</si>
  <si>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</si>
  <si>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</si>
  <si>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</si>
  <si>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</si>
  <si>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</si>
  <si>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</si>
  <si>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</si>
  <si>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</si>
  <si>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</si>
  <si>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</si>
  <si>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</si>
  <si>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</si>
  <si>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</si>
  <si>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</si>
  <si>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</si>
  <si>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</si>
  <si>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</si>
  <si>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</si>
  <si>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</si>
  <si>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</si>
  <si>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</si>
  <si>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</si>
  <si>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</si>
  <si>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</si>
  <si>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</si>
  <si>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</si>
  <si>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</si>
  <si>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</si>
  <si>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</si>
  <si>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</si>
  <si>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</si>
  <si>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</si>
  <si>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</si>
  <si>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</si>
  <si>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</si>
  <si>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</si>
  <si>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</si>
  <si>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</si>
  <si>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</si>
  <si>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</si>
  <si>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</si>
  <si>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</si>
  <si>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</si>
  <si>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</si>
  <si>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</si>
  <si>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</si>
  <si>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</si>
  <si>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</si>
  <si>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</si>
  <si>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</si>
  <si>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</si>
  <si>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</si>
  <si>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</si>
  <si>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</si>
  <si>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</si>
  <si>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</si>
  <si>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</si>
  <si>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</si>
  <si>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</si>
  <si>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</si>
  <si>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</si>
  <si>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</si>
  <si>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</si>
  <si>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</si>
  <si>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</si>
  <si>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</si>
  <si>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</si>
  <si>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</si>
  <si>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</si>
  <si>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</si>
  <si>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</si>
  <si>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</si>
  <si>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</si>
  <si>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</si>
  <si>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</si>
  <si>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</si>
  <si>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</si>
  <si>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</si>
  <si>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</si>
  <si>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</si>
  <si>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</si>
  <si>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</si>
  <si>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</si>
  <si>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</si>
  <si>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</si>
  <si>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</si>
  <si>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</si>
  <si>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</si>
  <si>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</si>
  <si>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</si>
  <si>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</si>
  <si>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</si>
  <si>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</si>
  <si>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</si>
  <si>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</si>
  <si>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</si>
  <si>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</si>
  <si>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</si>
  <si>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</si>
  <si>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</si>
  <si>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</si>
  <si>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</si>
  <si>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</si>
  <si>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</si>
  <si>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</si>
  <si>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</si>
  <si>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</si>
  <si>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</si>
  <si>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</si>
  <si>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</si>
  <si>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</si>
  <si>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</si>
  <si>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</si>
  <si>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</si>
  <si>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</si>
  <si>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</si>
  <si>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</si>
  <si>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</si>
  <si>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</si>
  <si>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</si>
  <si>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</si>
  <si>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</si>
  <si>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</si>
  <si>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</si>
  <si>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</si>
  <si>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</si>
  <si>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</si>
  <si>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</si>
  <si>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</si>
  <si>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</si>
  <si>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</si>
  <si>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</si>
  <si>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</si>
  <si>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</si>
  <si>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</si>
  <si>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</si>
  <si>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</si>
  <si>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</si>
  <si>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</si>
  <si>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</si>
  <si>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</si>
  <si>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</si>
  <si>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</si>
  <si>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</si>
  <si>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</si>
  <si>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</si>
  <si>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</si>
  <si>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</si>
  <si>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</si>
  <si>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</si>
  <si>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</si>
  <si>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</si>
  <si>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</si>
  <si>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</si>
  <si>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</si>
  <si>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</si>
  <si>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</si>
  <si>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</si>
  <si>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</si>
  <si>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</si>
  <si>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</si>
  <si>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</si>
  <si>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</si>
  <si>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</si>
  <si>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</si>
  <si>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</si>
  <si>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</si>
  <si>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</si>
  <si>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</si>
  <si>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</si>
  <si>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</si>
  <si>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</si>
  <si>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</si>
  <si>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</si>
  <si>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</si>
  <si>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</si>
  <si>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</si>
  <si>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</si>
  <si>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</si>
  <si>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</si>
  <si>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</si>
  <si>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</si>
  <si>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</si>
  <si>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</si>
  <si>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</si>
  <si>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</si>
  <si>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</si>
  <si>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</si>
  <si>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</si>
  <si>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</si>
  <si>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</si>
  <si>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</si>
  <si>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</si>
  <si>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</si>
  <si>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</si>
  <si>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</si>
  <si>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</si>
  <si>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</si>
  <si>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</si>
  <si>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</si>
  <si>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</si>
  <si>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</si>
  <si>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</si>
  <si>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</si>
  <si>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</si>
  <si>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</si>
  <si>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</si>
  <si>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</si>
  <si>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</si>
  <si>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</si>
  <si>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</si>
  <si>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</si>
  <si>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</si>
  <si>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</si>
  <si>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</si>
  <si>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</si>
  <si>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</si>
  <si>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</si>
  <si>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</si>
  <si>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</si>
  <si>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</si>
  <si>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</si>
  <si>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</si>
  <si>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</si>
  <si>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</si>
  <si>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</si>
  <si>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</si>
  <si>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</si>
  <si>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</si>
  <si>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</si>
  <si>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</si>
  <si>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</si>
  <si>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</si>
  <si>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</si>
  <si>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</si>
  <si>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</si>
  <si>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</si>
  <si>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</si>
  <si>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</si>
  <si>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</si>
  <si>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</si>
  <si>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</si>
  <si>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</si>
  <si>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</si>
  <si>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</si>
  <si>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</si>
  <si>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</si>
  <si>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</si>
  <si>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</si>
  <si>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</si>
  <si>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</si>
  <si>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</si>
  <si>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</si>
  <si>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</si>
  <si>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</si>
  <si>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</si>
  <si>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</si>
  <si>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</si>
  <si>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</si>
  <si>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</si>
  <si>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</si>
  <si>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</si>
  <si>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</si>
  <si>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</si>
  <si>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</si>
  <si>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</si>
  <si>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</si>
  <si>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</si>
  <si>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</si>
  <si>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</si>
  <si>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</si>
  <si>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</si>
  <si>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</si>
  <si>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</si>
  <si>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</si>
  <si>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</si>
  <si>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</si>
  <si>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</si>
  <si>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</si>
  <si>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</si>
  <si>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</si>
  <si>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</si>
  <si>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</si>
  <si>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</si>
  <si>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</si>
  <si>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</si>
  <si>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</si>
  <si>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</si>
  <si>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</si>
  <si>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</si>
  <si>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</si>
  <si>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</si>
  <si>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</si>
  <si>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</si>
  <si>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</si>
  <si>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</si>
  <si>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</si>
  <si>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</si>
  <si>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</si>
  <si>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</si>
  <si>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</si>
  <si>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</si>
  <si>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</si>
  <si>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</si>
  <si>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</si>
  <si>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</si>
  <si>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</si>
  <si>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</si>
  <si>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</si>
  <si>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</si>
  <si>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</si>
  <si>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</si>
  <si>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</si>
  <si>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</si>
  <si>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</si>
  <si>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</si>
  <si>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</si>
  <si>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</si>
  <si>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</si>
  <si>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</si>
  <si>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</si>
  <si>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</si>
  <si>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</si>
  <si>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</si>
  <si>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</si>
  <si>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</si>
  <si>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</si>
  <si>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</si>
  <si>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</si>
  <si>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</si>
  <si>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</si>
  <si>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</si>
  <si>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</si>
  <si>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</si>
  <si>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</si>
  <si>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</si>
  <si>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</si>
  <si>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</si>
  <si>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</si>
  <si>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</si>
  <si>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</si>
  <si>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</si>
  <si>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</si>
  <si>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</si>
  <si>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</si>
  <si>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</si>
  <si>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</si>
  <si>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</si>
  <si>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</si>
  <si>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</si>
  <si>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</si>
  <si>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</si>
  <si>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</si>
  <si>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</si>
  <si>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</si>
  <si>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</si>
  <si>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</si>
  <si>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</si>
  <si>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</si>
  <si>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</si>
  <si>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</si>
  <si>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</si>
  <si>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</si>
  <si>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</si>
  <si>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</si>
  <si>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</si>
  <si>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</si>
  <si>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</si>
  <si>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</si>
  <si>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</si>
  <si>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</si>
  <si>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</si>
  <si>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</si>
  <si>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</si>
  <si>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</si>
  <si>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</si>
  <si>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</si>
  <si>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</si>
  <si>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</si>
  <si>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</si>
  <si>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</si>
  <si>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</si>
  <si>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</si>
  <si>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</si>
  <si>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</si>
  <si>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</si>
  <si>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</si>
  <si>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</si>
  <si>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</si>
  <si>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</si>
  <si>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</si>
  <si>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</si>
  <si>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</si>
  <si>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</si>
  <si>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</si>
  <si>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</si>
  <si>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</si>
  <si>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</si>
  <si>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</si>
  <si>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</si>
  <si>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</si>
  <si>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</si>
  <si>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</si>
  <si>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</si>
  <si>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</si>
  <si>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</si>
  <si>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</si>
  <si>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</si>
  <si>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</si>
  <si>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</si>
  <si>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</si>
  <si>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</si>
  <si>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</si>
  <si>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</si>
  <si>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</si>
  <si>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</si>
  <si>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</si>
  <si>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</si>
  <si>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</si>
  <si>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</si>
  <si>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</si>
  <si>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</si>
  <si>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</si>
  <si>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</si>
  <si>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</si>
  <si>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</si>
  <si>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</si>
  <si>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</si>
  <si>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</si>
  <si>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</si>
  <si>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</si>
  <si>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</si>
  <si>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</si>
  <si>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</si>
  <si>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</si>
  <si>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</si>
  <si>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</si>
  <si>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</si>
  <si>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</si>
  <si>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</si>
  <si>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</si>
  <si>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</si>
  <si>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</si>
  <si>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</si>
  <si>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</si>
  <si>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</si>
  <si>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</si>
  <si>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</si>
  <si>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</si>
  <si>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</si>
  <si>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</si>
  <si>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</si>
  <si>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</si>
  <si>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</si>
  <si>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</si>
  <si>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</si>
  <si>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</si>
  <si>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</si>
  <si>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</si>
  <si>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</si>
  <si>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</si>
  <si>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</si>
  <si>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</si>
  <si>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</si>
  <si>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</si>
  <si>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</si>
  <si>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</si>
  <si>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</si>
  <si>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</si>
  <si>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</si>
  <si>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</si>
  <si>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</si>
  <si>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</si>
  <si>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</si>
  <si>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</si>
  <si>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</si>
  <si>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</si>
  <si>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</si>
  <si>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</si>
  <si>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</si>
  <si>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</si>
  <si>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</si>
  <si>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</si>
  <si>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</si>
  <si>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</si>
  <si>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</si>
  <si>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</si>
  <si>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</si>
  <si>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</si>
  <si>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</si>
  <si>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</si>
  <si>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</si>
  <si>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</si>
  <si>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</si>
  <si>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</si>
  <si>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</si>
  <si>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</si>
  <si>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</si>
  <si>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</si>
  <si>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</si>
  <si>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</si>
  <si>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</si>
  <si>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</si>
  <si>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</si>
  <si>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</si>
  <si>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</si>
  <si>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</si>
  <si>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</si>
  <si>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</si>
  <si>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</si>
  <si>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</si>
  <si>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</si>
  <si>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</si>
  <si>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</si>
  <si>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</si>
  <si>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</si>
  <si>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</si>
  <si>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</si>
  <si>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</si>
  <si>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</si>
  <si>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</si>
  <si>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</si>
  <si>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</si>
  <si>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</si>
  <si>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</si>
  <si>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</si>
  <si>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</si>
  <si>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</si>
  <si>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</si>
  <si>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</si>
  <si>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</si>
  <si>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</si>
  <si>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</si>
  <si>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</si>
  <si>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</si>
  <si>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</si>
  <si>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</si>
  <si>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</si>
  <si>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</si>
  <si>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</si>
  <si>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</si>
  <si>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</si>
  <si>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</si>
  <si>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</si>
  <si>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</si>
  <si>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</si>
  <si>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</si>
  <si>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</si>
  <si>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</si>
  <si>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</si>
  <si>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</si>
  <si>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</si>
  <si>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</si>
  <si>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</si>
  <si>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</si>
  <si>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</si>
  <si>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</si>
  <si>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</si>
  <si>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</si>
  <si>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</si>
  <si>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</si>
  <si>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</si>
  <si>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</si>
  <si>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</si>
  <si>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</si>
  <si>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</si>
  <si>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</si>
  <si>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</si>
  <si>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</si>
  <si>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</si>
  <si>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</si>
  <si>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</si>
  <si>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</si>
  <si>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</si>
  <si>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</si>
  <si>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</si>
  <si>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</si>
  <si>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</si>
  <si>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</si>
  <si>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</si>
  <si>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</si>
  <si>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</si>
  <si>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</si>
  <si>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</si>
  <si>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</si>
  <si>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</si>
  <si>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</si>
  <si>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</si>
  <si>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</si>
  <si>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</si>
  <si>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</si>
  <si>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</si>
  <si>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</si>
  <si>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</si>
  <si>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</si>
  <si>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</si>
  <si>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</si>
  <si>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</si>
  <si>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</si>
  <si>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</si>
  <si>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</si>
  <si>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</si>
  <si>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</si>
  <si>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</si>
  <si>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</si>
  <si>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</si>
  <si>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</si>
  <si>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</si>
  <si>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</si>
  <si>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</si>
  <si>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</si>
  <si>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</si>
  <si>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</si>
  <si>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</si>
  <si>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</si>
  <si>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</si>
  <si>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</si>
  <si>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</si>
  <si>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</si>
  <si>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</si>
  <si>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</si>
  <si>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</si>
  <si>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</si>
  <si>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</si>
  <si>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</si>
  <si>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</si>
  <si>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</si>
  <si>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</si>
  <si>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</si>
  <si>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</si>
  <si>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</si>
  <si>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</si>
  <si>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</si>
  <si>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</si>
  <si>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</si>
  <si>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</si>
  <si>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</si>
  <si>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</si>
  <si>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</si>
  <si>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</si>
  <si>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</si>
  <si>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</si>
  <si>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</si>
  <si>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</si>
  <si>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</si>
  <si>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</si>
  <si>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</si>
  <si>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</si>
  <si>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</si>
  <si>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</si>
  <si>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</si>
  <si>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</si>
  <si>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</si>
  <si>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</si>
  <si>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</si>
  <si>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</si>
  <si>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</si>
  <si>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</si>
  <si>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</si>
  <si>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</si>
  <si>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</si>
  <si>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</si>
  <si>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</si>
  <si>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</si>
  <si>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</si>
  <si>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</si>
  <si>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</si>
  <si>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</si>
  <si>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</si>
  <si>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</si>
  <si>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</si>
  <si>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</si>
  <si>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</si>
  <si>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</si>
  <si>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</si>
  <si>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</si>
  <si>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</si>
  <si>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</si>
  <si>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</si>
  <si>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</si>
  <si>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</si>
  <si>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</si>
  <si>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</si>
  <si>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</si>
  <si>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</si>
  <si>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</si>
  <si>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</si>
  <si>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</si>
  <si>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</si>
  <si>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</si>
  <si>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</si>
  <si>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</si>
  <si>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</si>
  <si>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</si>
  <si>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</si>
  <si>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</si>
  <si>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</si>
  <si>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</si>
  <si>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</si>
  <si>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</si>
  <si>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</si>
  <si>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</si>
  <si>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</si>
  <si>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</si>
  <si>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</si>
  <si>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</si>
  <si>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</si>
  <si>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</si>
  <si>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</si>
  <si>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</si>
  <si>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</si>
  <si>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</si>
  <si>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</si>
  <si>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</si>
  <si>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</si>
  <si>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</si>
  <si>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</si>
  <si>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</si>
  <si>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</si>
  <si>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</si>
  <si>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</si>
  <si>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</si>
  <si>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</si>
  <si>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</si>
  <si>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</si>
  <si>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</si>
  <si>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</si>
  <si>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</si>
  <si>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</si>
  <si>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</si>
  <si>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</si>
  <si>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</si>
  <si>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</si>
  <si>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</si>
  <si>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</si>
  <si>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</si>
  <si>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</si>
  <si>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</si>
  <si>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</si>
  <si>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</si>
  <si>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</si>
  <si>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</si>
  <si>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</si>
  <si>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</si>
  <si>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</si>
  <si>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</si>
  <si>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</si>
  <si>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</si>
  <si>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</si>
  <si>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</si>
  <si>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</si>
  <si>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</si>
  <si>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</si>
  <si>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</si>
  <si>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</si>
  <si>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</si>
  <si>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</si>
  <si>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</si>
  <si>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</si>
  <si>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</si>
  <si>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</si>
  <si>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</si>
  <si>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</si>
  <si>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</si>
  <si>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</si>
  <si>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</si>
  <si>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</si>
  <si>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</si>
  <si>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</si>
  <si>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</si>
  <si>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</si>
  <si>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</si>
  <si>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</si>
  <si>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</si>
  <si>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</si>
  <si>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</si>
  <si>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</si>
  <si>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</si>
  <si>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</si>
  <si>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</si>
  <si>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</si>
  <si>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</si>
  <si>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</si>
  <si>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</si>
  <si>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</si>
  <si>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</si>
  <si>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</si>
  <si>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</si>
  <si>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</si>
  <si>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</si>
  <si>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</si>
  <si>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</si>
  <si>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</si>
  <si>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</si>
  <si>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</si>
  <si>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</si>
  <si>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</si>
  <si>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</si>
  <si>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</si>
  <si>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</si>
  <si>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</si>
  <si>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</si>
  <si>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</si>
  <si>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</si>
  <si>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</si>
  <si>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</si>
  <si>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</si>
  <si>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</si>
  <si>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</si>
  <si>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</si>
  <si>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</si>
  <si>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</si>
  <si>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</si>
  <si>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</si>
  <si>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</si>
  <si>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</si>
  <si>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</si>
  <si>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</si>
  <si>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</si>
  <si>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</si>
  <si>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</si>
  <si>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</si>
  <si>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</si>
  <si>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</si>
  <si>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</si>
  <si>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</si>
  <si>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</si>
  <si>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</si>
  <si>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</si>
  <si>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</si>
  <si>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</si>
  <si>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</si>
  <si>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</si>
  <si>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</si>
  <si>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</si>
  <si>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</si>
  <si>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</si>
  <si>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</si>
  <si>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</si>
  <si>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</si>
  <si>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</si>
  <si>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</si>
  <si>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</si>
  <si>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</si>
  <si>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</si>
  <si>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</si>
  <si>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</si>
  <si>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</si>
  <si>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</si>
  <si>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</si>
  <si>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</si>
  <si>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</si>
  <si>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</si>
  <si>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</si>
  <si>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</si>
  <si>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</si>
  <si>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</si>
  <si>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</si>
  <si>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</si>
  <si>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</si>
  <si>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</si>
  <si>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</si>
  <si>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</si>
  <si>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</si>
  <si>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</si>
  <si>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</si>
  <si>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</si>
  <si>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</si>
  <si>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</si>
  <si>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</si>
  <si>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</si>
  <si>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</si>
  <si>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</si>
  <si>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</si>
  <si>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</si>
  <si>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</si>
  <si>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</si>
  <si>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</si>
  <si>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</si>
  <si>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</si>
  <si>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</si>
  <si>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</si>
  <si>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</si>
  <si>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</si>
  <si>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</si>
  <si>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</si>
  <si>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</si>
  <si>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</si>
  <si>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</si>
  <si>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</si>
  <si>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</si>
  <si>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</si>
  <si>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</si>
  <si>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</si>
  <si>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</si>
  <si>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</si>
  <si>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</si>
  <si>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</si>
  <si>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</si>
  <si>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</si>
  <si>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</si>
  <si>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</si>
  <si>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</si>
  <si>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</si>
  <si>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</si>
  <si>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</si>
  <si>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</si>
  <si>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</si>
  <si>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</si>
  <si>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</si>
  <si>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</si>
  <si>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</si>
  <si>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</si>
  <si>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</si>
  <si>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</si>
  <si>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</si>
  <si>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</si>
  <si>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</si>
  <si>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</si>
  <si>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</si>
  <si>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</si>
  <si>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</si>
  <si>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</si>
  <si>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</si>
  <si>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</si>
  <si>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</si>
  <si>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</si>
  <si>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</si>
  <si>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</si>
  <si>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</si>
  <si>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</si>
  <si>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</si>
  <si>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</si>
  <si>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</si>
  <si>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</si>
  <si>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</si>
  <si>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</si>
  <si>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</si>
  <si>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</si>
  <si>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</si>
  <si>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</si>
  <si>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</si>
  <si>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</si>
  <si>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</si>
  <si>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</si>
  <si>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</si>
  <si>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</si>
  <si>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</si>
  <si>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</si>
  <si>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</si>
  <si>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</si>
  <si>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</si>
  <si>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</si>
  <si>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</si>
  <si>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</si>
  <si>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</si>
  <si>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</si>
  <si>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</si>
  <si>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</si>
  <si>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</si>
  <si>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</si>
  <si>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</si>
  <si>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</si>
  <si>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</si>
  <si>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</si>
  <si>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</si>
  <si>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</si>
  <si>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</si>
  <si>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</si>
  <si>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</si>
  <si>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</si>
  <si>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</si>
  <si>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</si>
  <si>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</si>
  <si>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</si>
  <si>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</si>
  <si>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</si>
  <si>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</si>
  <si>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</si>
  <si>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</si>
  <si>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</si>
  <si>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</si>
  <si>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</si>
  <si>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</si>
  <si>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</si>
  <si>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</si>
  <si>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</si>
  <si>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</si>
  <si>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</si>
  <si>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</si>
  <si>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</si>
  <si>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</si>
  <si>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</si>
  <si>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</si>
  <si>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</si>
  <si>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</si>
  <si>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</si>
  <si>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</si>
  <si>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</si>
  <si>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</si>
  <si>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</si>
  <si>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</si>
  <si>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</si>
  <si>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</si>
  <si>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</si>
  <si>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</si>
  <si>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</si>
  <si>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</si>
  <si>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</si>
  <si>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</si>
  <si>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</si>
  <si>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</si>
  <si>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</si>
  <si>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</si>
  <si>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</si>
  <si>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</si>
  <si>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</si>
  <si>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</si>
  <si>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</si>
  <si>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</si>
  <si>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</si>
  <si>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</si>
  <si>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</si>
  <si>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</si>
  <si>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</si>
  <si>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</si>
  <si>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</si>
  <si>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</si>
  <si>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</si>
  <si>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</si>
  <si>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</si>
  <si>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</si>
  <si>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</si>
  <si>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</si>
  <si>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</si>
  <si>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</si>
  <si>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</si>
  <si>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</si>
  <si>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</si>
  <si>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</si>
  <si>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</si>
  <si>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</si>
  <si>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</si>
  <si>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</si>
  <si>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</si>
  <si>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</si>
  <si>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</si>
  <si>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</si>
  <si>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</si>
  <si>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</si>
  <si>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</si>
  <si>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</si>
  <si>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</si>
  <si>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</si>
  <si>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</si>
  <si>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</si>
  <si>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</si>
  <si>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</si>
  <si>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</si>
  <si>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</si>
  <si>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</si>
  <si>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</si>
  <si>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</si>
  <si>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</si>
  <si>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</si>
  <si>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</si>
  <si>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</si>
  <si>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</si>
  <si>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</si>
  <si>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</si>
  <si>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</si>
  <si>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</si>
  <si>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</si>
  <si>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</si>
  <si>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</si>
  <si>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</si>
  <si>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</si>
  <si>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</si>
  <si>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</si>
  <si>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</si>
  <si>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</si>
  <si>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</si>
  <si>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</si>
  <si>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</si>
  <si>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</si>
  <si>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</si>
  <si>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</si>
  <si>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</si>
  <si>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</si>
  <si>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</si>
  <si>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</si>
  <si>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</si>
  <si>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</si>
  <si>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</si>
  <si>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</si>
  <si>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</si>
  <si>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</si>
  <si>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</si>
  <si>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</si>
  <si>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</si>
  <si>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</si>
  <si>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</si>
  <si>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</si>
  <si>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</si>
  <si>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</si>
  <si>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</si>
  <si>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</si>
  <si>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</si>
  <si>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</si>
  <si>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</si>
  <si>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</si>
  <si>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</si>
  <si>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</si>
  <si>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</si>
  <si>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</si>
  <si>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</si>
  <si>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</si>
  <si>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</si>
  <si>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</si>
  <si>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</si>
  <si>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</si>
  <si>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</si>
  <si>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</si>
  <si>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</si>
  <si>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</si>
  <si>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</si>
  <si>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</si>
  <si>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</si>
  <si>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</si>
  <si>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</si>
  <si>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</si>
  <si>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</si>
  <si>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</si>
  <si>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</si>
  <si>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</si>
  <si>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</si>
  <si>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</si>
  <si>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</si>
  <si>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</si>
  <si>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</si>
  <si>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</si>
  <si>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</si>
  <si>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</si>
  <si>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</si>
  <si>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</si>
  <si>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</si>
  <si>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</si>
  <si>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</si>
  <si>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</si>
  <si>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</si>
  <si>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</si>
  <si>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</si>
  <si>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</si>
  <si>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</si>
  <si>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</si>
  <si>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</si>
  <si>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</si>
  <si>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</si>
  <si>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</si>
  <si>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</si>
  <si>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</si>
  <si>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</si>
  <si>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</si>
  <si>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</si>
  <si>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</si>
  <si>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</si>
  <si>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</si>
  <si>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</si>
  <si>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</si>
  <si>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</si>
  <si>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</si>
  <si>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</si>
  <si>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</si>
  <si>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</si>
  <si>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</si>
  <si>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</si>
  <si>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</si>
  <si>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</si>
  <si>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</si>
  <si>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</si>
  <si>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</si>
  <si>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</si>
  <si>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</si>
  <si>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</si>
  <si>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</si>
  <si>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</si>
  <si>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</si>
  <si>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</si>
  <si>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</si>
  <si>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</si>
  <si>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</si>
  <si>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</si>
  <si>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</si>
  <si>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</si>
  <si>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</si>
  <si>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</si>
  <si>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</si>
  <si>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</si>
  <si>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</si>
  <si>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</si>
  <si>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</si>
  <si>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</si>
  <si>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</si>
  <si>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</si>
  <si>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</si>
  <si>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</si>
  <si>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</si>
  <si>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</si>
  <si>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</si>
  <si>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</si>
  <si>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</si>
  <si>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</si>
  <si>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</si>
  <si>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</si>
  <si>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</si>
  <si>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</si>
  <si>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</si>
  <si>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</si>
  <si>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</si>
  <si>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</si>
  <si>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</si>
  <si>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</si>
  <si>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</si>
  <si>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</si>
  <si>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</si>
  <si>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</si>
  <si>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</si>
  <si>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</si>
  <si>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</si>
  <si>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</si>
  <si>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</si>
  <si>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</si>
  <si>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</si>
  <si>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</si>
  <si>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</si>
  <si>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</si>
  <si>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</si>
  <si>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</si>
  <si>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</si>
  <si>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</si>
  <si>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</si>
  <si>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</si>
  <si>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</si>
  <si>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</si>
  <si>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</si>
  <si>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</si>
  <si>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</si>
  <si>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</si>
  <si>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</si>
  <si>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</si>
  <si>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</si>
  <si>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</si>
  <si>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</si>
  <si>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</si>
  <si>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</si>
  <si>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</si>
  <si>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</si>
  <si>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</si>
  <si>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</si>
  <si>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</si>
  <si>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</si>
  <si>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</si>
  <si>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</si>
  <si>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</si>
  <si>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</si>
  <si>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</si>
  <si>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</si>
  <si>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</si>
  <si>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</si>
  <si>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</si>
  <si>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</si>
  <si>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</si>
  <si>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</si>
  <si>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</si>
  <si>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</si>
  <si>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</si>
  <si>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</si>
  <si>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</si>
  <si>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</si>
  <si>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</si>
  <si>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</si>
  <si>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</si>
  <si>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</si>
  <si>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</si>
  <si>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</si>
  <si>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</si>
  <si>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</si>
  <si>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</si>
  <si>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</si>
  <si>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</si>
  <si>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</si>
  <si>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</si>
  <si>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</si>
  <si>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</si>
  <si>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</si>
  <si>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</si>
  <si>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</si>
  <si>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</si>
  <si>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</si>
  <si>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</si>
  <si>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</si>
  <si>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</si>
  <si>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</si>
  <si>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</si>
  <si>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</si>
  <si>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</si>
  <si>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</si>
  <si>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</si>
  <si>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</si>
  <si>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</si>
  <si>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</si>
  <si>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</si>
  <si>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</si>
  <si>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</si>
  <si>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</si>
  <si>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</si>
  <si>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</si>
  <si>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</si>
  <si>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</si>
  <si>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</si>
  <si>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</si>
  <si>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</si>
  <si>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</si>
  <si>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</si>
  <si>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</si>
  <si>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</si>
  <si>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</si>
  <si>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</si>
  <si>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</si>
  <si>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</si>
  <si>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</si>
  <si>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</si>
  <si>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</si>
  <si>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</si>
  <si>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</si>
  <si>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</si>
  <si>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</si>
  <si>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</si>
  <si>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</si>
  <si>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</si>
  <si>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</si>
  <si>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</si>
  <si>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</si>
  <si>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</si>
  <si>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</si>
  <si>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</si>
  <si>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</si>
  <si>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</si>
  <si>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</si>
  <si>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</si>
  <si>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</si>
  <si>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</si>
  <si>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</si>
  <si>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</si>
  <si>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</si>
  <si>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</si>
  <si>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</si>
  <si>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</si>
  <si>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</si>
  <si>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</si>
  <si>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</si>
  <si>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</si>
  <si>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</si>
  <si>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</si>
  <si>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</si>
  <si>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</si>
  <si>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</si>
  <si>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</si>
  <si>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</si>
  <si>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</si>
  <si>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</si>
  <si>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</si>
  <si>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</si>
  <si>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</si>
  <si>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</si>
  <si>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</si>
  <si>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</si>
  <si>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</si>
  <si>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</si>
  <si>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</si>
  <si>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</si>
  <si>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</si>
  <si>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</si>
  <si>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</si>
  <si>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</si>
  <si>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</si>
  <si>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</si>
  <si>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</si>
  <si>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</si>
  <si>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</si>
  <si>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</si>
  <si>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</si>
  <si>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</si>
  <si>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</si>
  <si>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</si>
  <si>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</si>
  <si>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</si>
  <si>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</si>
  <si>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</si>
  <si>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</si>
  <si>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</si>
  <si>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</si>
  <si>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</si>
  <si>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</si>
  <si>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</si>
  <si>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</si>
  <si>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</si>
  <si>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</si>
  <si>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</si>
  <si>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</si>
  <si>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</si>
  <si>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</si>
  <si>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</si>
  <si>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</si>
  <si>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</si>
  <si>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</si>
  <si>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</si>
  <si>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</si>
  <si>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</si>
  <si>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</si>
  <si>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</si>
  <si>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</si>
  <si>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</si>
  <si>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</si>
  <si>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</si>
  <si>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</si>
  <si>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</si>
  <si>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</si>
  <si>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</si>
  <si>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</si>
  <si>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</si>
  <si>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</si>
  <si>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</si>
  <si>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</si>
  <si>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</si>
  <si>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</si>
  <si>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</si>
  <si>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</si>
  <si>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</si>
  <si>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</si>
  <si>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</si>
  <si>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</si>
  <si>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</si>
  <si>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</si>
  <si>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</si>
  <si>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</si>
  <si>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</si>
  <si>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</si>
  <si>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</si>
  <si>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</si>
  <si>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</si>
  <si>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</si>
  <si>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</si>
  <si>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</si>
  <si>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</si>
  <si>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</si>
  <si>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</si>
  <si>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</si>
  <si>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</si>
  <si>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</si>
  <si>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</si>
  <si>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</si>
  <si>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</si>
  <si>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</si>
  <si>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</si>
  <si>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</si>
  <si>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</si>
  <si>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</si>
  <si>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</si>
  <si>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</si>
  <si>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</si>
  <si>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</si>
  <si>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</si>
  <si>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</si>
  <si>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</si>
  <si>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</si>
  <si>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</si>
  <si>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</si>
  <si>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</si>
  <si>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</si>
  <si>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</si>
  <si>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</si>
  <si>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</si>
  <si>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</si>
  <si>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</si>
  <si>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</si>
  <si>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</si>
  <si>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</si>
  <si>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</si>
  <si>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</si>
  <si>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</si>
  <si>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</si>
  <si>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</si>
  <si>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</si>
  <si>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</si>
  <si>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</si>
  <si>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</si>
  <si>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</si>
  <si>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</si>
  <si>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</si>
  <si>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</si>
  <si>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</si>
  <si>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</si>
  <si>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</si>
  <si>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</si>
  <si>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</si>
  <si>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</si>
  <si>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</si>
  <si>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</si>
  <si>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</si>
  <si>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</si>
  <si>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</si>
  <si>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</si>
  <si>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</si>
  <si>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</si>
  <si>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</si>
  <si>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</si>
  <si>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</si>
  <si>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</si>
  <si>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</si>
  <si>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</si>
  <si>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</si>
  <si>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</si>
  <si>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</si>
  <si>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</si>
  <si>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</si>
  <si>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</si>
  <si>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</si>
  <si>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</si>
  <si>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</si>
  <si>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</si>
  <si>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</si>
  <si>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</si>
  <si>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</si>
  <si>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</si>
  <si>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</si>
  <si>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</si>
  <si>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</si>
  <si>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</si>
  <si>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</si>
  <si>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</si>
  <si>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</si>
  <si>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</si>
  <si>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</si>
  <si>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</si>
  <si>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</si>
  <si>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</si>
  <si>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</si>
  <si>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</si>
  <si>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</si>
  <si>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</si>
  <si>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</si>
  <si>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</si>
  <si>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</si>
  <si>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</si>
  <si>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</si>
  <si>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</si>
  <si>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</si>
  <si>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</si>
  <si>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</si>
  <si>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</si>
  <si>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</si>
  <si>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</si>
  <si>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</si>
  <si>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</si>
  <si>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</si>
  <si>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</si>
  <si>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</si>
  <si>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</si>
  <si>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</si>
  <si>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</si>
  <si>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</si>
  <si>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</si>
  <si>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</si>
  <si>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</si>
  <si>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</si>
  <si>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</si>
  <si>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</si>
  <si>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</si>
  <si>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</si>
  <si>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</si>
  <si>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</si>
  <si>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</si>
  <si>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</si>
  <si>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</si>
  <si>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</si>
  <si>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</si>
  <si>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</si>
  <si>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</si>
  <si>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</si>
  <si>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</si>
  <si>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</si>
  <si>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</si>
  <si>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</si>
  <si>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</si>
  <si>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</si>
  <si>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</si>
  <si>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</si>
  <si>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</si>
  <si>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</si>
  <si>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</si>
  <si>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</si>
  <si>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</si>
  <si>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</si>
  <si>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</si>
  <si>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</si>
  <si>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</si>
  <si>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</si>
  <si>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</si>
  <si>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</si>
  <si>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</si>
  <si>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</si>
  <si>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</si>
  <si>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</si>
  <si>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</si>
  <si>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</si>
  <si>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</si>
  <si>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</si>
  <si>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</si>
  <si>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</si>
  <si>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</si>
  <si>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</si>
  <si>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</si>
  <si>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</si>
  <si>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</si>
  <si>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</si>
  <si>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</si>
  <si>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</si>
  <si>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</si>
  <si>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</si>
  <si>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</si>
  <si>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</si>
  <si>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</si>
  <si>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</si>
  <si>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</si>
  <si>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</si>
  <si>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</si>
  <si>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</si>
  <si>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</si>
  <si>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</si>
  <si>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</si>
  <si>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</si>
  <si>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</si>
  <si>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</si>
  <si>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</si>
  <si>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</si>
  <si>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</si>
  <si>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</si>
  <si>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</si>
  <si>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</si>
  <si>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</si>
  <si>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</si>
  <si>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</si>
  <si>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</si>
  <si>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</si>
  <si>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</si>
  <si>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</si>
  <si>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</si>
  <si>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</si>
  <si>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</si>
  <si>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</si>
  <si>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</si>
  <si>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</si>
  <si>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</si>
  <si>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</si>
  <si>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</si>
  <si>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</si>
  <si>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</si>
  <si>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</si>
  <si>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</si>
  <si>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</si>
  <si>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</si>
  <si>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</si>
  <si>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</si>
  <si>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</si>
  <si>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</si>
  <si>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</si>
  <si>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</si>
  <si>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</si>
  <si>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</si>
  <si>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</si>
  <si>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</si>
  <si>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</si>
  <si>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</si>
  <si>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</si>
  <si>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</si>
  <si>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</si>
  <si>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</si>
  <si>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</si>
  <si>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</si>
  <si>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</si>
  <si>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</si>
  <si>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</si>
  <si>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</si>
  <si>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</si>
  <si>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</si>
  <si>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</si>
  <si>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</si>
  <si>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</si>
  <si>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</si>
  <si>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</si>
  <si>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</si>
  <si>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</si>
  <si>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</si>
  <si>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</si>
  <si>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</si>
  <si>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</si>
  <si>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</si>
  <si>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</si>
  <si>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</si>
  <si>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</si>
  <si>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</si>
  <si>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</si>
  <si>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</si>
  <si>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</si>
  <si>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</si>
  <si>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</si>
  <si>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</si>
  <si>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</si>
  <si>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</si>
  <si>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</si>
  <si>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</si>
  <si>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</si>
  <si>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</si>
  <si>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</si>
  <si>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</si>
  <si>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</si>
  <si>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</si>
  <si>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</si>
  <si>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</si>
  <si>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</si>
  <si>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</si>
  <si>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</si>
  <si>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</si>
  <si>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</si>
  <si>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</si>
  <si>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</si>
  <si>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</si>
  <si>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</si>
  <si>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</si>
  <si>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</si>
  <si>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</si>
  <si>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</si>
  <si>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</si>
  <si>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</si>
  <si>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</si>
  <si>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</si>
  <si>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</si>
  <si>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</si>
  <si>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</si>
  <si>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</si>
  <si>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</si>
  <si>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</si>
  <si>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</si>
  <si>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</si>
  <si>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</si>
  <si>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</si>
  <si>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</si>
  <si>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</si>
  <si>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</si>
  <si>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</si>
  <si>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</si>
  <si>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</si>
  <si>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</si>
  <si>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</si>
  <si>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</si>
  <si>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</si>
  <si>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</si>
  <si>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</si>
  <si>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</si>
  <si>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</si>
  <si>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</si>
  <si>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</si>
  <si>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</si>
  <si>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</si>
  <si>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</si>
  <si>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</si>
  <si>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</si>
  <si>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</si>
  <si>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</si>
  <si>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</si>
  <si>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</si>
  <si>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</si>
  <si>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</si>
  <si>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</si>
  <si>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</si>
  <si>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</si>
  <si>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</si>
  <si>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</si>
  <si>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</si>
  <si>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</si>
  <si>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</si>
  <si>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</si>
  <si>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</si>
  <si>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</si>
  <si>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</si>
  <si>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</si>
  <si>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</si>
  <si>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</si>
  <si>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</si>
  <si>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</si>
  <si>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</si>
  <si>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</si>
  <si>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</si>
  <si>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</si>
  <si>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</si>
  <si>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</si>
  <si>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</si>
  <si>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</si>
  <si>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</si>
  <si>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</si>
  <si>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</si>
  <si>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</si>
  <si>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</si>
  <si>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</si>
  <si>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</si>
  <si>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</si>
  <si>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</si>
  <si>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</si>
  <si>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</si>
  <si>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</si>
  <si>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</si>
  <si>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</si>
  <si>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</si>
  <si>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</si>
  <si>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</si>
  <si>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</si>
  <si>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</si>
  <si>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</si>
  <si>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</si>
  <si>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</si>
  <si>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</si>
  <si>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</si>
  <si>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</si>
  <si>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</si>
  <si>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</si>
  <si>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</si>
  <si>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</si>
  <si>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</si>
  <si>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</si>
  <si>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</si>
  <si>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</si>
  <si>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</si>
  <si>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</si>
  <si>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</si>
  <si>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</si>
  <si>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</si>
  <si>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</si>
  <si>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</si>
  <si>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</si>
  <si>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</si>
  <si>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</si>
  <si>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</si>
  <si>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</si>
  <si>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</si>
  <si>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</si>
  <si>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</si>
  <si>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</si>
  <si>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</si>
  <si>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</si>
  <si>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</si>
  <si>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</si>
  <si>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</si>
  <si>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</si>
  <si>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</si>
  <si>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</si>
  <si>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</si>
  <si>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</si>
  <si>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</si>
  <si>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</si>
  <si>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</si>
  <si>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</si>
  <si>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</si>
  <si>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</si>
  <si>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</si>
  <si>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</si>
  <si>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</si>
  <si>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</si>
  <si>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</si>
  <si>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</si>
  <si>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</si>
  <si>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</si>
  <si>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</si>
  <si>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</si>
  <si>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</si>
  <si>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</si>
  <si>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</si>
  <si>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</si>
  <si>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</si>
  <si>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</si>
  <si>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</si>
  <si>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</si>
  <si>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</si>
  <si>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</si>
  <si>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</si>
  <si>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</si>
  <si>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</si>
  <si>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</si>
  <si>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</si>
  <si>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</si>
  <si>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</si>
  <si>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</si>
  <si>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</si>
  <si>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</si>
  <si>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</si>
  <si>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</si>
  <si>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</si>
  <si>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</si>
  <si>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</si>
  <si>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</si>
  <si>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</si>
  <si>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</si>
  <si>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</si>
  <si>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</si>
  <si>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</si>
  <si>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</si>
  <si>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</si>
  <si>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</si>
  <si>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</si>
  <si>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</si>
  <si>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</si>
  <si>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</si>
  <si>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</si>
  <si>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</si>
  <si>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</si>
  <si>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</si>
  <si>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</si>
  <si>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</si>
  <si>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</si>
  <si>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</si>
  <si>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</si>
  <si>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</si>
  <si>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</si>
  <si>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</si>
  <si>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</si>
  <si>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</si>
  <si>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</si>
  <si>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</si>
  <si>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</si>
  <si>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</si>
  <si>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</si>
  <si>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</si>
  <si>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</si>
  <si>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</si>
  <si>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</si>
  <si>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</si>
  <si>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</si>
  <si>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</si>
  <si>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</si>
  <si>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</si>
  <si>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</si>
  <si>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</si>
  <si>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</si>
  <si>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</si>
  <si>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</si>
  <si>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</si>
  <si>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</si>
  <si>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</si>
  <si>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</si>
  <si>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</si>
  <si>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</si>
  <si>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</si>
  <si>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</si>
  <si>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</si>
  <si>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</si>
  <si>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</si>
  <si>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</si>
  <si>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</si>
  <si>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</si>
  <si>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</si>
  <si>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</si>
  <si>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</si>
  <si>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</si>
  <si>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</si>
  <si>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</si>
  <si>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</si>
  <si>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</si>
  <si>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</si>
  <si>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</si>
  <si>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</si>
  <si>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</si>
  <si>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</si>
  <si>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</si>
  <si>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</si>
  <si>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</si>
  <si>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</si>
  <si>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</si>
  <si>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</si>
  <si>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</si>
  <si>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</si>
  <si>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</si>
  <si>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</si>
  <si>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</si>
  <si>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</si>
  <si>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</si>
  <si>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</si>
  <si>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</si>
  <si>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</si>
  <si>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</si>
  <si>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</si>
  <si>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</si>
  <si>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</si>
  <si>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</si>
  <si>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</si>
  <si>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</si>
  <si>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</si>
  <si>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</si>
  <si>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</si>
  <si>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</si>
  <si>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</si>
  <si>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</si>
  <si>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</si>
  <si>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</si>
  <si>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</si>
  <si>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</si>
  <si>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</si>
  <si>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</si>
  <si>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</si>
  <si>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</si>
  <si>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</si>
  <si>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</si>
  <si>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</si>
  <si>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</si>
  <si>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</si>
  <si>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</si>
  <si>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</si>
  <si>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</si>
  <si>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</si>
  <si>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</si>
  <si>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</si>
  <si>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</si>
  <si>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</si>
  <si>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</si>
  <si>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</si>
  <si>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</si>
  <si>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</si>
  <si>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</si>
  <si>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</si>
  <si>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</si>
  <si>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</si>
  <si>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</si>
  <si>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</si>
  <si>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</si>
  <si>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</si>
  <si>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</si>
  <si>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</si>
  <si>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</si>
  <si>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</si>
  <si>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</si>
  <si>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</si>
  <si>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</si>
  <si>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</si>
  <si>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</si>
  <si>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</si>
  <si>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</si>
  <si>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</si>
  <si>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</si>
  <si>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</si>
  <si>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</si>
  <si>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</si>
  <si>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</si>
  <si>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</si>
  <si>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</si>
  <si>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</si>
  <si>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</si>
  <si>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</si>
  <si>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</si>
  <si>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</si>
  <si>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</si>
  <si>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</si>
  <si>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</si>
  <si>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</si>
  <si>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</si>
  <si>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</si>
  <si>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</si>
  <si>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</si>
  <si>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</si>
  <si>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</si>
  <si>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</si>
  <si>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</si>
  <si>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</si>
  <si>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</si>
  <si>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</si>
  <si>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</si>
  <si>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</si>
  <si>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</si>
  <si>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</si>
  <si>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</si>
  <si>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</si>
  <si>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</si>
  <si>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</si>
  <si>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</si>
  <si>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</si>
  <si>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</si>
  <si>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</si>
  <si>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</si>
  <si>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</si>
  <si>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</si>
  <si>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</si>
  <si>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</si>
  <si>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</si>
  <si>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</si>
  <si>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</si>
  <si>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</si>
  <si>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</si>
  <si>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</si>
  <si>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</si>
  <si>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</si>
  <si>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</si>
  <si>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</si>
  <si>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</si>
  <si>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</si>
  <si>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</si>
  <si>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</si>
  <si>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</si>
  <si>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</si>
  <si>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</si>
  <si>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</si>
  <si>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</si>
  <si>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</si>
  <si>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</si>
  <si>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</si>
  <si>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</si>
  <si>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</si>
  <si>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</si>
  <si>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</si>
  <si>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</si>
  <si>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</si>
  <si>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</si>
  <si>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</si>
  <si>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</si>
  <si>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</si>
  <si>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</si>
  <si>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</si>
  <si>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</si>
  <si>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</si>
  <si>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</si>
  <si>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</si>
  <si>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</si>
  <si>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</si>
  <si>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</si>
  <si>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</si>
  <si>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</si>
  <si>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</si>
  <si>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</si>
  <si>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</si>
  <si>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</si>
  <si>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</si>
  <si>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</si>
  <si>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</si>
  <si>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</si>
  <si>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</si>
  <si>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</si>
  <si>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</si>
  <si>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</si>
  <si>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</si>
  <si>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</si>
  <si>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</si>
  <si>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</si>
  <si>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</si>
  <si>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</si>
  <si>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</si>
  <si>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</si>
  <si>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</si>
  <si>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</si>
  <si>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</si>
  <si>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</si>
  <si>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</si>
  <si>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</si>
  <si>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</si>
  <si>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</si>
  <si>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</si>
  <si>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</si>
  <si>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</si>
  <si>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</si>
  <si>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</si>
  <si>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</si>
  <si>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</si>
  <si>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</si>
  <si>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</si>
  <si>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</si>
  <si>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</si>
  <si>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</si>
  <si>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</si>
  <si>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</si>
  <si>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</si>
  <si>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</si>
  <si>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</si>
  <si>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</si>
  <si>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</si>
  <si>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</si>
  <si>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</si>
  <si>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</si>
  <si>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</si>
  <si>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</si>
  <si>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</si>
  <si>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</si>
  <si>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</si>
  <si>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</si>
  <si>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</si>
  <si>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</si>
  <si>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</si>
  <si>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</si>
  <si>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</si>
  <si>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</si>
  <si>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</si>
  <si>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</si>
  <si>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</si>
  <si>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</si>
  <si>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</si>
  <si>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</si>
  <si>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</si>
  <si>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</si>
  <si>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</si>
  <si>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</si>
  <si>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</si>
  <si>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</si>
  <si>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</si>
  <si>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</si>
  <si>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</si>
  <si>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</si>
  <si>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</si>
  <si>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</si>
  <si>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</si>
  <si>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</si>
  <si>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</si>
  <si>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</si>
  <si>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</si>
  <si>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</si>
  <si>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</si>
  <si>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</si>
  <si>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</si>
  <si>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</si>
  <si>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</si>
  <si>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</si>
  <si>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</si>
  <si>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</si>
  <si>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</si>
  <si>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</si>
  <si>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</si>
  <si>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</si>
  <si>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</si>
  <si>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</si>
  <si>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</si>
  <si>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</si>
  <si>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</si>
  <si>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</si>
  <si>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</si>
  <si>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</si>
  <si>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</si>
  <si>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</si>
  <si>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</si>
  <si>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</si>
  <si>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</si>
  <si>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</si>
  <si>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</si>
  <si>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</si>
  <si>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</si>
  <si>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</si>
  <si>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</si>
  <si>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</si>
  <si>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</si>
  <si>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</si>
  <si>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</si>
  <si>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</si>
  <si>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</si>
  <si>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</si>
  <si>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</si>
  <si>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</si>
  <si>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</si>
  <si>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</si>
  <si>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</si>
  <si>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</si>
  <si>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</si>
  <si>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</si>
  <si>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</si>
  <si>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</si>
  <si>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</si>
  <si>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</si>
  <si>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</si>
  <si>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</si>
  <si>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</si>
  <si>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</si>
  <si>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</si>
  <si>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</si>
  <si>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</si>
  <si>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</si>
  <si>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</si>
  <si>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</si>
  <si>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</si>
  <si>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</si>
  <si>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</si>
  <si>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</si>
  <si>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</si>
  <si>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</si>
  <si>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</si>
  <si>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</si>
  <si>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</si>
  <si>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</si>
  <si>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</si>
  <si>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</si>
  <si>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</si>
  <si>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</si>
  <si>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</si>
  <si>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</si>
  <si>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</si>
  <si>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</si>
  <si>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</si>
  <si>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</si>
  <si>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</si>
  <si>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</si>
  <si>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</si>
  <si>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</si>
  <si>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</si>
  <si>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</si>
  <si>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</si>
  <si>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</si>
  <si>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</si>
  <si>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</si>
  <si>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</si>
  <si>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</si>
  <si>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</si>
  <si>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</si>
  <si>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</si>
  <si>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</si>
  <si>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</si>
  <si>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</si>
  <si>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</si>
  <si>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</si>
  <si>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</si>
  <si>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</si>
  <si>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</si>
  <si>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</si>
  <si>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</si>
  <si>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</si>
  <si>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</si>
  <si>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</si>
  <si>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</si>
  <si>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</si>
  <si>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</si>
  <si>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</si>
  <si>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</si>
  <si>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</si>
  <si>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</si>
  <si>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</si>
  <si>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</si>
  <si>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</si>
  <si>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</si>
  <si>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</si>
  <si>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</si>
  <si>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</si>
  <si>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</si>
  <si>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</si>
  <si>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</si>
  <si>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</si>
  <si>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</si>
  <si>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</si>
  <si>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</si>
  <si>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</si>
  <si>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</si>
  <si>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</si>
  <si>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</si>
  <si>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</si>
  <si>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</si>
  <si>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</si>
  <si>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</si>
  <si>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</si>
  <si>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</si>
  <si>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</si>
  <si>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</si>
  <si>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</si>
  <si>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</si>
  <si>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</si>
  <si>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</si>
  <si>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</si>
  <si>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</si>
  <si>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</si>
  <si>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</si>
  <si>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</si>
  <si>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</si>
  <si>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</si>
  <si>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</si>
  <si>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</si>
  <si>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</si>
  <si>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</si>
  <si>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</si>
  <si>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</si>
  <si>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</si>
  <si>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</si>
  <si>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</si>
  <si>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</si>
  <si>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</si>
  <si>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</si>
  <si>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</si>
  <si>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</si>
  <si>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</si>
  <si>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</si>
  <si>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</si>
  <si>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</si>
  <si>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</si>
  <si>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</si>
  <si>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</si>
  <si>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</si>
  <si>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</si>
  <si>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</si>
  <si>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</si>
  <si>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</si>
  <si>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</si>
  <si>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</si>
  <si>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</si>
  <si>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</si>
  <si>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</si>
  <si>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</si>
  <si>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</si>
  <si>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</si>
  <si>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</si>
  <si>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</si>
  <si>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</si>
  <si>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</si>
  <si>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</si>
  <si>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</si>
  <si>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</si>
  <si>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</si>
  <si>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</si>
  <si>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</si>
  <si>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</si>
  <si>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</si>
  <si>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</si>
  <si>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</si>
  <si>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</si>
  <si>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</si>
  <si>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</si>
  <si>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</si>
  <si>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</si>
  <si>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</si>
  <si>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</si>
  <si>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</si>
  <si>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</si>
  <si>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</si>
  <si>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</si>
  <si>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</si>
  <si>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</si>
  <si>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</si>
  <si>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</si>
  <si>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</si>
  <si>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</si>
  <si>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</si>
  <si>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</si>
  <si>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</si>
  <si>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</si>
  <si>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</si>
  <si>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</si>
  <si>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</si>
  <si>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</si>
  <si>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</si>
  <si>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</si>
  <si>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</si>
  <si>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</si>
  <si>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</si>
  <si>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</si>
  <si>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</si>
  <si>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</si>
  <si>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</si>
  <si>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</si>
  <si>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</si>
  <si>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</si>
  <si>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</si>
  <si>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</si>
  <si>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</si>
  <si>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</si>
  <si>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</si>
  <si>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</si>
  <si>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</si>
  <si>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</si>
  <si>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</si>
  <si>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</si>
  <si>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</si>
  <si>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</si>
  <si>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</si>
  <si>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</si>
  <si>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</si>
  <si>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</si>
  <si>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</si>
  <si>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</si>
  <si>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</si>
  <si>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</si>
  <si>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</si>
  <si>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</si>
  <si>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</si>
  <si>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</si>
  <si>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</si>
  <si>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</si>
  <si>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</si>
  <si>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</si>
  <si>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</si>
  <si>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</si>
  <si>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</si>
  <si>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</si>
  <si>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</si>
  <si>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</si>
  <si>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</si>
  <si>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</si>
  <si>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</si>
  <si>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</si>
  <si>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</si>
  <si>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</si>
  <si>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</si>
  <si>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</si>
  <si>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</si>
  <si>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</si>
  <si>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</si>
  <si>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</si>
  <si>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</si>
  <si>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</si>
  <si>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</si>
  <si>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</si>
  <si>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</si>
  <si>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</si>
  <si>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</si>
  <si>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</si>
  <si>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</si>
  <si>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</si>
  <si>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</si>
  <si>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</si>
  <si>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</si>
  <si>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</si>
  <si>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</si>
  <si>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</si>
  <si>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</si>
  <si>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</si>
  <si>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</si>
  <si>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</si>
  <si>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</si>
  <si>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</si>
  <si>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</si>
  <si>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</si>
  <si>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</si>
  <si>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</si>
  <si>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</si>
  <si>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</si>
  <si>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</si>
  <si>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</si>
  <si>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</si>
  <si>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</si>
  <si>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</si>
  <si>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</si>
  <si>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</si>
  <si>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</si>
  <si>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</si>
  <si>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</si>
  <si>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</si>
  <si>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</si>
  <si>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</si>
  <si>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</si>
  <si>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</si>
  <si>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</si>
  <si>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</si>
  <si>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</si>
  <si>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</si>
  <si>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</si>
  <si>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</si>
  <si>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</si>
  <si>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</si>
  <si>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</si>
  <si>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</si>
  <si>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</si>
  <si>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</si>
  <si>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</si>
  <si>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</si>
  <si>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</si>
  <si>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</si>
  <si>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</si>
  <si>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</si>
  <si>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</si>
  <si>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</si>
  <si>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</si>
  <si>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</si>
  <si>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</si>
  <si>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</si>
  <si>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</si>
  <si>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</si>
  <si>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</si>
  <si>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</si>
  <si>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</si>
  <si>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</si>
  <si>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</si>
  <si>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</si>
  <si>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</si>
  <si>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</si>
  <si>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</si>
  <si>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</si>
  <si>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</si>
  <si>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</si>
  <si>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</si>
  <si>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</si>
  <si>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</si>
  <si>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</si>
  <si>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</si>
  <si>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</si>
  <si>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</si>
  <si>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</si>
  <si>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</si>
  <si>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</si>
  <si>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</si>
  <si>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</si>
  <si>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</si>
  <si>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</si>
  <si>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</si>
  <si>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</si>
  <si>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</si>
  <si>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</si>
  <si>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</si>
  <si>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</si>
  <si>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</si>
  <si>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</si>
  <si>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</si>
  <si>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</si>
  <si>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</si>
  <si>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</si>
  <si>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</si>
  <si>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</si>
  <si>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</si>
  <si>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</si>
  <si>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</si>
  <si>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</si>
  <si>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</si>
  <si>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</si>
  <si>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</si>
  <si>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</si>
  <si>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</si>
  <si>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</si>
  <si>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</si>
  <si>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</si>
  <si>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</si>
  <si>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</si>
  <si>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</si>
  <si>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</si>
  <si>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</si>
  <si>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</si>
  <si>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</si>
  <si>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</si>
  <si>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</si>
  <si>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</si>
  <si>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</si>
  <si>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</si>
  <si>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</si>
  <si>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</si>
  <si>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</si>
  <si>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</si>
  <si>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</si>
  <si>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</si>
  <si>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</si>
  <si>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</si>
  <si>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</si>
  <si>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</si>
  <si>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</si>
  <si>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</si>
  <si>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</si>
  <si>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</si>
  <si>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</si>
  <si>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</si>
  <si>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</si>
  <si>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</si>
  <si>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</si>
  <si>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</si>
  <si>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</si>
  <si>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</si>
  <si>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</si>
  <si>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</si>
  <si>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</si>
  <si>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</si>
  <si>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</si>
  <si>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</si>
  <si>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</si>
  <si>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</si>
  <si>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</si>
  <si>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</si>
  <si>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</si>
  <si>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</si>
  <si>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</si>
  <si>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</si>
  <si>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</si>
  <si>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</si>
  <si>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</si>
  <si>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</si>
  <si>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</si>
  <si>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</si>
  <si>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</si>
  <si>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</si>
  <si>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</si>
  <si>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</si>
  <si>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</si>
  <si>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</si>
  <si>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</si>
  <si>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</si>
  <si>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</si>
  <si>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</si>
  <si>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</si>
  <si>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</si>
  <si>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</si>
  <si>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</si>
  <si>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</si>
  <si>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</si>
  <si>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</si>
  <si>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</si>
  <si>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</si>
  <si>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</si>
  <si>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</si>
  <si>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</si>
  <si>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</si>
  <si>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</si>
  <si>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</si>
  <si>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</si>
  <si>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</si>
  <si>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</si>
  <si>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</si>
  <si>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</si>
  <si>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</si>
  <si>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</si>
  <si>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</si>
  <si>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</si>
  <si>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</si>
  <si>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</si>
  <si>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</si>
  <si>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</si>
  <si>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</si>
  <si>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</si>
  <si>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</si>
  <si>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</si>
  <si>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</si>
  <si>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</si>
  <si>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</si>
  <si>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</si>
  <si>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</si>
  <si>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</si>
  <si>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</si>
  <si>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</si>
  <si>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</si>
  <si>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</si>
  <si>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</si>
  <si>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</si>
  <si>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</si>
  <si>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</si>
  <si>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</si>
  <si>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</si>
  <si>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</si>
  <si>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</si>
  <si>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</si>
  <si>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</si>
  <si>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</si>
  <si>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</si>
  <si>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</si>
  <si>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</si>
  <si>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</si>
  <si>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</si>
  <si>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</si>
  <si>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</si>
  <si>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</si>
  <si>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</si>
  <si>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</si>
  <si>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</si>
  <si>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</si>
  <si>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</si>
  <si>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</si>
  <si>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</si>
  <si>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</si>
  <si>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</si>
  <si>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</si>
  <si>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</si>
  <si>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</si>
  <si>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</si>
  <si>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</si>
  <si>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</si>
  <si>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</si>
  <si>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</si>
  <si>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</si>
  <si>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</si>
  <si>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</si>
  <si>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</si>
  <si>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</si>
  <si>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</si>
  <si>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</si>
  <si>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</si>
  <si>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</si>
  <si>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</si>
  <si>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</si>
  <si>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</si>
  <si>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</si>
  <si>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</si>
  <si>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</si>
  <si>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</si>
  <si>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</si>
  <si>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</si>
  <si>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</si>
  <si>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</si>
  <si>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</si>
  <si>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</si>
  <si>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</si>
  <si>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</si>
  <si>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</si>
  <si>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</si>
  <si>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</si>
  <si>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</si>
  <si>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</si>
  <si>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</si>
  <si>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</si>
  <si>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</si>
  <si>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</si>
  <si>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</si>
  <si>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</si>
  <si>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</si>
  <si>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</si>
  <si>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</si>
  <si>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</si>
  <si>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</si>
  <si>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</si>
  <si>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</si>
  <si>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</si>
  <si>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</si>
  <si>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</si>
  <si>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</si>
  <si>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</si>
  <si>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</si>
  <si>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</si>
  <si>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</si>
  <si>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</si>
  <si>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</si>
  <si>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</si>
  <si>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</si>
  <si>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</si>
  <si>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</si>
  <si>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</si>
  <si>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</si>
  <si>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</si>
  <si>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</si>
  <si>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</si>
  <si>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</si>
  <si>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</si>
  <si>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</si>
  <si>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</si>
  <si>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</si>
  <si>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</si>
  <si>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</si>
  <si>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</si>
  <si>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</si>
  <si>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</si>
  <si>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</si>
  <si>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</si>
  <si>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</si>
  <si>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</si>
  <si>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</si>
  <si>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</si>
  <si>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</si>
  <si>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</si>
  <si>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</si>
  <si>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</si>
  <si>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</si>
  <si>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</si>
  <si>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</si>
  <si>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</si>
  <si>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</si>
  <si>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</si>
  <si>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</si>
  <si>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</si>
  <si>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</si>
  <si>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</si>
  <si>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</si>
  <si>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</si>
  <si>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</si>
  <si>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</si>
  <si>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</si>
  <si>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</si>
  <si>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</si>
  <si>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</si>
  <si>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</si>
  <si>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</si>
  <si>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</si>
  <si>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</si>
  <si>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</si>
  <si>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</si>
  <si>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</si>
  <si>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</si>
  <si>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</si>
  <si>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</si>
  <si>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</si>
  <si>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</si>
  <si>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</si>
  <si>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</si>
  <si>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</si>
  <si>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</si>
  <si>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</si>
  <si>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</si>
  <si>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</si>
  <si>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</si>
  <si>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</si>
  <si>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</si>
  <si>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</si>
  <si>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</si>
  <si>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</si>
  <si>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</si>
  <si>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</si>
  <si>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</si>
  <si>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</si>
  <si>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</si>
  <si>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</si>
  <si>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</si>
  <si>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</si>
  <si>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</si>
  <si>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</si>
  <si>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</si>
  <si>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</si>
  <si>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</si>
  <si>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</si>
  <si>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</si>
  <si>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</si>
  <si>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</si>
  <si>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</si>
  <si>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</si>
  <si>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</si>
  <si>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</si>
  <si>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</si>
  <si>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</si>
  <si>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</si>
  <si>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</si>
  <si>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</si>
  <si>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</si>
  <si>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</si>
  <si>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</si>
  <si>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</si>
  <si>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</si>
  <si>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</si>
  <si>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</si>
  <si>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</si>
  <si>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</si>
  <si>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</si>
  <si>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</si>
  <si>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</si>
  <si>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</si>
  <si>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</si>
  <si>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</si>
  <si>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</si>
  <si>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</si>
  <si>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</si>
  <si>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</si>
  <si>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</si>
  <si>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</si>
  <si>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</si>
  <si>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</si>
  <si>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</si>
  <si>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</si>
  <si>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</si>
  <si>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</si>
  <si>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</si>
  <si>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</si>
  <si>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</si>
  <si>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</si>
  <si>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</si>
  <si>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</si>
  <si>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</si>
  <si>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</si>
  <si>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</si>
  <si>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</si>
  <si>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</si>
  <si>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</si>
  <si>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</si>
  <si>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</si>
  <si>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</si>
  <si>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</si>
  <si>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</si>
  <si>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</si>
  <si>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</si>
  <si>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</si>
  <si>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</si>
  <si>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</si>
  <si>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</si>
  <si>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</si>
  <si>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</si>
  <si>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</si>
  <si>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</si>
  <si>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</si>
  <si>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</si>
  <si>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</si>
  <si>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</si>
  <si>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</si>
  <si>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</si>
  <si>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</si>
  <si>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</si>
  <si>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</si>
  <si>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</si>
  <si>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</si>
  <si>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</si>
  <si>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</si>
  <si>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</si>
  <si>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</si>
  <si>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</si>
  <si>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</si>
  <si>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</si>
  <si>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</si>
  <si>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</si>
  <si>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</si>
  <si>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</si>
  <si>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</si>
  <si>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</si>
  <si>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</si>
  <si>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</si>
  <si>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</si>
  <si>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</si>
  <si>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</si>
  <si>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</si>
  <si>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</si>
  <si>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</si>
  <si>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</si>
  <si>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</si>
  <si>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</si>
  <si>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</si>
  <si>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</si>
  <si>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</si>
  <si>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</si>
  <si>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</si>
  <si>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</si>
  <si>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</si>
  <si>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</si>
  <si>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</si>
  <si>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</si>
  <si>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</si>
  <si>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</si>
  <si>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</si>
  <si>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</si>
  <si>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</si>
  <si>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</si>
  <si>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</si>
  <si>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</si>
  <si>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</si>
  <si>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</si>
  <si>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</si>
  <si>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</si>
  <si>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</si>
  <si>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</si>
  <si>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</si>
  <si>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</si>
  <si>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</si>
  <si>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</si>
  <si>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</si>
  <si>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</si>
  <si>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</si>
  <si>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</si>
  <si>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</si>
  <si>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</si>
  <si>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</si>
  <si>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</si>
  <si>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</si>
  <si>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</si>
  <si>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</si>
  <si>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</si>
  <si>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</si>
  <si>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</si>
  <si>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</si>
  <si>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</si>
  <si>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</si>
  <si>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</si>
  <si>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</si>
  <si>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</si>
  <si>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</si>
  <si>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</si>
  <si>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</si>
  <si>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</si>
  <si>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</si>
  <si>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</si>
  <si>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</si>
  <si>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</si>
  <si>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</si>
  <si>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</si>
  <si>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</si>
  <si>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</si>
  <si>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</si>
  <si>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</si>
  <si>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</si>
  <si>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</si>
  <si>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</si>
  <si>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</si>
  <si>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</si>
  <si>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</si>
  <si>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</si>
  <si>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</si>
  <si>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</si>
  <si>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</si>
  <si>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</si>
  <si>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</si>
  <si>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</si>
  <si>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</si>
  <si>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</si>
  <si>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</si>
  <si>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</si>
  <si>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</si>
  <si>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</si>
  <si>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</si>
  <si>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</si>
  <si>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</si>
  <si>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</si>
  <si>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</si>
  <si>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</si>
  <si>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</si>
  <si>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</si>
  <si>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</si>
  <si>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</si>
  <si>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</si>
  <si>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</si>
  <si>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</si>
  <si>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</si>
  <si>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</si>
  <si>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</si>
  <si>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</si>
  <si>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</si>
  <si>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</si>
  <si>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</si>
  <si>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</si>
  <si>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</si>
  <si>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</si>
  <si>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</si>
  <si>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</si>
  <si>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</si>
  <si>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</si>
  <si>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</si>
  <si>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</si>
  <si>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</si>
  <si>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</si>
  <si>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</si>
  <si>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</si>
  <si>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</si>
  <si>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</si>
  <si>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</si>
  <si>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</si>
  <si>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</si>
  <si>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</si>
  <si>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</si>
  <si>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</si>
  <si>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</si>
  <si>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</si>
  <si>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</si>
  <si>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</si>
  <si>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</si>
  <si>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</si>
  <si>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</si>
  <si>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</si>
  <si>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</si>
  <si>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</si>
  <si>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</si>
  <si>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</si>
  <si>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</si>
  <si>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</si>
  <si>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</si>
  <si>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</si>
  <si>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</si>
  <si>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</si>
  <si>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</si>
  <si>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</si>
  <si>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</si>
  <si>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</si>
  <si>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</si>
  <si>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</si>
  <si>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</si>
  <si>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</si>
  <si>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</si>
  <si>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</si>
  <si>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</si>
  <si>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</si>
  <si>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</si>
  <si>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</si>
  <si>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</si>
  <si>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</si>
  <si>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</si>
  <si>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</si>
  <si>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</si>
  <si>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</si>
  <si>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</si>
  <si>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</si>
  <si>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</si>
  <si>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</si>
  <si>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</si>
  <si>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</si>
  <si>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</si>
  <si>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</si>
  <si>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</si>
  <si>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</si>
  <si>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</si>
  <si>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</si>
  <si>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</si>
  <si>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</si>
  <si>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</si>
  <si>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</si>
  <si>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</si>
  <si>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</si>
  <si>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</si>
  <si>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</si>
  <si>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</si>
  <si>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</si>
  <si>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</si>
  <si>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</si>
  <si>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</si>
  <si>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</si>
  <si>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</si>
  <si>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</si>
  <si>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</si>
  <si>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</si>
  <si>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</si>
  <si>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</si>
  <si>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</si>
  <si>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</si>
  <si>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</si>
  <si>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</si>
  <si>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</si>
  <si>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</si>
  <si>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</si>
  <si>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</si>
  <si>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</si>
  <si>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</si>
  <si>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</si>
  <si>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</si>
  <si>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</si>
  <si>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</si>
  <si>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</si>
  <si>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</si>
  <si>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</si>
  <si>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</si>
  <si>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</si>
  <si>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</si>
  <si>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</si>
  <si>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</si>
  <si>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</si>
  <si>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</si>
  <si>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</si>
  <si>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</si>
  <si>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</si>
  <si>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</si>
  <si>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</si>
  <si>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</si>
  <si>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</si>
  <si>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</si>
  <si>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</si>
  <si>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</si>
  <si>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</si>
  <si>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</si>
  <si>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</si>
  <si>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</si>
  <si>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</si>
  <si>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</si>
  <si>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</si>
  <si>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</si>
  <si>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</si>
  <si>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</si>
  <si>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</si>
  <si>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</si>
  <si>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</si>
  <si>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</si>
  <si>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</si>
  <si>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</si>
  <si>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</si>
  <si>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</si>
  <si>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</si>
  <si>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</si>
  <si>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</si>
  <si>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</si>
  <si>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</si>
  <si>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</si>
  <si>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</si>
  <si>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</si>
  <si>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</si>
  <si>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</si>
  <si>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</si>
  <si>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</si>
  <si>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</si>
  <si>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</si>
  <si>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</si>
  <si>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</si>
  <si>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</si>
  <si>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</si>
  <si>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</si>
  <si>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</si>
  <si>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</si>
  <si>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</si>
  <si>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</si>
  <si>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</si>
  <si>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</si>
  <si>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</si>
  <si>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</si>
  <si>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</si>
  <si>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</si>
  <si>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</si>
  <si>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</si>
  <si>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</si>
  <si>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</si>
  <si>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</si>
  <si>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</si>
  <si>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</si>
  <si>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</si>
  <si>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</si>
  <si>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</si>
  <si>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</si>
  <si>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</si>
  <si>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</si>
  <si>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</si>
  <si>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</si>
  <si>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</si>
  <si>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</si>
  <si>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</si>
  <si>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</si>
  <si>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</si>
  <si>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</si>
  <si>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</si>
  <si>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</si>
  <si>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</si>
  <si>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</si>
  <si>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</si>
  <si>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</si>
  <si>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</si>
  <si>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</si>
  <si>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</si>
  <si>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</si>
  <si>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</si>
  <si>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</si>
  <si>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</si>
  <si>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</si>
  <si>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</si>
  <si>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</si>
  <si>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</si>
  <si>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</si>
  <si>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</si>
  <si>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</si>
  <si>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</si>
  <si>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</si>
  <si>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</si>
  <si>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</si>
  <si>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</si>
  <si>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</si>
  <si>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</si>
  <si>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</si>
  <si>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</si>
  <si>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</si>
  <si>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</si>
  <si>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</si>
  <si>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</si>
  <si>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</si>
  <si>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</si>
  <si>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</si>
  <si>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</si>
  <si>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</si>
  <si>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</si>
  <si>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</si>
  <si>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</si>
  <si>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</si>
  <si>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</si>
  <si>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</si>
  <si>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</si>
  <si>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</si>
  <si>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</si>
  <si>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</si>
  <si>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</si>
  <si>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</si>
  <si>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</si>
  <si>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</si>
  <si>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</si>
  <si>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</si>
  <si>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</si>
  <si>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</si>
  <si>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</si>
  <si>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</si>
  <si>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</si>
  <si>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</si>
  <si>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</si>
  <si>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</si>
  <si>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</si>
  <si>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</si>
  <si>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</si>
  <si>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</si>
  <si>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</si>
  <si>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</si>
  <si>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</si>
  <si>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</si>
  <si>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</si>
  <si>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</si>
  <si>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</si>
  <si>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</si>
  <si>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</si>
  <si>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</si>
  <si>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</si>
  <si>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</si>
  <si>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</si>
  <si>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</si>
  <si>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</si>
  <si>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</si>
  <si>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</si>
  <si>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</si>
  <si>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</si>
  <si>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</si>
  <si>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</si>
  <si>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</si>
  <si>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</si>
  <si>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</si>
  <si>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</si>
  <si>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</si>
  <si>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</si>
  <si>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</si>
  <si>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</si>
  <si>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</si>
  <si>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</si>
  <si>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</si>
  <si>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</si>
  <si>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</si>
  <si>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</si>
  <si>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</si>
  <si>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</si>
  <si>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</si>
  <si>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</si>
  <si>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</si>
  <si>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</si>
  <si>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</si>
  <si>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</si>
  <si>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</si>
  <si>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</si>
  <si>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</si>
  <si>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</si>
  <si>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</si>
  <si>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</si>
  <si>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</si>
  <si>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</si>
  <si>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</si>
  <si>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</si>
  <si>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</si>
  <si>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</si>
  <si>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</si>
  <si>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</si>
  <si>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</si>
  <si>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</si>
  <si>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</si>
  <si>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</si>
  <si>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</si>
  <si>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</si>
  <si>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</si>
  <si>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</si>
  <si>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</si>
  <si>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</si>
  <si>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</si>
  <si>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</si>
  <si>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</si>
  <si>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</si>
  <si>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</si>
  <si>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</si>
  <si>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</si>
  <si>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</si>
  <si>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</si>
  <si>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</si>
  <si>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</si>
  <si>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</si>
  <si>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</si>
  <si>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</si>
  <si>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</si>
  <si>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</si>
  <si>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</si>
  <si>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</si>
  <si>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</si>
  <si>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</si>
  <si>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</si>
  <si>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</si>
  <si>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</si>
  <si>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</si>
  <si>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</si>
  <si>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</si>
  <si>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</si>
  <si>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</si>
  <si>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</si>
  <si>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</si>
  <si>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</si>
  <si>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</si>
  <si>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</si>
  <si>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</si>
  <si>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</si>
  <si>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</si>
  <si>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</si>
  <si>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</si>
  <si>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</si>
  <si>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</si>
  <si>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</si>
  <si>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</si>
  <si>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</si>
  <si>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</si>
  <si>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</si>
  <si>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</si>
  <si>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</si>
  <si>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</si>
  <si>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</si>
  <si>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</si>
  <si>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</si>
  <si>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</si>
  <si>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</si>
  <si>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</si>
  <si>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</si>
  <si>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</si>
  <si>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</si>
  <si>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</si>
  <si>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</si>
  <si>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</si>
  <si>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</si>
  <si>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</si>
  <si>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</si>
  <si>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</si>
  <si>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</si>
  <si>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</si>
  <si>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</si>
  <si>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</si>
  <si>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</si>
  <si>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</si>
  <si>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</si>
  <si>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</si>
  <si>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</si>
  <si>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</si>
  <si>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</si>
  <si>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</si>
  <si>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</si>
  <si>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</si>
  <si>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</si>
  <si>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</si>
  <si>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</si>
  <si>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</si>
  <si>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</si>
  <si>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</si>
  <si>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</si>
  <si>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</si>
  <si>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</si>
  <si>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</si>
  <si>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</si>
  <si>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</si>
  <si>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</si>
  <si>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</si>
  <si>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</si>
  <si>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</si>
  <si>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</si>
  <si>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</si>
  <si>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</si>
  <si>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</si>
  <si>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</si>
  <si>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</si>
  <si>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</si>
  <si>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</si>
  <si>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</si>
  <si>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</si>
  <si>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</si>
  <si>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</si>
  <si>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</si>
  <si>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</si>
  <si>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</si>
  <si>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</si>
  <si>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</si>
  <si>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</si>
  <si>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</si>
  <si>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</si>
  <si>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</si>
  <si>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</si>
  <si>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</si>
  <si>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</si>
  <si>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</si>
  <si>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</si>
  <si>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</si>
  <si>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</si>
  <si>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</si>
  <si>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</si>
  <si>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</si>
  <si>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</si>
  <si>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</si>
  <si>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</si>
  <si>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</si>
  <si>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</si>
  <si>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</si>
  <si>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</si>
  <si>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</si>
  <si>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</si>
  <si>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</si>
  <si>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</si>
  <si>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</si>
  <si>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</si>
  <si>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</si>
  <si>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</si>
  <si>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</si>
  <si>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</si>
  <si>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</si>
  <si>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</si>
  <si>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</si>
  <si>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</si>
  <si>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</si>
  <si>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</si>
  <si>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</si>
  <si>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</si>
  <si>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</si>
  <si>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</si>
  <si>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</si>
  <si>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</si>
  <si>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</si>
  <si>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</si>
  <si>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</si>
  <si>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</si>
  <si>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</si>
  <si>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</si>
  <si>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</si>
  <si>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</si>
  <si>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</si>
  <si>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</si>
  <si>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</si>
  <si>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</si>
  <si>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</si>
  <si>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</si>
  <si>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</si>
  <si>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</si>
  <si>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</si>
  <si>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</si>
  <si>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</si>
  <si>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</si>
  <si>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</si>
  <si>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</si>
  <si>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</si>
  <si>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</si>
  <si>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</si>
  <si>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</si>
  <si>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</si>
  <si>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</si>
  <si>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</si>
  <si>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</si>
  <si>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</si>
  <si>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</si>
  <si>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</si>
  <si>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</si>
  <si>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</si>
  <si>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</si>
  <si>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</si>
  <si>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</si>
  <si>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</si>
  <si>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</si>
  <si>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</si>
  <si>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</si>
  <si>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</si>
  <si>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</si>
  <si>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</si>
  <si>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</si>
  <si>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</si>
  <si>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</si>
  <si>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</si>
  <si>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</si>
  <si>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</si>
  <si>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</si>
  <si>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</si>
  <si>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</si>
  <si>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</si>
  <si>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</si>
  <si>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</si>
  <si>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</si>
  <si>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</si>
  <si>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</si>
  <si>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</si>
  <si>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</si>
  <si>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</si>
  <si>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</si>
  <si>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</si>
  <si>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</si>
  <si>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</si>
  <si>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</si>
  <si>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</si>
  <si>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</si>
  <si>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</si>
  <si>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</si>
  <si>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</si>
  <si>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</si>
  <si>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</si>
  <si>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</si>
  <si>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</si>
  <si>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</si>
  <si>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</si>
  <si>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</si>
  <si>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</si>
  <si>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</si>
  <si>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</si>
  <si>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</si>
  <si>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</si>
  <si>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</si>
  <si>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</si>
  <si>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</si>
  <si>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</si>
  <si>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</si>
  <si>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</si>
  <si>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</si>
  <si>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</si>
  <si>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</si>
  <si>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</si>
  <si>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</si>
  <si>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</si>
  <si>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</si>
  <si>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</si>
  <si>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</si>
  <si>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</si>
  <si>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</si>
  <si>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</si>
  <si>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</si>
  <si>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</si>
  <si>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</si>
  <si>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</si>
  <si>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</si>
  <si>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</si>
  <si>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</si>
  <si>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</si>
  <si>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</si>
  <si>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</si>
  <si>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</si>
  <si>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</si>
  <si>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</si>
  <si>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</si>
  <si>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</si>
  <si>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</si>
  <si>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</si>
  <si>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</si>
  <si>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</si>
  <si>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</si>
  <si>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</si>
  <si>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</si>
  <si>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</si>
  <si>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</si>
  <si>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</si>
  <si>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</si>
  <si>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</si>
  <si>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</si>
  <si>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</si>
  <si>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</si>
  <si>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</si>
  <si>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</si>
  <si>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</si>
  <si>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</si>
  <si>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</si>
  <si>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</si>
  <si>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</si>
  <si>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</si>
  <si>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</si>
  <si>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</si>
  <si>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</si>
  <si>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</si>
  <si>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</si>
  <si>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</si>
  <si>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</si>
  <si>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</si>
  <si>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</si>
  <si>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</si>
  <si>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</si>
  <si>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</si>
  <si>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</si>
  <si>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</si>
  <si>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</si>
  <si>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</si>
  <si>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</si>
  <si>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</si>
  <si>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</si>
  <si>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</si>
  <si>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</si>
  <si>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</si>
  <si>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</si>
  <si>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</si>
  <si>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</si>
  <si>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</si>
  <si>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</si>
  <si>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</si>
  <si>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</si>
  <si>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</si>
  <si>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</si>
  <si>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</si>
  <si>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</si>
  <si>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</si>
  <si>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</si>
  <si>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</si>
  <si>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</si>
  <si>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</si>
  <si>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</si>
  <si>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</si>
  <si>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</si>
  <si>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</si>
  <si>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</si>
  <si>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</si>
  <si>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</si>
  <si>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</si>
  <si>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</si>
  <si>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</si>
  <si>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</si>
  <si>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</si>
  <si>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</si>
  <si>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</si>
  <si>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</si>
  <si>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</si>
  <si>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</si>
  <si>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</si>
  <si>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</si>
  <si>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</si>
  <si>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</si>
  <si>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</si>
  <si>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</si>
  <si>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</si>
  <si>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</si>
  <si>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</si>
  <si>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</si>
  <si>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</si>
  <si>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</si>
  <si>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</si>
  <si>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</si>
  <si>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</si>
  <si>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</si>
  <si>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</si>
  <si>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</si>
  <si>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</si>
  <si>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</si>
  <si>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</si>
  <si>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</si>
  <si>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</si>
  <si>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</si>
  <si>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</si>
  <si>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</si>
  <si>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</si>
  <si>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</si>
  <si>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</si>
  <si>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</si>
  <si>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</si>
  <si>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</si>
  <si>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</si>
  <si>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</si>
  <si>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</si>
  <si>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</si>
  <si>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</si>
  <si>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</si>
  <si>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</si>
  <si>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</si>
  <si>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</si>
  <si>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</si>
  <si>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</si>
  <si>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</si>
  <si>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</si>
  <si>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</si>
  <si>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</si>
  <si>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</si>
  <si>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</si>
  <si>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</si>
  <si>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</si>
  <si>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</si>
  <si>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</si>
  <si>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</si>
  <si>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</si>
  <si>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</si>
  <si>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</si>
  <si>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</si>
  <si>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</si>
  <si>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</si>
  <si>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</si>
  <si>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</si>
  <si>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</si>
  <si>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</si>
  <si>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</si>
  <si>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</si>
  <si>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</si>
  <si>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</si>
  <si>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</si>
  <si>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</si>
  <si>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</si>
  <si>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</si>
  <si>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</si>
  <si>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</si>
  <si>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</si>
  <si>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</si>
  <si>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</si>
  <si>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</si>
  <si>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</si>
  <si>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</si>
  <si>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</si>
  <si>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</si>
  <si>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</si>
  <si>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</si>
  <si>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</si>
  <si>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</si>
  <si>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</si>
  <si>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</si>
  <si>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</si>
  <si>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</si>
  <si>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</si>
  <si>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</si>
  <si>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</si>
  <si>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</si>
  <si>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</si>
  <si>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</si>
  <si>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</si>
  <si>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</si>
  <si>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</si>
  <si>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</si>
  <si>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</si>
  <si>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</si>
  <si>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</si>
  <si>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</si>
  <si>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</si>
  <si>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</si>
  <si>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</si>
  <si>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</si>
  <si>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</si>
  <si>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</si>
  <si>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</si>
  <si>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</si>
  <si>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</si>
  <si>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</si>
  <si>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</si>
  <si>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</si>
  <si>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</si>
  <si>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</si>
  <si>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</si>
  <si>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</si>
  <si>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</si>
  <si>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</si>
  <si>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</si>
  <si>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</si>
  <si>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</si>
  <si>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</si>
  <si>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</si>
  <si>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</si>
  <si>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</si>
  <si>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</si>
  <si>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</si>
  <si>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</si>
  <si>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</si>
  <si>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</si>
  <si>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</si>
  <si>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</si>
  <si>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</si>
  <si>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</si>
  <si>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</si>
  <si>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</si>
  <si>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</si>
  <si>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</si>
  <si>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</si>
  <si>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</si>
  <si>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</si>
  <si>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</si>
  <si>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</si>
  <si>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</si>
  <si>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</si>
  <si>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</si>
  <si>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</si>
  <si>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</si>
  <si>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</si>
  <si>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</si>
  <si>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</si>
  <si>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</si>
  <si>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</si>
  <si>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</si>
  <si>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</si>
  <si>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</si>
  <si>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</si>
  <si>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</si>
  <si>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</si>
  <si>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</si>
  <si>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</si>
  <si>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</si>
  <si>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</si>
  <si>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</si>
  <si>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</si>
  <si>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</si>
  <si>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</si>
  <si>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</si>
  <si>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</si>
  <si>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</si>
  <si>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</si>
  <si>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</si>
  <si>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</si>
  <si>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</si>
  <si>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</si>
  <si>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</si>
  <si>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</si>
  <si>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</si>
  <si>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</si>
  <si>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</si>
  <si>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</si>
  <si>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</si>
  <si>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</si>
  <si>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</si>
  <si>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</si>
  <si>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</si>
  <si>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</si>
  <si>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</si>
  <si>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</si>
  <si>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</si>
  <si>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</si>
  <si>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</si>
  <si>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</si>
  <si>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</si>
  <si>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</si>
  <si>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</si>
  <si>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</si>
  <si>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</si>
  <si>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</si>
  <si>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</si>
  <si>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</si>
  <si>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</si>
  <si>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</si>
  <si>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</si>
  <si>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</si>
  <si>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</si>
  <si>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</si>
  <si>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</si>
  <si>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</si>
  <si>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</si>
  <si>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</si>
  <si>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</si>
  <si>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</si>
  <si>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</si>
  <si>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</si>
  <si>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</si>
  <si>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</si>
  <si>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</si>
  <si>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</si>
  <si>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</si>
  <si>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</si>
  <si>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</si>
  <si>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</si>
  <si>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</si>
  <si>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</si>
  <si>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</si>
  <si>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</si>
  <si>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</si>
  <si>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</si>
  <si>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</si>
  <si>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</si>
  <si>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</si>
  <si>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</si>
  <si>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</si>
  <si>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</si>
  <si>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</si>
  <si>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</si>
  <si>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</si>
  <si>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</si>
  <si>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</si>
  <si>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</si>
  <si>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</si>
  <si>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</si>
  <si>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</si>
  <si>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</si>
  <si>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</si>
  <si>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</si>
  <si>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</si>
  <si>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</si>
  <si>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</si>
  <si>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</si>
  <si>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</si>
  <si>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</si>
  <si>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</si>
  <si>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</si>
  <si>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</si>
  <si>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</si>
  <si>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</si>
  <si>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</si>
  <si>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</si>
  <si>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</si>
  <si>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</si>
  <si>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</si>
  <si>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</si>
  <si>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</si>
  <si>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</si>
  <si>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</si>
  <si>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</si>
  <si>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</si>
  <si>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</si>
  <si>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</si>
  <si>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</si>
  <si>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</si>
  <si>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</si>
  <si>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</si>
  <si>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</si>
  <si>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</si>
  <si>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</si>
  <si>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</si>
  <si>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</si>
  <si>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</si>
  <si>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</si>
  <si>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</si>
  <si>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</si>
  <si>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</si>
  <si>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</si>
  <si>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</si>
  <si>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</si>
  <si>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</si>
  <si>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</si>
  <si>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</si>
  <si>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</si>
  <si>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</si>
  <si>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</si>
  <si>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</si>
  <si>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</si>
  <si>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</si>
  <si>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</si>
  <si>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</si>
  <si>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</si>
  <si>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</si>
  <si>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</si>
  <si>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</si>
  <si>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</si>
  <si>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</si>
  <si>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</si>
  <si>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</si>
  <si>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</si>
  <si>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</si>
  <si>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</si>
  <si>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</si>
  <si>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</si>
  <si>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</si>
  <si>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</si>
  <si>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</si>
  <si>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</si>
  <si>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</si>
  <si>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</si>
  <si>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</si>
  <si>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</si>
  <si>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</si>
  <si>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</si>
  <si>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</si>
  <si>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</si>
  <si>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</si>
  <si>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</si>
  <si>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</si>
  <si>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</si>
  <si>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</si>
  <si>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</si>
  <si>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</si>
  <si>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</si>
  <si>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</si>
  <si>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</si>
  <si>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</si>
  <si>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</si>
  <si>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</si>
  <si>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</si>
  <si>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</si>
  <si>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</si>
  <si>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</si>
  <si>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</si>
  <si>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</si>
  <si>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</si>
  <si>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</si>
  <si>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</si>
  <si>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</si>
  <si>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</si>
  <si>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</si>
  <si>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</si>
  <si>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</si>
  <si>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</si>
  <si>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</si>
  <si>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</si>
  <si>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</si>
  <si>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</si>
  <si>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</si>
  <si>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</si>
  <si>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</si>
  <si>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</si>
  <si>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</si>
  <si>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</si>
  <si>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</si>
  <si>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</si>
  <si>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</si>
  <si>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</si>
  <si>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</si>
  <si>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</si>
  <si>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</si>
  <si>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</si>
  <si>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</si>
  <si>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</si>
  <si>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</si>
  <si>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</si>
  <si>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</si>
  <si>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</si>
  <si>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</si>
  <si>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</si>
  <si>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</si>
  <si>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</si>
  <si>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</si>
  <si>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</si>
  <si>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</si>
  <si>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</si>
  <si>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</si>
  <si>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</si>
  <si>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</si>
  <si>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</si>
  <si>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</si>
  <si>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</si>
  <si>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</si>
  <si>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</si>
  <si>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</si>
  <si>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</si>
  <si>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</si>
  <si>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</si>
  <si>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</si>
  <si>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</si>
  <si>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</si>
  <si>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</si>
  <si>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</si>
  <si>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</si>
  <si>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</si>
  <si>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</si>
  <si>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</si>
  <si>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</si>
  <si>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</si>
  <si>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</si>
  <si>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</si>
  <si>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</si>
  <si>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</si>
  <si>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</si>
  <si>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</si>
  <si>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</si>
  <si>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</si>
  <si>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</si>
  <si>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</si>
  <si>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</si>
  <si>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</si>
  <si>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</si>
  <si>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</si>
  <si>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</si>
  <si>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</si>
  <si>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</si>
  <si>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</si>
  <si>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</si>
  <si>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</si>
  <si>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</si>
  <si>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</si>
  <si>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</si>
  <si>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</si>
  <si>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</si>
  <si>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</si>
  <si>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</si>
  <si>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</si>
  <si>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</si>
  <si>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</si>
  <si>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</si>
  <si>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</si>
  <si>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</si>
  <si>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</si>
  <si>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</si>
  <si>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</si>
  <si>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</si>
  <si>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</si>
  <si>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</si>
  <si>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</si>
  <si>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</si>
  <si>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</si>
  <si>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</si>
  <si>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</si>
  <si>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</si>
  <si>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</si>
  <si>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</si>
  <si>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</si>
  <si>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</si>
  <si>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</si>
  <si>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</si>
  <si>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</si>
  <si>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</si>
  <si>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</si>
  <si>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</si>
  <si>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</si>
  <si>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</si>
  <si>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</si>
  <si>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</si>
  <si>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</si>
  <si>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</si>
  <si>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</si>
  <si>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</si>
  <si>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</si>
  <si>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</si>
  <si>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</si>
  <si>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</si>
  <si>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</si>
  <si>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</si>
  <si>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</si>
  <si>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</si>
  <si>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</si>
  <si>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</si>
  <si>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</si>
  <si>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</si>
  <si>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</si>
  <si>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</si>
  <si>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</si>
  <si>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</si>
  <si>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</si>
  <si>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</si>
  <si>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</si>
  <si>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</si>
  <si>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</si>
  <si>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</si>
  <si>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</si>
  <si>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</si>
  <si>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</si>
  <si>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</si>
  <si>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</si>
  <si>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</si>
  <si>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</si>
  <si>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</si>
  <si>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</si>
  <si>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</si>
  <si>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</si>
  <si>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</si>
  <si>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</si>
  <si>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</si>
  <si>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</si>
  <si>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</si>
  <si>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</si>
  <si>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</si>
  <si>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</si>
  <si>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</si>
  <si>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</si>
  <si>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</si>
  <si>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</si>
  <si>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</si>
  <si>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</si>
  <si>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</si>
  <si>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</si>
  <si>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</si>
  <si>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</si>
  <si>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</si>
  <si>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</si>
  <si>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</si>
  <si>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</si>
  <si>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</si>
  <si>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</si>
  <si>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</si>
  <si>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</si>
  <si>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</si>
  <si>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</si>
  <si>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</si>
  <si>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</si>
  <si>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</si>
  <si>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</si>
  <si>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</si>
  <si>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</si>
  <si>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</si>
  <si>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</si>
  <si>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</si>
  <si>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</si>
  <si>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</si>
  <si>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</si>
  <si>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</si>
  <si>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</si>
  <si>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</si>
  <si>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</si>
  <si>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</si>
  <si>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</si>
  <si>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</si>
  <si>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</si>
  <si>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</si>
  <si>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</si>
  <si>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</si>
  <si>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</si>
  <si>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</si>
  <si>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</si>
  <si>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</si>
  <si>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</si>
  <si>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</si>
  <si>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</si>
  <si>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</si>
  <si>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</si>
  <si>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</si>
  <si>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</si>
  <si>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</si>
  <si>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</si>
  <si>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</si>
  <si>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</si>
  <si>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</si>
  <si>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</si>
  <si>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</si>
  <si>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</si>
  <si>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</si>
  <si>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</si>
  <si>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</si>
  <si>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</si>
  <si>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</si>
  <si>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</si>
  <si>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</si>
  <si>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</si>
  <si>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</si>
  <si>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</si>
  <si>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</si>
  <si>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</si>
  <si>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</si>
  <si>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</si>
  <si>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</si>
  <si>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</si>
  <si>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</si>
  <si>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</si>
  <si>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</si>
  <si>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</si>
  <si>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</si>
  <si>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</si>
  <si>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</si>
  <si>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</si>
  <si>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</si>
  <si>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</si>
  <si>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</si>
  <si>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</si>
  <si>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</si>
  <si>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</si>
  <si>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</si>
  <si>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</si>
  <si>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</si>
  <si>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</si>
  <si>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</si>
  <si>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</si>
  <si>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</si>
  <si>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</si>
  <si>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</si>
  <si>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</si>
  <si>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</si>
  <si>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</si>
  <si>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</si>
  <si>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</si>
  <si>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</si>
  <si>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</si>
  <si>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</si>
  <si>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</si>
  <si>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</si>
  <si>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</si>
  <si>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</si>
  <si>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</si>
  <si>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</si>
  <si>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</si>
  <si>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</si>
  <si>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</si>
  <si>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</si>
  <si>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</si>
  <si>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</si>
  <si>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</si>
  <si>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</si>
  <si>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</si>
  <si>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</si>
  <si>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</si>
  <si>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</si>
  <si>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</si>
  <si>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</si>
  <si>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</si>
  <si>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</si>
  <si>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</si>
  <si>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</si>
  <si>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</si>
  <si>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</si>
  <si>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</si>
  <si>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</si>
  <si>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</si>
  <si>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</si>
  <si>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</si>
  <si>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</si>
  <si>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</si>
  <si>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</si>
  <si>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</si>
  <si>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</si>
  <si>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</si>
  <si>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</si>
  <si>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</si>
  <si>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</si>
  <si>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</si>
  <si>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</si>
  <si>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</si>
  <si>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</si>
  <si>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</si>
  <si>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</si>
  <si>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</si>
  <si>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</si>
  <si>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</si>
  <si>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</si>
  <si>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</si>
  <si>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</si>
  <si>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</si>
  <si>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</si>
  <si>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</si>
  <si>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</si>
  <si>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</si>
  <si>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</si>
  <si>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</si>
  <si>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</si>
  <si>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</si>
  <si>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</si>
  <si>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</si>
  <si>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</si>
  <si>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</si>
  <si>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</si>
  <si>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</si>
  <si>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</si>
  <si>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</si>
  <si>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</si>
  <si>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</si>
  <si>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</si>
  <si>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</si>
  <si>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</si>
  <si>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</si>
  <si>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</si>
  <si>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</si>
  <si>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</si>
  <si>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</si>
  <si>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</si>
  <si>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</si>
  <si>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</si>
  <si>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</si>
  <si>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</si>
  <si>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</si>
  <si>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</si>
  <si>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</si>
  <si>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</si>
  <si>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</si>
  <si>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</si>
  <si>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</si>
  <si>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</si>
  <si>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</si>
  <si>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</si>
  <si>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</si>
  <si>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</si>
  <si>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</si>
  <si>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</si>
  <si>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</si>
  <si>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</si>
  <si>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</si>
  <si>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</si>
  <si>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</si>
  <si>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</si>
  <si>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</si>
  <si>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</si>
  <si>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</si>
  <si>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</si>
  <si>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</si>
  <si>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</si>
  <si>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</si>
  <si>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</si>
  <si>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</si>
  <si>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</si>
  <si>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</si>
  <si>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</si>
  <si>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</si>
  <si>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</si>
  <si>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</si>
  <si>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</si>
  <si>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</si>
  <si>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</si>
  <si>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</si>
  <si>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</si>
  <si>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</si>
  <si>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</si>
  <si>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</si>
  <si>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</si>
  <si>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</si>
  <si>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</si>
  <si>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</si>
  <si>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</si>
  <si>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</si>
  <si>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</si>
  <si>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</si>
  <si>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</si>
  <si>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</si>
  <si>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</si>
  <si>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</si>
  <si>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</si>
  <si>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</si>
  <si>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</si>
  <si>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</si>
  <si>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</si>
  <si>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</si>
  <si>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</si>
  <si>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</si>
  <si>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</si>
  <si>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</si>
  <si>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</si>
  <si>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</si>
  <si>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</si>
  <si>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</si>
  <si>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</si>
  <si>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</si>
  <si>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</si>
  <si>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</si>
  <si>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</si>
  <si>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</si>
  <si>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</si>
  <si>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</si>
  <si>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</si>
  <si>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</si>
  <si>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</si>
  <si>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</si>
  <si>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</si>
  <si>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</si>
  <si>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</si>
  <si>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</si>
  <si>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</si>
  <si>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</si>
  <si>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</si>
  <si>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</si>
  <si>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</si>
  <si>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</si>
  <si>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</si>
  <si>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</si>
  <si>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</si>
  <si>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</si>
  <si>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</si>
  <si>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</si>
  <si>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</si>
  <si>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</si>
  <si>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</si>
  <si>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</si>
  <si>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</si>
  <si>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</si>
  <si>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</si>
  <si>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</si>
  <si>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</si>
  <si>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</si>
  <si>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</si>
  <si>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</si>
  <si>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</si>
  <si>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</si>
  <si>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</si>
  <si>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</si>
  <si>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</si>
  <si>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</si>
  <si>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</si>
  <si>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</si>
  <si>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</si>
  <si>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</si>
  <si>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</si>
  <si>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</si>
  <si>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</si>
  <si>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</si>
  <si>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</si>
  <si>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</si>
  <si>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</si>
  <si>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</si>
  <si>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</si>
  <si>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</si>
  <si>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</si>
  <si>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</si>
  <si>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</si>
  <si>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</si>
  <si>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</si>
  <si>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</si>
  <si>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</si>
  <si>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</si>
  <si>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</si>
  <si>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</si>
  <si>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</si>
  <si>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</si>
  <si>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</si>
  <si>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</si>
  <si>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</si>
  <si>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</si>
  <si>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</si>
  <si>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</si>
  <si>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</si>
  <si>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</si>
  <si>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</si>
  <si>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</si>
  <si>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</si>
  <si>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</si>
  <si>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</si>
  <si>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</si>
  <si>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</si>
  <si>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</si>
  <si>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</si>
  <si>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</si>
  <si>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</si>
  <si>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</si>
  <si>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</si>
  <si>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</si>
  <si>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</si>
  <si>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</si>
  <si>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</si>
  <si>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</si>
  <si>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</si>
  <si>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</si>
  <si>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</si>
  <si>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</si>
  <si>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</si>
  <si>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</si>
  <si>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</si>
  <si>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</si>
  <si>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</si>
  <si>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</si>
  <si>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</si>
  <si>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</si>
  <si>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</si>
  <si>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</si>
  <si>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</si>
  <si>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</si>
  <si>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</si>
  <si>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</si>
  <si>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</si>
  <si>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</si>
  <si>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</si>
  <si>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</si>
  <si>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</si>
  <si>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</si>
  <si>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</si>
  <si>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</si>
  <si>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</si>
  <si>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</si>
  <si>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</si>
  <si>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</si>
  <si>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</si>
  <si>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</si>
  <si>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</si>
  <si>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</si>
  <si>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</si>
  <si>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</si>
  <si>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</si>
  <si>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</si>
  <si>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</si>
  <si>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</si>
  <si>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</si>
  <si>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</si>
  <si>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</si>
  <si>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</si>
  <si>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</si>
  <si>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</si>
  <si>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</si>
  <si>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</si>
  <si>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</si>
  <si>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</si>
  <si>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</si>
  <si>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</si>
  <si>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</si>
  <si>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</si>
  <si>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</si>
  <si>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</si>
  <si>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</si>
  <si>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</si>
  <si>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</si>
  <si>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</si>
  <si>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</si>
  <si>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</si>
  <si>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</si>
  <si>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</si>
  <si>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</si>
  <si>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</si>
  <si>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</si>
  <si>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</si>
  <si>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</si>
  <si>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</si>
  <si>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</si>
  <si>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</si>
  <si>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</si>
  <si>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</si>
  <si>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</si>
  <si>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</si>
  <si>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</si>
  <si>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</si>
  <si>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</si>
  <si>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</si>
  <si>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</si>
  <si>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</si>
  <si>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</si>
  <si>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</si>
  <si>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</si>
  <si>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</si>
  <si>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</si>
  <si>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</si>
  <si>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</si>
  <si>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</si>
  <si>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</si>
  <si>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</si>
  <si>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</si>
  <si>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</si>
  <si>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</si>
  <si>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</si>
  <si>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</si>
  <si>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</si>
  <si>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</si>
  <si>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</si>
  <si>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</si>
  <si>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</si>
  <si>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</si>
  <si>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</si>
  <si>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</si>
  <si>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</si>
  <si>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</si>
  <si>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</si>
  <si>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</si>
  <si>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</si>
  <si>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</si>
  <si>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</si>
  <si>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</si>
  <si>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</si>
  <si>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</si>
  <si>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</si>
  <si>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</si>
  <si>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</si>
  <si>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</si>
  <si>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</si>
  <si>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</si>
  <si>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</si>
  <si>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</si>
  <si>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</si>
  <si>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</si>
  <si>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</si>
  <si>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</si>
  <si>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</si>
  <si>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</si>
  <si>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</si>
  <si>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</si>
  <si>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</si>
  <si>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</si>
  <si>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</si>
  <si>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</si>
  <si>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</si>
  <si>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</si>
  <si>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</si>
  <si>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</si>
  <si>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</si>
  <si>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</si>
  <si>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</si>
  <si>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</si>
  <si>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</si>
  <si>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</si>
  <si>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</si>
  <si>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</si>
  <si>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</si>
  <si>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</si>
  <si>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</si>
  <si>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</si>
  <si>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</si>
  <si>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</si>
  <si>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</si>
  <si>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</si>
  <si>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</si>
  <si>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</si>
  <si>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</si>
  <si>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</si>
  <si>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</si>
  <si>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</si>
  <si>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</si>
  <si>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</si>
  <si>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</si>
  <si>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</si>
  <si>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</si>
  <si>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</si>
  <si>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</si>
  <si>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</si>
  <si>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</si>
  <si>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</si>
  <si>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</si>
  <si>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</si>
  <si>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</si>
  <si>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</si>
  <si>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</si>
  <si>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</si>
  <si>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</si>
  <si>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</si>
  <si>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</si>
  <si>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</si>
  <si>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</si>
  <si>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</si>
  <si>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</si>
  <si>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</si>
  <si>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</si>
  <si>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</si>
  <si>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</si>
  <si>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</si>
  <si>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</si>
  <si>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</si>
  <si>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</si>
  <si>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</si>
  <si>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</si>
  <si>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</si>
  <si>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</si>
  <si>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</si>
  <si>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</si>
  <si>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</si>
  <si>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</si>
  <si>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</si>
  <si>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</si>
  <si>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</si>
  <si>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</si>
  <si>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</si>
  <si>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</si>
  <si>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</si>
  <si>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</si>
  <si>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</si>
  <si>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</si>
  <si>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</si>
  <si>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</si>
  <si>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</si>
  <si>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</si>
  <si>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</si>
  <si>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</si>
  <si>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</si>
  <si>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</si>
  <si>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</si>
  <si>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</si>
  <si>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</si>
  <si>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</si>
  <si>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</si>
  <si>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</si>
  <si>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</si>
  <si>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</si>
  <si>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</si>
  <si>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</si>
  <si>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</si>
  <si>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</si>
  <si>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</si>
  <si>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</si>
  <si>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</si>
  <si>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</si>
  <si>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</si>
  <si>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</si>
  <si>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</si>
  <si>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</si>
  <si>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</si>
  <si>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</si>
  <si>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</si>
  <si>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</si>
  <si>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</si>
  <si>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</si>
  <si>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</si>
  <si>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</si>
  <si>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</si>
  <si>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</si>
  <si>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</si>
  <si>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</si>
  <si>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</si>
  <si>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</si>
  <si>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</si>
  <si>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</si>
  <si>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</si>
  <si>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</si>
  <si>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</si>
  <si>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</si>
  <si>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</si>
  <si>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</si>
  <si>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</si>
  <si>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</si>
  <si>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</si>
  <si>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</si>
  <si>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</si>
  <si>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</si>
  <si>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</si>
  <si>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</si>
  <si>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</si>
  <si>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</si>
  <si>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</si>
  <si>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</si>
  <si>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</si>
  <si>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</si>
  <si>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</si>
  <si>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</si>
  <si>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</si>
  <si>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</si>
  <si>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</si>
  <si>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</si>
  <si>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</si>
  <si>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</si>
  <si>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</si>
  <si>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</si>
  <si>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</si>
  <si>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</si>
  <si>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</si>
  <si>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</si>
  <si>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</si>
  <si>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</si>
  <si>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</si>
  <si>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</si>
  <si>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</si>
  <si>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</si>
  <si>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</si>
  <si>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</si>
  <si>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</si>
  <si>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</si>
  <si>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</si>
  <si>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</si>
  <si>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</si>
  <si>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</si>
  <si>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</si>
  <si>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</si>
  <si>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</si>
  <si>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</si>
  <si>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</si>
  <si>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</si>
  <si>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</si>
  <si>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</si>
  <si>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</si>
  <si>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</si>
  <si>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</si>
  <si>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</si>
  <si>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</si>
  <si>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</si>
  <si>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</si>
  <si>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</si>
  <si>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</si>
  <si>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</si>
  <si>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</si>
  <si>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</si>
  <si>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</si>
  <si>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</si>
  <si>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</si>
  <si>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</si>
  <si>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</si>
  <si>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</si>
  <si>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</si>
  <si>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</si>
  <si>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</si>
  <si>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</si>
  <si>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</si>
  <si>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</si>
  <si>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</si>
  <si>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</si>
  <si>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</si>
  <si>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</si>
  <si>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</si>
  <si>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</si>
  <si>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</si>
  <si>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</si>
  <si>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</si>
  <si>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</si>
  <si>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</si>
  <si>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</si>
  <si>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</si>
  <si>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</si>
  <si>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</si>
  <si>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</si>
  <si>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</si>
  <si>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</si>
  <si>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</si>
  <si>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</si>
  <si>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</si>
  <si>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</si>
  <si>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</si>
  <si>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</si>
  <si>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</si>
  <si>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</si>
  <si>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</si>
  <si>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</si>
  <si>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</si>
  <si>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</si>
  <si>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</si>
  <si>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</si>
  <si>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</si>
  <si>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</si>
  <si>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</si>
  <si>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</si>
  <si>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</si>
  <si>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</si>
  <si>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</si>
  <si>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</si>
  <si>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</si>
  <si>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</si>
  <si>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</si>
  <si>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</si>
  <si>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</si>
  <si>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</si>
  <si>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</si>
  <si>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</si>
  <si>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</si>
  <si>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</si>
  <si>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</si>
  <si>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</si>
  <si>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</si>
  <si>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</si>
  <si>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</si>
  <si>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</si>
  <si>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</si>
  <si>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</si>
  <si>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</si>
  <si>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</si>
  <si>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</si>
  <si>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</si>
  <si>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</si>
  <si>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</si>
  <si>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</si>
  <si>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</si>
  <si>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</si>
  <si>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</si>
  <si>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</si>
  <si>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</si>
  <si>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</si>
  <si>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</si>
  <si>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</si>
  <si>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</si>
  <si>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</si>
  <si>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</si>
  <si>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</si>
  <si>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</si>
  <si>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</si>
  <si>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</si>
  <si>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</si>
  <si>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</si>
  <si>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</si>
  <si>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</si>
  <si>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</si>
  <si>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</si>
  <si>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</si>
  <si>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</si>
  <si>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</si>
  <si>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</si>
  <si>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</si>
  <si>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</si>
  <si>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</si>
  <si>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</si>
  <si>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</si>
  <si>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</si>
  <si>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</si>
  <si>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</si>
  <si>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</si>
  <si>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</si>
  <si>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</si>
  <si>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</si>
  <si>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</si>
  <si>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</si>
  <si>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</si>
  <si>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</si>
  <si>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</si>
  <si>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</si>
  <si>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</si>
  <si>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</si>
  <si>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</si>
  <si>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</si>
  <si>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</si>
  <si>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</si>
  <si>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</si>
  <si>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</si>
  <si>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</si>
  <si>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</si>
  <si>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</si>
  <si>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</si>
  <si>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</si>
  <si>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</si>
  <si>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</si>
  <si>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</si>
  <si>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</si>
  <si>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</si>
  <si>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</si>
  <si>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</si>
  <si>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</si>
  <si>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</si>
  <si>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</si>
  <si>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</si>
  <si>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</si>
  <si>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</si>
  <si>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</si>
  <si>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</si>
  <si>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</si>
  <si>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</si>
  <si>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</si>
  <si>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</si>
  <si>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</si>
  <si>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</si>
  <si>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</si>
  <si>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</si>
  <si>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</si>
  <si>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</si>
  <si>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</si>
  <si>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</si>
  <si>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</si>
  <si>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</si>
  <si>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</si>
  <si>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</si>
  <si>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</si>
  <si>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</si>
  <si>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</si>
  <si>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</si>
  <si>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</si>
  <si>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</si>
  <si>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</si>
  <si>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</si>
  <si>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</si>
  <si>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</si>
  <si>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</si>
  <si>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</si>
  <si>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</si>
  <si>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</si>
  <si>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</si>
  <si>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</si>
  <si>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</si>
  <si>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</si>
  <si>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</si>
  <si>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</si>
  <si>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</si>
  <si>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</si>
  <si>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</si>
  <si>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</si>
  <si>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</si>
  <si>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</si>
  <si>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</si>
  <si>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</si>
  <si>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</si>
  <si>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</si>
  <si>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</si>
  <si>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</si>
  <si>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</si>
  <si>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</si>
  <si>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</si>
  <si>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</si>
  <si>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</si>
  <si>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</si>
  <si>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</si>
  <si>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</si>
  <si>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</si>
  <si>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</si>
  <si>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</si>
  <si>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</si>
  <si>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</si>
  <si>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</si>
  <si>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</si>
  <si>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</si>
  <si>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</si>
  <si>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</si>
  <si>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</si>
  <si>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</si>
  <si>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</si>
  <si>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</si>
  <si>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</si>
  <si>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</si>
  <si>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</si>
  <si>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</si>
  <si>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</si>
  <si>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</si>
  <si>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</si>
  <si>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</si>
  <si>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</si>
  <si>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</si>
  <si>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</si>
  <si>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</si>
  <si>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</si>
  <si>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</si>
  <si>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</si>
  <si>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</si>
  <si>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</si>
  <si>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</si>
  <si>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</si>
  <si>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</si>
  <si>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</si>
  <si>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</si>
  <si>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</si>
  <si>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</si>
  <si>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</si>
  <si>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</si>
  <si>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</si>
  <si>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</si>
  <si>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</si>
  <si>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</si>
  <si>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</si>
  <si>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</si>
  <si>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</si>
  <si>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</si>
  <si>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</si>
  <si>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</si>
  <si>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</si>
  <si>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</si>
  <si>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</si>
  <si>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</si>
  <si>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</si>
  <si>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</si>
  <si>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</si>
  <si>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</si>
  <si>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</si>
  <si>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</si>
  <si>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</si>
  <si>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</si>
  <si>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</si>
  <si>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</si>
  <si>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</si>
  <si>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</si>
  <si>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</si>
  <si>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</si>
  <si>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</si>
  <si>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</si>
  <si>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</si>
  <si>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</si>
  <si>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</si>
  <si>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</si>
  <si>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</si>
  <si>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</si>
  <si>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</si>
  <si>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</si>
  <si>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</si>
  <si>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</si>
  <si>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</si>
  <si>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</si>
  <si>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</si>
  <si>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</si>
  <si>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</si>
  <si>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</si>
  <si>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</si>
  <si>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</si>
  <si>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</si>
  <si>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</si>
  <si>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</si>
  <si>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</si>
  <si>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</si>
  <si>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</si>
  <si>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</si>
  <si>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</si>
  <si>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</si>
  <si>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</si>
  <si>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</si>
  <si>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</si>
  <si>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</si>
  <si>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</si>
  <si>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</si>
  <si>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</si>
  <si>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</si>
  <si>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</si>
  <si>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</si>
  <si>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</si>
  <si>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</si>
  <si>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</si>
  <si>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</si>
  <si>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</si>
  <si>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</si>
  <si>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</si>
  <si>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</si>
  <si>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</si>
  <si>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</si>
  <si>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</si>
  <si>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</si>
  <si>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</si>
  <si>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</si>
  <si>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</si>
  <si>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</si>
  <si>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</si>
  <si>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</si>
  <si>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</si>
  <si>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</si>
  <si>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</si>
  <si>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</si>
  <si>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</si>
  <si>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</si>
  <si>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</si>
  <si>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</si>
  <si>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</si>
  <si>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</si>
  <si>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</si>
  <si>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</si>
  <si>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</si>
  <si>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</si>
  <si>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</si>
  <si>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</si>
  <si>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</si>
  <si>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</si>
  <si>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</si>
  <si>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</si>
  <si>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</si>
  <si>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</si>
  <si>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</si>
  <si>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</si>
  <si>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</si>
  <si>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</si>
  <si>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</si>
  <si>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</si>
  <si>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</si>
  <si>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</si>
  <si>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</si>
  <si>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</si>
  <si>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</si>
  <si>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</si>
  <si>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</si>
  <si>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</si>
  <si>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</si>
  <si>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</si>
  <si>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</si>
  <si>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</si>
  <si>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</si>
  <si>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</si>
  <si>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</si>
  <si>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</si>
  <si>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</si>
  <si>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</si>
  <si>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</si>
  <si>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</si>
  <si>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</si>
  <si>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</si>
  <si>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</si>
  <si>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</si>
  <si>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</si>
  <si>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</si>
  <si>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</si>
  <si>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</si>
  <si>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</si>
  <si>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</si>
  <si>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</si>
  <si>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</si>
  <si>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</si>
  <si>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</si>
  <si>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</si>
  <si>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</si>
  <si>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</si>
  <si>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</si>
  <si>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</si>
  <si>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</si>
  <si>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</si>
  <si>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</si>
  <si>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</si>
  <si>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</si>
  <si>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</si>
  <si>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</si>
  <si>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</si>
  <si>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</si>
  <si>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</si>
  <si>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</si>
  <si>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</si>
  <si>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</si>
  <si>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</si>
  <si>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</si>
  <si>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</si>
  <si>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</si>
  <si>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</si>
  <si>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</si>
  <si>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</si>
  <si>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</si>
  <si>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</si>
  <si>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</si>
  <si>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</si>
  <si>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</si>
  <si>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</si>
  <si>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</si>
  <si>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</si>
  <si>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</si>
  <si>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</si>
  <si>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</si>
  <si>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</si>
  <si>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</si>
  <si>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</si>
  <si>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</si>
  <si>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</si>
  <si>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</si>
  <si>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</si>
  <si>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</si>
  <si>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</si>
  <si>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</si>
  <si>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</si>
  <si>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</si>
  <si>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</si>
  <si>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</si>
  <si>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</si>
  <si>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</si>
  <si>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</si>
  <si>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</si>
  <si>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</si>
  <si>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</si>
  <si>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</si>
  <si>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</si>
  <si>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</si>
  <si>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</si>
  <si>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</si>
  <si>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</si>
  <si>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</si>
  <si>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</si>
  <si>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</si>
  <si>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</si>
  <si>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</si>
  <si>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</si>
  <si>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</si>
  <si>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</si>
  <si>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</si>
  <si>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</si>
  <si>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</si>
  <si>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</si>
  <si>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</si>
  <si>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</si>
  <si>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</si>
  <si>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</si>
  <si>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</si>
  <si>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</si>
  <si>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</si>
  <si>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</si>
  <si>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</si>
  <si>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</si>
  <si>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</si>
  <si>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</si>
  <si>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</si>
  <si>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</si>
  <si>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</si>
  <si>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</si>
  <si>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</si>
  <si>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</si>
  <si>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</si>
  <si>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</si>
  <si>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</si>
  <si>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</si>
  <si>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</si>
  <si>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</si>
  <si>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</si>
  <si>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</si>
  <si>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</si>
  <si>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</si>
  <si>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</si>
  <si>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</si>
  <si>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</si>
  <si>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</si>
  <si>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</si>
  <si>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</si>
  <si>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</si>
  <si>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</si>
  <si>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</si>
  <si>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</si>
  <si>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</si>
  <si>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</si>
  <si>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</si>
  <si>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</si>
  <si>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</si>
  <si>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</si>
  <si>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</si>
  <si>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</si>
  <si>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</si>
  <si>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</si>
  <si>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</si>
  <si>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</si>
  <si>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</si>
  <si>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</si>
  <si>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</si>
  <si>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</si>
  <si>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</si>
  <si>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</si>
  <si>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</si>
  <si>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</si>
  <si>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</si>
  <si>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</si>
  <si>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</si>
  <si>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</si>
  <si>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</si>
  <si>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</si>
  <si>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</si>
  <si>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</si>
  <si>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</si>
  <si>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</si>
  <si>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</si>
  <si>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</si>
  <si>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</si>
  <si>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</si>
  <si>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</si>
  <si>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</si>
  <si>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</si>
  <si>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</si>
  <si>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</si>
  <si>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</si>
  <si>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</si>
  <si>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</si>
  <si>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</si>
  <si>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</si>
  <si>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</si>
  <si>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</si>
  <si>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</si>
  <si>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</si>
  <si>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</si>
  <si>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</si>
  <si>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</si>
  <si>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</si>
  <si>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</si>
  <si>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</si>
  <si>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</si>
  <si>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</si>
  <si>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</si>
  <si>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</si>
  <si>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</si>
  <si>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</si>
  <si>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</si>
  <si>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</si>
  <si>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</si>
  <si>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</si>
  <si>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</si>
  <si>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</si>
  <si>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</si>
  <si>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</si>
  <si>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</si>
  <si>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</si>
  <si>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</si>
  <si>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</si>
  <si>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</si>
  <si>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</si>
  <si>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</si>
  <si>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</si>
  <si>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</si>
  <si>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</si>
  <si>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</si>
  <si>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</si>
  <si>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</si>
  <si>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</si>
  <si>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</si>
  <si>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</si>
  <si>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</si>
  <si>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</si>
  <si>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</si>
  <si>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</si>
  <si>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</si>
  <si>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</si>
  <si>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</si>
  <si>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</si>
  <si>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</si>
  <si>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</si>
  <si>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</si>
  <si>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</si>
  <si>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</si>
  <si>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</si>
  <si>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</si>
  <si>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</si>
  <si>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</si>
  <si>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</si>
  <si>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</si>
  <si>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</si>
  <si>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</si>
  <si>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</si>
  <si>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</si>
  <si>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</si>
  <si>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</si>
  <si>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</si>
  <si>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</si>
  <si>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</si>
  <si>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</si>
  <si>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</si>
  <si>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</si>
  <si>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</si>
  <si>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</si>
  <si>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</si>
  <si>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</si>
  <si>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</si>
  <si>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</si>
  <si>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</si>
  <si>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</si>
  <si>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</si>
  <si>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</si>
  <si>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</si>
  <si>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</si>
  <si>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</si>
  <si>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</si>
  <si>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</si>
  <si>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</si>
  <si>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</si>
  <si>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</si>
  <si>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</si>
  <si>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</si>
  <si>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</si>
  <si>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</si>
  <si>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</si>
  <si>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</si>
  <si>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</si>
  <si>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</si>
  <si>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</si>
  <si>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</si>
  <si>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</si>
  <si>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</si>
  <si>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</si>
  <si>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</si>
  <si>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</si>
  <si>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</si>
  <si>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</si>
  <si>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</si>
  <si>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</si>
  <si>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</si>
  <si>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</si>
  <si>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</si>
  <si>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</si>
  <si>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</si>
  <si>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</si>
  <si>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</si>
  <si>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</si>
  <si>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</si>
  <si>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</si>
  <si>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</si>
  <si>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</si>
  <si>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</si>
  <si>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</si>
  <si>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</si>
  <si>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</si>
  <si>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</si>
  <si>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</si>
  <si>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</si>
  <si>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</si>
  <si>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</si>
  <si>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</si>
  <si>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</si>
  <si>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</si>
  <si>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</si>
  <si>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</si>
  <si>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</si>
  <si>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</si>
  <si>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</si>
  <si>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</si>
  <si>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</si>
  <si>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</si>
  <si>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</si>
  <si>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</si>
  <si>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</si>
  <si>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</si>
  <si>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</si>
  <si>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</si>
  <si>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</si>
  <si>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</si>
  <si>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</si>
  <si>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</si>
  <si>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</si>
  <si>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</si>
  <si>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</si>
  <si>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</si>
  <si>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</si>
  <si>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</si>
  <si>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</si>
  <si>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</si>
  <si>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</si>
  <si>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</si>
  <si>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</si>
  <si>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</si>
  <si>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</si>
  <si>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</si>
  <si>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</si>
  <si>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</si>
  <si>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</si>
  <si>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</si>
  <si>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</si>
  <si>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</si>
  <si>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</si>
  <si>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</si>
  <si>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</si>
  <si>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</si>
  <si>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</si>
  <si>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</si>
  <si>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</si>
  <si>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</si>
  <si>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</si>
  <si>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</si>
  <si>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</si>
  <si>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</si>
  <si>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</si>
  <si>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</si>
  <si>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</si>
  <si>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</si>
  <si>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</si>
  <si>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</si>
  <si>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</si>
  <si>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</si>
  <si>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</si>
  <si>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</si>
  <si>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</si>
  <si>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</si>
  <si>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</si>
  <si>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</si>
  <si>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</si>
  <si>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</si>
  <si>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</si>
  <si>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</si>
  <si>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</si>
  <si>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</si>
  <si>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</si>
  <si>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</si>
  <si>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</si>
  <si>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</si>
  <si>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</si>
  <si>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</si>
  <si>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</si>
  <si>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</si>
  <si>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</si>
  <si>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</si>
  <si>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</si>
  <si>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</si>
  <si>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</si>
  <si>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</si>
  <si>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</si>
  <si>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</si>
  <si>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</si>
  <si>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</si>
  <si>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</si>
  <si>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</si>
  <si>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</si>
  <si>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</si>
  <si>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</si>
  <si>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</si>
  <si>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</si>
  <si>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</si>
  <si>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</si>
  <si>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</si>
  <si>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</si>
  <si>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</si>
  <si>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</si>
  <si>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</si>
  <si>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</si>
  <si>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</si>
  <si>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</si>
  <si>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</si>
  <si>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</si>
  <si>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</si>
  <si>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</si>
  <si>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</si>
  <si>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</si>
  <si>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</si>
  <si>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</si>
  <si>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</si>
  <si>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</si>
  <si>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</si>
  <si>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</si>
  <si>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</si>
  <si>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</si>
  <si>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</si>
  <si>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</si>
  <si>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</si>
  <si>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</si>
  <si>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</si>
  <si>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</si>
  <si>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</si>
  <si>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</si>
  <si>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</si>
  <si>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</si>
  <si>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</si>
  <si>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</si>
  <si>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</si>
  <si>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</si>
  <si>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</si>
  <si>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</si>
  <si>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</si>
  <si>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</si>
  <si>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</si>
  <si>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</si>
  <si>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</si>
  <si>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</si>
  <si>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</si>
  <si>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</si>
  <si>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</si>
  <si>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</si>
  <si>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</si>
  <si>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</si>
  <si>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</si>
  <si>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</si>
  <si>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</si>
  <si>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</si>
  <si>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</si>
  <si>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</si>
  <si>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</si>
  <si>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</si>
  <si>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</si>
  <si>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</si>
  <si>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</si>
  <si>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</si>
  <si>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</si>
  <si>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</si>
  <si>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</si>
  <si>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</si>
  <si>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</si>
  <si>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</si>
  <si>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</si>
  <si>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</si>
  <si>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</si>
  <si>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</si>
  <si>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</si>
  <si>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</si>
  <si>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</si>
  <si>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</si>
  <si>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</si>
  <si>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</si>
  <si>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</si>
  <si>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</si>
  <si>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</si>
  <si>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</si>
  <si>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</si>
  <si>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</si>
  <si>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</si>
  <si>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</si>
  <si>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</si>
  <si>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</si>
  <si>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</si>
  <si>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</si>
  <si>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</si>
  <si>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</si>
  <si>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</si>
  <si>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</si>
  <si>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</si>
  <si>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</si>
  <si>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</si>
  <si>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</si>
  <si>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</si>
  <si>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</si>
  <si>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</si>
  <si>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</si>
  <si>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</si>
  <si>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</si>
  <si>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</si>
  <si>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</si>
  <si>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</si>
  <si>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</si>
  <si>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</si>
  <si>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</si>
  <si>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</si>
  <si>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</si>
  <si>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</si>
  <si>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</si>
  <si>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</si>
  <si>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</si>
  <si>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</si>
  <si>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</si>
  <si>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</si>
  <si>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</si>
  <si>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</si>
  <si>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</si>
  <si>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</si>
  <si>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</si>
  <si>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</si>
  <si>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</si>
  <si>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</si>
  <si>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</si>
  <si>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</si>
  <si>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</si>
  <si>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</si>
  <si>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</si>
  <si>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</si>
  <si>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</si>
  <si>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</si>
  <si>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</si>
  <si>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</si>
  <si>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</si>
  <si>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</si>
  <si>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</si>
  <si>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</si>
  <si>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</si>
  <si>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</si>
  <si>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</si>
  <si>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</si>
  <si>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</si>
  <si>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</si>
  <si>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</si>
  <si>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</si>
  <si>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</si>
  <si>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</si>
  <si>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</si>
  <si>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</si>
  <si>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</si>
  <si>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</si>
  <si>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</si>
  <si>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</si>
  <si>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</si>
  <si>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</si>
  <si>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</si>
  <si>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</si>
  <si>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</si>
  <si>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</si>
  <si>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</si>
  <si>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</si>
  <si>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</si>
  <si>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</si>
  <si>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</si>
  <si>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</si>
  <si>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</si>
  <si>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</si>
  <si>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</si>
  <si>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</si>
  <si>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</si>
  <si>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</si>
  <si>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</si>
  <si>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</si>
  <si>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</si>
  <si>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</si>
  <si>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</si>
  <si>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</si>
  <si>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</si>
  <si>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</si>
  <si>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</si>
  <si>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</si>
  <si>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</si>
  <si>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</si>
  <si>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</si>
  <si>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</si>
  <si>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</si>
  <si>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</si>
  <si>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</si>
  <si>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</si>
  <si>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</si>
  <si>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</si>
  <si>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</si>
  <si>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</si>
  <si>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</si>
  <si>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</si>
  <si>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</si>
  <si>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</si>
  <si>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</si>
  <si>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</si>
  <si>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</si>
  <si>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</si>
  <si>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</si>
  <si>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</si>
  <si>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</si>
  <si>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</si>
  <si>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</si>
  <si>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</si>
  <si>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</si>
  <si>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</si>
  <si>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</si>
  <si>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</si>
  <si>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</si>
  <si>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</si>
  <si>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</si>
  <si>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</si>
  <si>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</si>
  <si>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</si>
  <si>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</si>
  <si>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</si>
  <si>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</si>
  <si>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</si>
  <si>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</si>
  <si>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</si>
  <si>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</si>
  <si>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</si>
  <si>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</si>
  <si>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</si>
  <si>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</si>
  <si>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</si>
  <si>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</si>
  <si>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</si>
  <si>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</si>
  <si>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</si>
  <si>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</si>
  <si>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</si>
  <si>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</si>
  <si>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</si>
  <si>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</si>
  <si>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</si>
  <si>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</si>
  <si>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</si>
  <si>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</si>
  <si>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</si>
  <si>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</si>
  <si>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</si>
  <si>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</si>
  <si>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</si>
  <si>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</si>
  <si>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</si>
  <si>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</si>
  <si>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</si>
  <si>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</si>
  <si>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</si>
  <si>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</si>
  <si>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</si>
  <si>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</si>
  <si>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</si>
  <si>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</si>
  <si>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</si>
  <si>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</si>
  <si>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</si>
  <si>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</si>
  <si>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</si>
  <si>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</si>
  <si>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</si>
  <si>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</si>
  <si>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</si>
  <si>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</si>
  <si>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</si>
  <si>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</si>
  <si>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</si>
  <si>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</si>
  <si>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</si>
  <si>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</si>
  <si>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</si>
  <si>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</si>
  <si>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</si>
  <si>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</si>
  <si>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</si>
  <si>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</si>
  <si>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</si>
  <si>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</si>
  <si>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</si>
  <si>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</si>
  <si>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</si>
  <si>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</si>
  <si>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</si>
  <si>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</si>
  <si>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</si>
  <si>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</si>
  <si>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</si>
  <si>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</si>
  <si>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</si>
  <si>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</si>
  <si>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</si>
  <si>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</si>
  <si>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</si>
  <si>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</si>
  <si>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</si>
  <si>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</si>
  <si>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</si>
  <si>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</si>
  <si>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</si>
  <si>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</si>
  <si>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</si>
  <si>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</si>
  <si>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</si>
  <si>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</si>
  <si>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</si>
  <si>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</si>
  <si>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</si>
  <si>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</si>
  <si>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</si>
  <si>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</si>
  <si>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</si>
  <si>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</si>
  <si>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</si>
  <si>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</si>
  <si>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</si>
  <si>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</si>
  <si>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</si>
  <si>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</si>
  <si>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</si>
  <si>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</si>
  <si>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</si>
  <si>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</si>
  <si>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</si>
  <si>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</si>
  <si>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</si>
  <si>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</si>
  <si>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</si>
  <si>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</si>
  <si>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</si>
  <si>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</si>
  <si>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</si>
  <si>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</si>
  <si>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</si>
  <si>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</si>
  <si>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</si>
  <si>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</si>
  <si>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</si>
  <si>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</si>
  <si>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</si>
  <si>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</si>
  <si>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</si>
  <si>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</si>
  <si>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</si>
  <si>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</si>
  <si>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</si>
  <si>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</si>
  <si>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</si>
  <si>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</si>
  <si>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</si>
  <si>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</si>
  <si>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</si>
  <si>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</si>
  <si>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</si>
  <si>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</si>
  <si>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</si>
  <si>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</si>
  <si>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</si>
  <si>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</si>
  <si>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</si>
  <si>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</si>
  <si>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</si>
  <si>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</si>
  <si>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</si>
  <si>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</si>
  <si>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</si>
  <si>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</si>
  <si>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</si>
  <si>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</si>
  <si>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</si>
  <si>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</si>
  <si>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</si>
  <si>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</si>
  <si>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</si>
  <si>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</si>
  <si>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</si>
  <si>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</si>
  <si>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</si>
  <si>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</si>
  <si>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</si>
  <si>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</si>
  <si>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</si>
  <si>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</si>
  <si>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</si>
  <si>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</si>
  <si>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</si>
  <si>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</si>
  <si>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</si>
  <si>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</si>
  <si>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</si>
  <si>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</si>
  <si>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</si>
  <si>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</si>
  <si>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</si>
  <si>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</si>
  <si>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</si>
  <si>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</si>
  <si>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</si>
  <si>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</si>
  <si>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</si>
  <si>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</si>
  <si>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</si>
  <si>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</si>
  <si>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</si>
  <si>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</si>
  <si>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</si>
  <si>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</si>
  <si>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</si>
  <si>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</si>
  <si>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</si>
  <si>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</si>
  <si>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</si>
  <si>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</si>
  <si>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</si>
  <si>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</si>
  <si>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</si>
  <si>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</si>
  <si>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</si>
  <si>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</si>
  <si>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</si>
  <si>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</si>
  <si>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</si>
  <si>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</si>
  <si>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</si>
  <si>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</si>
  <si>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</si>
  <si>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</si>
  <si>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</si>
  <si>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</si>
  <si>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</si>
  <si>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</si>
  <si>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</si>
  <si>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</si>
  <si>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</si>
  <si>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</si>
  <si>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</si>
  <si>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</si>
  <si>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</si>
  <si>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</si>
  <si>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</si>
  <si>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</si>
  <si>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</si>
  <si>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</si>
  <si>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</si>
  <si>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</si>
  <si>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</si>
  <si>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</si>
  <si>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</si>
  <si>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</si>
  <si>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</si>
  <si>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</si>
  <si>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</si>
  <si>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</si>
  <si>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</si>
  <si>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</si>
  <si>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</si>
  <si>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</si>
  <si>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</si>
  <si>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</si>
  <si>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</si>
  <si>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</si>
  <si>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</si>
  <si>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</si>
  <si>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</si>
  <si>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</si>
  <si>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</si>
  <si>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</si>
  <si>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</si>
  <si>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</si>
  <si>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</si>
  <si>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</si>
  <si>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</si>
  <si>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</si>
  <si>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</si>
  <si>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</si>
  <si>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</si>
  <si>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</si>
  <si>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</si>
  <si>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</si>
  <si>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</si>
  <si>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</si>
  <si>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</si>
  <si>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</si>
  <si>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</si>
  <si>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</si>
  <si>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</si>
  <si>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</si>
  <si>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</si>
  <si>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</si>
  <si>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</si>
  <si>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</si>
  <si>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</si>
  <si>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</si>
  <si>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</si>
  <si>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</si>
  <si>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</si>
  <si>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</si>
  <si>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</si>
  <si>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</si>
  <si>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</si>
  <si>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</si>
  <si>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</si>
  <si>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</si>
  <si>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</si>
  <si>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</si>
  <si>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</si>
  <si>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</si>
  <si>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</si>
  <si>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</si>
  <si>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</si>
  <si>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</si>
  <si>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</si>
  <si>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</si>
  <si>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</si>
  <si>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</si>
  <si>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</si>
  <si>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</si>
  <si>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</si>
  <si>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</si>
  <si>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</si>
  <si>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</si>
  <si>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</si>
  <si>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</si>
  <si>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</si>
  <si>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</si>
  <si>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</si>
  <si>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</si>
  <si>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</si>
  <si>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</si>
  <si>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</si>
  <si>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</si>
  <si>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</si>
  <si>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</si>
  <si>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</si>
  <si>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</si>
  <si>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</si>
  <si>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</si>
  <si>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</si>
  <si>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</si>
  <si>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</si>
  <si>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</si>
  <si>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</si>
  <si>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</si>
  <si>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</si>
  <si>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</si>
  <si>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</si>
  <si>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</si>
  <si>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</si>
  <si>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</si>
  <si>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</si>
  <si>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</si>
  <si>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</si>
  <si>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</si>
  <si>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</si>
  <si>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</si>
  <si>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</si>
  <si>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</si>
  <si>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</si>
  <si>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</si>
  <si>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</si>
  <si>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</si>
  <si>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</si>
  <si>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</si>
  <si>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</si>
  <si>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</si>
  <si>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</si>
  <si>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</si>
  <si>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</si>
  <si>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</si>
  <si>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</si>
  <si>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</si>
  <si>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</si>
  <si>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</si>
  <si>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</si>
  <si>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</si>
  <si>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</si>
  <si>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</si>
  <si>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</si>
  <si>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</si>
  <si>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</si>
  <si>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</si>
  <si>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</si>
  <si>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</si>
  <si>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</si>
  <si>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</si>
  <si>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</si>
  <si>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</si>
  <si>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</si>
  <si>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</si>
  <si>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</si>
  <si>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</si>
  <si>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</si>
  <si>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</si>
  <si>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</si>
  <si>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</si>
  <si>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</si>
  <si>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</si>
  <si>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</si>
  <si>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</si>
  <si>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</si>
  <si>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</si>
  <si>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</si>
  <si>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</si>
  <si>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</si>
  <si>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</si>
  <si>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</si>
  <si>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</si>
  <si>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</si>
  <si>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</si>
  <si>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</si>
  <si>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</si>
  <si>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</si>
  <si>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</si>
  <si>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</si>
  <si>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</si>
  <si>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</si>
  <si>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</si>
  <si>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</si>
  <si>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</si>
  <si>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</si>
  <si>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</si>
  <si>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</si>
  <si>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</si>
  <si>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</si>
  <si>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</si>
  <si>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</si>
  <si>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</si>
  <si>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</si>
  <si>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</si>
  <si>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</si>
  <si>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</si>
  <si>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</si>
  <si>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</si>
  <si>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</si>
  <si>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</si>
  <si>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</si>
  <si>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</si>
  <si>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</si>
  <si>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</si>
  <si>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</si>
  <si>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</si>
  <si>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</si>
  <si>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</si>
  <si>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</si>
  <si>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</si>
  <si>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</si>
  <si>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</si>
  <si>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</si>
  <si>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</si>
  <si>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</si>
  <si>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</si>
  <si>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</si>
  <si>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</si>
  <si>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</si>
  <si>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</si>
  <si>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</si>
  <si>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</si>
  <si>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</si>
  <si>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</si>
  <si>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</si>
  <si>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</si>
  <si>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</si>
  <si>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</si>
  <si>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</si>
  <si>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</si>
  <si>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</si>
  <si>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</si>
  <si>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</si>
  <si>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</si>
  <si>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</si>
  <si>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</si>
  <si>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</si>
  <si>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</si>
  <si>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</si>
  <si>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</si>
  <si>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</si>
  <si>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</si>
  <si>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</si>
  <si>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</si>
  <si>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</si>
  <si>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</si>
  <si>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</si>
  <si>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</si>
  <si>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</si>
  <si>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</si>
  <si>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</si>
  <si>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</si>
  <si>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</si>
  <si>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</si>
  <si>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</si>
  <si>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</si>
  <si>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</si>
  <si>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</si>
  <si>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</si>
  <si>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</si>
  <si>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</si>
  <si>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</si>
  <si>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</si>
  <si>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</si>
  <si>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</si>
  <si>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</si>
  <si>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</si>
  <si>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</si>
  <si>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</si>
  <si>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</si>
  <si>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</si>
  <si>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</si>
  <si>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</si>
  <si>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</si>
  <si>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</si>
  <si>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</si>
  <si>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</si>
  <si>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</si>
  <si>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</si>
  <si>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</si>
  <si>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</si>
  <si>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</si>
  <si>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</si>
  <si>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</si>
  <si>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</si>
  <si>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</si>
  <si>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</si>
  <si>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</si>
  <si>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</si>
  <si>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</si>
  <si>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</si>
  <si>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</si>
  <si>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</si>
  <si>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</si>
  <si>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</si>
  <si>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</si>
  <si>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</si>
  <si>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</si>
  <si>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</si>
  <si>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</si>
  <si>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</si>
  <si>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</si>
  <si>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</si>
  <si>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</si>
  <si>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</si>
  <si>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</si>
  <si>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</si>
  <si>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</si>
  <si>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</si>
  <si>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</si>
  <si>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</si>
  <si>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</si>
  <si>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</si>
  <si>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</si>
  <si>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</si>
  <si>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</si>
  <si>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</si>
  <si>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</si>
  <si>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</si>
  <si>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</si>
  <si>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</si>
  <si>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</si>
  <si>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</si>
  <si>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</si>
  <si>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</si>
  <si>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</si>
  <si>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</si>
  <si>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</si>
  <si>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</si>
  <si>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</si>
  <si>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</si>
  <si>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</si>
  <si>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</si>
  <si>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</si>
  <si>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</si>
  <si>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</si>
  <si>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</si>
  <si>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</si>
  <si>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</si>
  <si>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</si>
  <si>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</si>
  <si>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</si>
  <si>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</si>
  <si>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</si>
  <si>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</si>
  <si>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</si>
  <si>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</si>
  <si>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</si>
  <si>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</si>
  <si>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</si>
  <si>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</si>
  <si>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</si>
  <si>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</si>
  <si>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</si>
  <si>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</si>
  <si>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</si>
  <si>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</si>
  <si>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</si>
  <si>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</si>
  <si>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</si>
  <si>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</si>
  <si>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</si>
  <si>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</si>
  <si>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</si>
  <si>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</si>
  <si>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</si>
  <si>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</si>
  <si>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</si>
  <si>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</si>
  <si>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</si>
  <si>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</si>
  <si>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</si>
  <si>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</si>
  <si>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</si>
  <si>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</si>
  <si>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</si>
  <si>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</si>
  <si>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</si>
  <si>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</si>
  <si>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</si>
  <si>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</si>
  <si>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</si>
  <si>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</si>
  <si>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</si>
  <si>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</si>
  <si>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</si>
  <si>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</si>
  <si>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</si>
  <si>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</si>
  <si>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</si>
  <si>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</si>
  <si>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</si>
  <si>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</si>
  <si>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</si>
  <si>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</si>
  <si>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</si>
  <si>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</si>
  <si>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</si>
  <si>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</si>
  <si>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</si>
  <si>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</si>
  <si>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</si>
  <si>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</si>
  <si>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</si>
  <si>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</si>
  <si>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</si>
  <si>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</si>
  <si>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</si>
  <si>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</si>
  <si>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</si>
  <si>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</si>
  <si>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</si>
  <si>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</si>
  <si>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</si>
  <si>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</si>
  <si>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</si>
  <si>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</si>
  <si>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</si>
  <si>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</si>
  <si>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</si>
  <si>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</si>
  <si>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</si>
  <si>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</si>
  <si>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</si>
  <si>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</si>
  <si>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</si>
  <si>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</si>
  <si>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</si>
  <si>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</si>
  <si>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</si>
  <si>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</si>
  <si>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</si>
  <si>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</si>
  <si>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</si>
  <si>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</si>
  <si>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</si>
  <si>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</si>
  <si>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</si>
  <si>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</si>
  <si>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</si>
  <si>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</si>
  <si>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</si>
  <si>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</si>
  <si>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</si>
  <si>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</si>
  <si>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</si>
  <si>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</si>
  <si>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</si>
  <si>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</si>
  <si>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</si>
  <si>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</si>
  <si>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</si>
  <si>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</si>
  <si>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</si>
  <si>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</si>
  <si>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</si>
  <si>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</si>
  <si>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</si>
  <si>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</si>
  <si>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</si>
  <si>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</si>
  <si>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</si>
  <si>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</si>
  <si>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</si>
  <si>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</si>
  <si>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</si>
  <si>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</si>
  <si>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</si>
  <si>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</si>
  <si>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</si>
  <si>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</si>
  <si>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</si>
  <si>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</si>
  <si>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</si>
  <si>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</si>
  <si>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</si>
  <si>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</si>
  <si>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</si>
  <si>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</si>
  <si>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</si>
  <si>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</si>
  <si>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</si>
  <si>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</si>
  <si>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</si>
  <si>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</si>
  <si>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</si>
  <si>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</si>
  <si>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</si>
  <si>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</si>
  <si>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</si>
  <si>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</si>
  <si>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</si>
  <si>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</si>
  <si>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</si>
  <si>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</si>
  <si>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</si>
  <si>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</si>
  <si>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</si>
  <si>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</si>
  <si>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</si>
  <si>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</si>
  <si>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</si>
  <si>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</si>
  <si>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</si>
  <si>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</si>
  <si>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</si>
  <si>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</si>
  <si>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</si>
  <si>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</si>
  <si>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</si>
  <si>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</si>
  <si>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</si>
  <si>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</si>
  <si>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</si>
  <si>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</si>
  <si>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</si>
  <si>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</si>
  <si>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</si>
  <si>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</si>
  <si>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</si>
  <si>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</si>
  <si>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</si>
  <si>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</si>
  <si>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</si>
  <si>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</si>
  <si>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</si>
  <si>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</si>
  <si>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</si>
  <si>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</si>
  <si>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</si>
  <si>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</si>
  <si>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</si>
  <si>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</si>
  <si>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</si>
  <si>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</si>
  <si>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</si>
  <si>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</si>
  <si>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</si>
  <si>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</si>
  <si>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</si>
  <si>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</si>
  <si>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</si>
  <si>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</si>
  <si>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</si>
  <si>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</si>
  <si>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</si>
  <si>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</si>
  <si>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</si>
  <si>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</si>
  <si>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</si>
  <si>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</si>
  <si>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</si>
  <si>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</si>
  <si>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</si>
  <si>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</si>
  <si>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</si>
  <si>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</si>
  <si>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</si>
  <si>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</si>
  <si>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</si>
  <si>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</si>
  <si>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</si>
  <si>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</si>
  <si>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</si>
  <si>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</si>
  <si>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</si>
  <si>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</si>
  <si>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</si>
  <si>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</si>
  <si>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</si>
  <si>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</si>
  <si>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</si>
  <si>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</si>
  <si>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</si>
  <si>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</si>
  <si>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</si>
  <si>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</si>
  <si>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</si>
  <si>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</si>
  <si>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</si>
  <si>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</si>
  <si>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</si>
  <si>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</si>
  <si>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</si>
  <si>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</si>
  <si>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</si>
  <si>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</si>
  <si>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</si>
  <si>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</si>
  <si>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</si>
  <si>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</si>
  <si>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</si>
  <si>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</si>
  <si>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</si>
  <si>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</si>
  <si>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</si>
  <si>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</si>
  <si>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</si>
  <si>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</si>
  <si>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</si>
  <si>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</si>
  <si>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</si>
  <si>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</si>
  <si>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</si>
  <si>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</si>
  <si>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</si>
  <si>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</si>
  <si>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</si>
  <si>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</si>
  <si>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</si>
  <si>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</si>
  <si>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</si>
  <si>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</si>
  <si>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</si>
  <si>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</si>
  <si>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</si>
  <si>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</si>
  <si>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</si>
  <si>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</si>
  <si>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</si>
  <si>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</si>
  <si>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</si>
  <si>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</si>
  <si>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</si>
  <si>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</si>
  <si>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</si>
  <si>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</si>
  <si>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</si>
  <si>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</si>
  <si>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</si>
  <si>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</si>
  <si>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</si>
  <si>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</si>
  <si>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</si>
  <si>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</si>
  <si>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</si>
  <si>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</si>
  <si>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</si>
  <si>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</si>
  <si>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</si>
  <si>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</si>
  <si>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</si>
  <si>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</si>
  <si>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</si>
  <si>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</si>
  <si>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</si>
  <si>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</si>
  <si>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</si>
  <si>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</si>
  <si>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</si>
  <si>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</si>
  <si>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</si>
  <si>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</si>
  <si>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</si>
  <si>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</si>
  <si>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</si>
  <si>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</si>
  <si>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</si>
  <si>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</si>
  <si>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</si>
  <si>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</si>
  <si>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</si>
  <si>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</si>
  <si>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</si>
  <si>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</si>
  <si>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</si>
  <si>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</si>
  <si>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</si>
  <si>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</si>
  <si>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</si>
  <si>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</si>
  <si>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</si>
  <si>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</si>
  <si>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</si>
  <si>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</si>
  <si>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</si>
  <si>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</si>
  <si>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</si>
  <si>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</si>
  <si>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</si>
  <si>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</si>
  <si>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</si>
  <si>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</si>
  <si>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</si>
  <si>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</si>
  <si>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</si>
  <si>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</si>
  <si>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</si>
  <si>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</si>
  <si>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</si>
  <si>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</si>
  <si>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</si>
  <si>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</si>
  <si>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</si>
  <si>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</si>
  <si>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</si>
  <si>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</si>
  <si>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</si>
  <si>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</si>
  <si>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</si>
  <si>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</si>
  <si>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</si>
  <si>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</si>
  <si>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</si>
  <si>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</si>
  <si>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</si>
  <si>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</si>
  <si>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</si>
  <si>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</si>
  <si>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</si>
  <si>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</si>
  <si>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</si>
  <si>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</si>
  <si>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</si>
  <si>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</si>
  <si>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</si>
  <si>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</si>
  <si>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</si>
  <si>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</si>
  <si>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</si>
  <si>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</si>
  <si>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</si>
  <si>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</si>
  <si>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</si>
  <si>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</si>
  <si>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</si>
  <si>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</si>
  <si>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</si>
  <si>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</si>
  <si>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</si>
  <si>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</si>
  <si>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</si>
  <si>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</si>
  <si>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</si>
  <si>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</si>
  <si>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</si>
  <si>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</si>
  <si>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</si>
  <si>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</si>
  <si>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</si>
  <si>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</si>
  <si>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</si>
  <si>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</si>
  <si>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</si>
  <si>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</si>
  <si>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</si>
  <si>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</si>
  <si>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</si>
  <si>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</si>
  <si>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</si>
  <si>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</si>
  <si>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</si>
  <si>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</si>
  <si>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</si>
  <si>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</si>
  <si>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</si>
  <si>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</si>
  <si>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</si>
  <si>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</si>
  <si>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</si>
  <si>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</si>
  <si>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</si>
  <si>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</si>
  <si>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</si>
  <si>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</si>
  <si>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</si>
  <si>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</si>
  <si>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</si>
  <si>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</si>
  <si>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</si>
  <si>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</si>
  <si>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</si>
  <si>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</si>
  <si>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</si>
  <si>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</si>
  <si>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</si>
  <si>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</si>
  <si>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</si>
  <si>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</si>
  <si>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</si>
  <si>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</si>
  <si>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</si>
  <si>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</si>
  <si>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</si>
  <si>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</si>
  <si>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</si>
  <si>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</si>
  <si>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</si>
  <si>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</si>
  <si>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</si>
  <si>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</si>
  <si>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</si>
  <si>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</si>
  <si>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</si>
  <si>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</si>
  <si>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</si>
  <si>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</si>
  <si>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</si>
  <si>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</si>
  <si>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</si>
  <si>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</si>
  <si>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</si>
  <si>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</si>
  <si>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</si>
  <si>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</si>
  <si>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</si>
  <si>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</si>
  <si>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</si>
  <si>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</si>
  <si>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</si>
  <si>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</si>
  <si>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</si>
  <si>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</si>
  <si>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</si>
  <si>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</si>
  <si>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</si>
  <si>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</si>
  <si>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</si>
  <si>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</si>
  <si>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</si>
  <si>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</si>
  <si>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</si>
  <si>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</si>
  <si>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</si>
  <si>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</si>
  <si>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</si>
  <si>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</si>
  <si>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</si>
  <si>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</si>
  <si>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</si>
  <si>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</si>
  <si>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</si>
  <si>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</si>
  <si>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</si>
  <si>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</si>
  <si>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</si>
  <si>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</si>
  <si>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</si>
  <si>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</si>
  <si>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</si>
  <si>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</si>
  <si>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</si>
  <si>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</si>
  <si>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</si>
  <si>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</si>
  <si>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</si>
  <si>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</si>
  <si>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</si>
  <si>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</si>
  <si>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</si>
  <si>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</si>
  <si>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</si>
  <si>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</si>
  <si>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</si>
  <si>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</si>
  <si>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</si>
  <si>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</si>
  <si>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</si>
  <si>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</si>
  <si>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</si>
  <si>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</si>
  <si>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</si>
  <si>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</si>
  <si>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</si>
  <si>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</si>
  <si>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</si>
  <si>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</si>
  <si>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</si>
  <si>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</si>
  <si>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</si>
  <si>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</si>
  <si>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</si>
  <si>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</si>
  <si>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</si>
  <si>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</si>
  <si>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</si>
  <si>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</si>
  <si>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</si>
  <si>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</si>
  <si>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</si>
  <si>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</si>
  <si>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</si>
  <si>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</si>
  <si>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</si>
  <si>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</si>
  <si>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</si>
  <si>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</si>
  <si>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</si>
  <si>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</si>
  <si>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</si>
  <si>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</si>
  <si>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</si>
  <si>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</si>
  <si>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</si>
  <si>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</si>
  <si>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</si>
  <si>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</si>
  <si>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</si>
  <si>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</si>
  <si>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</si>
  <si>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</si>
  <si>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</si>
  <si>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</si>
  <si>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</si>
  <si>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</si>
  <si>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</si>
  <si>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</si>
  <si>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</si>
  <si>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</si>
  <si>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</si>
  <si>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</si>
  <si>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</si>
  <si>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</si>
  <si>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</si>
  <si>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</si>
  <si>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</si>
  <si>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</si>
  <si>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</si>
  <si>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</si>
  <si>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</si>
  <si>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</si>
  <si>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</si>
  <si>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</si>
  <si>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</si>
  <si>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</si>
  <si>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</si>
  <si>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</si>
  <si>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</si>
  <si>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</si>
  <si>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</si>
  <si>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</si>
  <si>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</si>
  <si>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</si>
  <si>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</si>
  <si>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</si>
  <si>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</si>
  <si>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</si>
  <si>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</si>
  <si>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</si>
  <si>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</si>
  <si>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</si>
  <si>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</si>
  <si>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</si>
  <si>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</si>
  <si>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</si>
  <si>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</si>
  <si>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</si>
  <si>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</si>
  <si>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</si>
  <si>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</si>
  <si>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</si>
  <si>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</si>
  <si>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</si>
  <si>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</si>
  <si>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</si>
  <si>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</si>
  <si>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</si>
  <si>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</si>
  <si>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</si>
  <si>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</si>
  <si>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</si>
  <si>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</si>
  <si>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</si>
  <si>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</si>
  <si>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</si>
  <si>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</si>
  <si>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</si>
  <si>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</si>
  <si>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</si>
  <si>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</si>
  <si>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</si>
  <si>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</si>
  <si>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</si>
  <si>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</si>
  <si>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</si>
  <si>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</si>
  <si>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</si>
  <si>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</si>
  <si>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</si>
  <si>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</si>
  <si>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</si>
  <si>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</si>
  <si>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</si>
  <si>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</si>
  <si>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</si>
  <si>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</si>
  <si>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</si>
  <si>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</si>
  <si>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</si>
  <si>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</si>
  <si>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</si>
  <si>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</si>
  <si>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</si>
  <si>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</si>
  <si>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</si>
  <si>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</si>
  <si>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</si>
  <si>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</si>
  <si>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</si>
  <si>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</si>
  <si>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</si>
  <si>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</si>
  <si>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</si>
  <si>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</si>
  <si>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</si>
  <si>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</si>
  <si>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</si>
  <si>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</si>
  <si>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</si>
  <si>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</si>
  <si>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</si>
  <si>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</si>
  <si>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</si>
  <si>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</si>
  <si>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</si>
  <si>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</si>
  <si>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</si>
  <si>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</si>
  <si>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</si>
  <si>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</si>
  <si>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</si>
  <si>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</si>
  <si>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</si>
  <si>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</si>
  <si>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</si>
  <si>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</si>
  <si>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</si>
  <si>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</si>
  <si>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</si>
  <si>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</si>
  <si>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</si>
  <si>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</si>
  <si>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</si>
  <si>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</si>
  <si>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</si>
  <si>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</si>
  <si>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</si>
  <si>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</si>
  <si>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</si>
  <si>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</si>
  <si>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</si>
  <si>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</si>
  <si>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</si>
  <si>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</si>
  <si>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</si>
  <si>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</si>
  <si>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</si>
  <si>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</si>
  <si>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</si>
  <si>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</si>
  <si>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</si>
  <si>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</si>
  <si>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</si>
  <si>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</si>
  <si>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</si>
  <si>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</si>
  <si>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</si>
  <si>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</si>
  <si>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</si>
  <si>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</si>
  <si>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</si>
  <si>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</si>
  <si>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</si>
  <si>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</si>
  <si>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</si>
  <si>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</si>
  <si>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</si>
  <si>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</si>
  <si>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</si>
  <si>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</si>
  <si>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</si>
  <si>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</si>
  <si>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</si>
  <si>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</si>
  <si>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</si>
  <si>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</si>
  <si>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</si>
  <si>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</si>
  <si>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</si>
  <si>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</si>
  <si>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</si>
  <si>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</si>
  <si>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</si>
  <si>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</si>
  <si>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</si>
  <si>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</si>
  <si>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</si>
  <si>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</si>
  <si>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</si>
  <si>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</si>
  <si>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</si>
  <si>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</si>
  <si>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</si>
  <si>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</si>
  <si>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</si>
  <si>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</si>
  <si>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</si>
  <si>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</si>
  <si>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</si>
  <si>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</si>
  <si>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</si>
  <si>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</si>
  <si>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</si>
  <si>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</si>
  <si>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</si>
  <si>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</si>
  <si>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</si>
  <si>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</si>
  <si>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</si>
  <si>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</si>
  <si>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</si>
  <si>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</si>
  <si>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</si>
  <si>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</si>
  <si>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</si>
  <si>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</si>
  <si>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</si>
  <si>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</si>
  <si>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</si>
  <si>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</si>
  <si>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</si>
  <si>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</si>
  <si>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</si>
  <si>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</si>
  <si>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</si>
  <si>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</si>
  <si>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</si>
  <si>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</si>
  <si>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</si>
  <si>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</si>
  <si>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</si>
  <si>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</si>
  <si>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</si>
  <si>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</si>
  <si>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</si>
  <si>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</si>
  <si>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</si>
  <si>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</si>
  <si>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</si>
  <si>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</si>
  <si>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</si>
  <si>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</si>
  <si>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</si>
  <si>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</si>
  <si>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</si>
  <si>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</si>
  <si>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</si>
  <si>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</si>
  <si>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</si>
  <si>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</si>
  <si>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</si>
  <si>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</si>
  <si>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</si>
  <si>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</si>
  <si>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</si>
  <si>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</si>
  <si>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</si>
  <si>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</si>
  <si>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</si>
  <si>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</si>
  <si>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</si>
  <si>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</si>
  <si>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</si>
  <si>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</si>
  <si>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</si>
  <si>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</si>
  <si>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</si>
  <si>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</si>
  <si>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</si>
  <si>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</si>
  <si>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</si>
  <si>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</si>
  <si>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</si>
  <si>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</si>
  <si>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</si>
  <si>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</si>
  <si>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</si>
  <si>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</si>
  <si>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</si>
  <si>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</si>
  <si>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</si>
  <si>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</si>
  <si>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</si>
  <si>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</si>
  <si>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</si>
  <si>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</si>
  <si>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</si>
  <si>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</si>
  <si>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</si>
  <si>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</si>
  <si>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</si>
  <si>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</si>
  <si>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</si>
  <si>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</si>
  <si>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</si>
  <si>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</si>
  <si>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</si>
  <si>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</si>
  <si>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</si>
  <si>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</si>
  <si>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</si>
  <si>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</si>
  <si>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</si>
  <si>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</si>
  <si>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</si>
  <si>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</si>
  <si>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</si>
  <si>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</si>
  <si>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</si>
  <si>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</si>
  <si>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</si>
  <si>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</si>
  <si>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</si>
  <si>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</si>
  <si>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</si>
  <si>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</si>
  <si>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</si>
  <si>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</si>
  <si>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</si>
  <si>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</si>
  <si>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</si>
  <si>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</si>
  <si>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</si>
  <si>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</si>
  <si>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</si>
  <si>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</si>
  <si>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</si>
  <si>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</si>
  <si>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</si>
  <si>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</si>
  <si>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</si>
  <si>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</si>
  <si>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</si>
  <si>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</si>
  <si>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</si>
  <si>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</si>
  <si>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</si>
  <si>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</si>
  <si>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</si>
  <si>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</si>
  <si>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</si>
  <si>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</si>
  <si>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</si>
  <si>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</si>
  <si>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</si>
  <si>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</si>
  <si>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</si>
  <si>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</si>
  <si>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</si>
  <si>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</si>
  <si>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</si>
  <si>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</si>
  <si>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</si>
  <si>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</si>
  <si>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</si>
  <si>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</si>
  <si>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</si>
  <si>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</si>
  <si>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</si>
  <si>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</si>
  <si>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</si>
  <si>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</si>
  <si>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</si>
  <si>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</si>
  <si>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</si>
  <si>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</si>
  <si>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</si>
  <si>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</si>
  <si>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</si>
  <si>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</si>
  <si>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</si>
  <si>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</si>
  <si>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</si>
  <si>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</si>
  <si>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</si>
  <si>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</si>
  <si>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</si>
  <si>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</si>
  <si>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</si>
  <si>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</si>
  <si>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</si>
  <si>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</si>
  <si>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</si>
  <si>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</si>
  <si>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</si>
  <si>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</si>
  <si>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</si>
  <si>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</si>
  <si>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</si>
  <si>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</si>
  <si>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</si>
  <si>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</si>
  <si>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</si>
  <si>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</si>
  <si>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</si>
  <si>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</si>
  <si>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</si>
  <si>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</si>
  <si>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</si>
  <si>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</si>
  <si>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</si>
  <si>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</si>
  <si>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</si>
  <si>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</si>
  <si>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</si>
  <si>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</si>
  <si>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</si>
  <si>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</si>
  <si>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</si>
  <si>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</si>
  <si>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</si>
  <si>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</si>
  <si>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</si>
  <si>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</si>
  <si>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</si>
  <si>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</si>
  <si>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</si>
  <si>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</si>
  <si>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</si>
  <si>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</si>
  <si>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</si>
  <si>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</si>
  <si>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</si>
  <si>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</si>
  <si>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</si>
  <si>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</si>
  <si>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</si>
  <si>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</si>
  <si>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</si>
  <si>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</si>
  <si>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</si>
  <si>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</si>
  <si>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</si>
  <si>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</si>
  <si>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</si>
  <si>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</si>
  <si>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</si>
  <si>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</si>
  <si>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</si>
  <si>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</si>
  <si>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</si>
  <si>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</si>
  <si>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</si>
  <si>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</si>
  <si>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</si>
  <si>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</si>
  <si>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</si>
  <si>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</si>
  <si>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</si>
  <si>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</si>
  <si>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</si>
  <si>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</si>
  <si>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</si>
  <si>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</si>
  <si>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</si>
  <si>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</si>
  <si>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</si>
  <si>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</si>
  <si>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</si>
  <si>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</si>
  <si>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</si>
  <si>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</si>
  <si>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</si>
  <si>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</si>
  <si>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</si>
  <si>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</si>
  <si>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</si>
  <si>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</si>
  <si>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</si>
  <si>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</si>
  <si>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</si>
  <si>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</si>
  <si>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</si>
  <si>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</si>
  <si>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</si>
  <si>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</si>
  <si>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</si>
  <si>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</si>
  <si>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</si>
  <si>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</si>
  <si>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</si>
  <si>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</si>
  <si>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</si>
  <si>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</si>
  <si>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</si>
  <si>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</si>
  <si>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</si>
  <si>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</si>
  <si>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</si>
  <si>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</si>
  <si>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</si>
  <si>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</si>
  <si>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</si>
  <si>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</si>
  <si>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</si>
  <si>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</si>
  <si>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</si>
  <si>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</si>
  <si>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</si>
  <si>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</si>
  <si>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</si>
  <si>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</si>
  <si>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</si>
  <si>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</si>
  <si>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</si>
  <si>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</si>
  <si>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</si>
  <si>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</si>
  <si>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</si>
  <si>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</si>
  <si>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</si>
  <si>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</si>
  <si>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</si>
  <si>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</si>
  <si>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</si>
  <si>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</si>
  <si>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</si>
  <si>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</si>
  <si>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</si>
  <si>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</si>
  <si>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</si>
  <si>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</si>
  <si>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</si>
  <si>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</si>
  <si>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</si>
  <si>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</si>
  <si>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</si>
  <si>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</si>
  <si>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</si>
  <si>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</si>
  <si>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</si>
  <si>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</si>
  <si>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</si>
  <si>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</si>
  <si>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</si>
  <si>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</si>
  <si>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</si>
  <si>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</si>
  <si>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</si>
  <si>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</si>
  <si>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</si>
  <si>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</si>
  <si>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</si>
  <si>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</si>
  <si>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</si>
  <si>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</si>
  <si>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</si>
  <si>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</si>
  <si>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</si>
  <si>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</si>
  <si>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</si>
  <si>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</si>
  <si>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</si>
  <si>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</si>
  <si>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</si>
  <si>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</si>
  <si>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</si>
  <si>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</si>
  <si>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</si>
  <si>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</si>
  <si>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</si>
  <si>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</si>
  <si>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</si>
  <si>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</si>
  <si>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</si>
  <si>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</si>
  <si>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</si>
  <si>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</si>
  <si>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</si>
  <si>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</si>
  <si>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</si>
  <si>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</si>
  <si>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</si>
  <si>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</si>
  <si>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</si>
  <si>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</si>
  <si>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</si>
  <si>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</si>
  <si>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</si>
  <si>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</si>
  <si>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</si>
  <si>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</si>
  <si>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</si>
  <si>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</si>
  <si>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</si>
  <si>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</si>
  <si>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</si>
  <si>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</si>
  <si>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</si>
  <si>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</si>
  <si>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</si>
  <si>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</si>
  <si>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</si>
  <si>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</si>
  <si>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</si>
  <si>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</si>
  <si>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</si>
  <si>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</si>
  <si>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</si>
  <si>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</si>
  <si>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</si>
  <si>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</si>
  <si>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</si>
  <si>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</si>
  <si>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</si>
  <si>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</si>
  <si>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</si>
  <si>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</si>
  <si>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</si>
  <si>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</si>
  <si>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</si>
  <si>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</si>
  <si>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</si>
  <si>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</si>
  <si>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</si>
  <si>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</si>
  <si>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</si>
  <si>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</si>
  <si>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</si>
  <si>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</si>
  <si>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</si>
  <si>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</si>
  <si>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</si>
  <si>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</si>
  <si>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</si>
  <si>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</si>
  <si>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</si>
  <si>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</si>
  <si>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</si>
  <si>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</si>
  <si>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</si>
  <si>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</si>
  <si>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</si>
  <si>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</si>
  <si>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</si>
  <si>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</si>
  <si>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</si>
  <si>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</si>
  <si>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</si>
  <si>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</si>
  <si>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</si>
  <si>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</si>
  <si>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</si>
  <si>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</si>
  <si>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</si>
  <si>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</si>
  <si>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</si>
  <si>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</si>
  <si>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</si>
  <si>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</si>
  <si>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</si>
  <si>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</si>
  <si>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</si>
  <si>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</si>
  <si>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</si>
  <si>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</si>
  <si>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</si>
  <si>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</si>
  <si>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</si>
  <si>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</si>
  <si>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</si>
  <si>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</si>
  <si>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</si>
  <si>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</si>
  <si>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</si>
  <si>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</si>
  <si>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</si>
  <si>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</si>
  <si>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</si>
  <si>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</si>
  <si>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</si>
  <si>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</si>
  <si>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</si>
  <si>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</si>
  <si>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</si>
  <si>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</si>
  <si>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</si>
  <si>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</si>
  <si>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</si>
  <si>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</si>
  <si>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</si>
  <si>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</si>
  <si>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</si>
  <si>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</si>
  <si>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</si>
  <si>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</si>
  <si>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</si>
  <si>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</si>
  <si>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</si>
  <si>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</si>
  <si>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</si>
  <si>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</si>
  <si>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</si>
  <si>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</si>
  <si>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</si>
  <si>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</si>
  <si>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</si>
  <si>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</si>
  <si>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</si>
  <si>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</si>
  <si>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</si>
  <si>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</si>
  <si>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</si>
  <si>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</si>
  <si>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</si>
  <si>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</si>
  <si>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</si>
  <si>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</si>
  <si>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</si>
  <si>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</si>
  <si>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</si>
  <si>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</si>
  <si>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</si>
  <si>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</si>
  <si>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</si>
  <si>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</si>
  <si>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</si>
  <si>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</si>
  <si>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</si>
  <si>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</si>
  <si>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</si>
  <si>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</si>
  <si>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</si>
  <si>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</si>
  <si>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</si>
  <si>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</si>
  <si>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</si>
  <si>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</si>
  <si>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</si>
  <si>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</si>
  <si>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</si>
  <si>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</si>
  <si>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</si>
  <si>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</si>
  <si>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</si>
  <si>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</si>
  <si>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</si>
  <si>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</si>
  <si>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</si>
  <si>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</si>
  <si>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</si>
  <si>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</si>
  <si>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</si>
  <si>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</si>
  <si>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</si>
  <si>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</si>
  <si>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</si>
  <si>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</si>
  <si>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</si>
  <si>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</si>
  <si>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</si>
  <si>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</si>
  <si>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Mar</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</si>
  <si>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</si>
  <si>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</si>
  <si>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</si>
  <si>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</si>
  <si>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</si>
  <si>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</si>
  <si>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</si>
  <si>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</si>
  <si>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</si>
  <si>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</si>
  <si>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</si>
  <si>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</si>
  <si>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</si>
  <si>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</si>
  <si>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</si>
  <si>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</si>
  <si>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</si>
  <si>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</si>
  <si>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</si>
  <si>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</si>
  <si>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</si>
  <si>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</si>
  <si>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</si>
  <si>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</si>
  <si>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</si>
  <si>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</si>
  <si>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</si>
  <si>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</si>
  <si>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</si>
  <si>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</si>
  <si>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Cash paid in labour</t>
  </si>
  <si>
    <t>Given to Shakeel</t>
  </si>
  <si>
    <t>TO Nadeem bhai for Bank Al falah purchasing</t>
  </si>
  <si>
    <t>purchased screw</t>
  </si>
  <si>
    <t>purchased Khujoor @300/pc x 40 = 12000</t>
  </si>
  <si>
    <t>MCB CHQ to Ahsan</t>
  </si>
  <si>
    <t>mossi home salaries with diver salary (Feb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</si>
</sst>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Feb%20Salary%20Sheet%20New%20(2024).xlsx" TargetMode="External"/><Relationship Id="rId1" Type="http://schemas.openxmlformats.org/officeDocument/2006/relationships/externalLinkPath" Target="PES/Office%20salaries/Feb%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6">
          <cell r="Q86">
            <v>2334608.1896551726</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29189118.854653329</v>
          </cell>
          <cell r="G21">
            <v>46800541.815737337</v>
          </cell>
          <cell r="K21">
            <v>15703108.030833334</v>
          </cell>
        </row>
      </sheetData>
      <sheetData sheetId="12"/>
      <sheetData sheetId="13">
        <row r="7">
          <cell r="S7">
            <v>6795075</v>
          </cell>
        </row>
        <row r="12">
          <cell r="S12">
            <v>842921</v>
          </cell>
        </row>
        <row r="25">
          <cell r="AE25">
            <v>466.03048333339393</v>
          </cell>
        </row>
        <row r="29">
          <cell r="C29">
            <v>9533409.222035598</v>
          </cell>
          <cell r="D29">
            <v>9533409.222035598</v>
          </cell>
          <cell r="E29">
            <v>9822300.4105821326</v>
          </cell>
          <cell r="V29">
            <v>0.40919332206249237</v>
          </cell>
          <cell r="W29">
            <v>2109683.4091933221</v>
          </cell>
          <cell r="X29">
            <v>8076491.9973506946</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30473776</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89" totalsRowShown="0" headerRowDxfId="17" headerRowBorderDxfId="16" tableBorderDxfId="15" totalsRowBorderDxfId="14" headerRowCellStyle="Comma">
  <autoFilter ref="A1:E389"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90"/>
  <sheetViews>
    <sheetView zoomScale="115" zoomScaleNormal="115" workbookViewId="0">
      <pane ySplit="1" topLeftCell="A336" activePane="bottomLeft" state="frozen"/>
      <selection activeCell="D6707" sqref="D6707"/>
      <selection pane="bottomLeft" activeCell="H355" sqref="H35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13022</v>
      </c>
      <c r="E336" s="304">
        <v>1000</v>
      </c>
    </row>
    <row r="337" spans="1:13" x14ac:dyDescent="0.25">
      <c r="A337" s="493">
        <v>45287</v>
      </c>
      <c r="B337" s="294" t="s">
        <v>8928</v>
      </c>
      <c r="C337" s="460"/>
      <c r="D337" s="294" t="s">
        <v>3920</v>
      </c>
      <c r="E337" s="304">
        <v>2700</v>
      </c>
    </row>
    <row r="338" spans="1:13" x14ac:dyDescent="0.25">
      <c r="A338" s="493">
        <v>45290</v>
      </c>
      <c r="B338" s="294" t="s">
        <v>156</v>
      </c>
      <c r="C338" s="460"/>
      <c r="D338" s="294" t="s">
        <v>3920</v>
      </c>
      <c r="E338" s="304">
        <v>3800</v>
      </c>
    </row>
    <row r="339" spans="1:13" x14ac:dyDescent="0.25">
      <c r="A339" s="493">
        <v>45299</v>
      </c>
      <c r="B339" s="294" t="s">
        <v>5162</v>
      </c>
      <c r="C339" s="460"/>
      <c r="D339" s="294" t="s">
        <v>3920</v>
      </c>
      <c r="E339" s="304">
        <v>29500</v>
      </c>
    </row>
    <row r="340" spans="1:13" x14ac:dyDescent="0.25">
      <c r="A340" s="493">
        <v>45299</v>
      </c>
      <c r="B340" s="294" t="s">
        <v>5162</v>
      </c>
      <c r="C340" s="460"/>
      <c r="D340" s="294" t="s">
        <v>13085</v>
      </c>
      <c r="E340" s="304">
        <v>7000</v>
      </c>
    </row>
    <row r="341" spans="1:13" x14ac:dyDescent="0.25">
      <c r="A341" s="493">
        <v>45299</v>
      </c>
      <c r="B341" s="294" t="s">
        <v>5162</v>
      </c>
      <c r="C341" s="460"/>
      <c r="D341" s="294" t="s">
        <v>13086</v>
      </c>
      <c r="E341" s="304">
        <v>10000</v>
      </c>
    </row>
    <row r="342" spans="1:13" x14ac:dyDescent="0.25">
      <c r="A342" s="493">
        <v>45311</v>
      </c>
      <c r="B342" s="294" t="s">
        <v>5162</v>
      </c>
      <c r="C342" s="460"/>
      <c r="D342" s="294" t="s">
        <v>13086</v>
      </c>
      <c r="E342" s="304">
        <v>4760</v>
      </c>
    </row>
    <row r="343" spans="1:13" x14ac:dyDescent="0.25">
      <c r="A343" s="493">
        <v>45311</v>
      </c>
      <c r="B343" s="294" t="s">
        <v>9906</v>
      </c>
      <c r="C343" s="460"/>
      <c r="D343" s="294" t="s">
        <v>13185</v>
      </c>
      <c r="E343" s="304">
        <v>50000</v>
      </c>
    </row>
    <row r="344" spans="1:13" x14ac:dyDescent="0.25">
      <c r="A344" s="493">
        <v>45311</v>
      </c>
      <c r="B344" s="294" t="s">
        <v>9906</v>
      </c>
      <c r="C344" s="460"/>
      <c r="D344" s="294" t="s">
        <v>3920</v>
      </c>
      <c r="E344" s="304">
        <v>5050</v>
      </c>
    </row>
    <row r="345" spans="1:13" x14ac:dyDescent="0.25">
      <c r="A345" s="493">
        <v>45311</v>
      </c>
      <c r="B345" s="294" t="s">
        <v>9906</v>
      </c>
      <c r="C345" s="460"/>
      <c r="D345" s="294" t="s">
        <v>3920</v>
      </c>
      <c r="E345" s="304">
        <v>1197</v>
      </c>
    </row>
    <row r="346" spans="1:13" x14ac:dyDescent="0.25">
      <c r="A346" s="493">
        <v>45313</v>
      </c>
      <c r="B346" s="294" t="s">
        <v>156</v>
      </c>
      <c r="C346" s="460"/>
      <c r="D346" s="294" t="s">
        <v>3920</v>
      </c>
      <c r="E346" s="304">
        <v>9458</v>
      </c>
    </row>
    <row r="347" spans="1:13" x14ac:dyDescent="0.25">
      <c r="A347" s="493">
        <v>45315</v>
      </c>
      <c r="B347" s="294" t="s">
        <v>13184</v>
      </c>
      <c r="C347" s="460"/>
      <c r="D347" s="294" t="s">
        <v>3920</v>
      </c>
      <c r="E347" s="304">
        <v>125960</v>
      </c>
    </row>
    <row r="348" spans="1:13" x14ac:dyDescent="0.25">
      <c r="A348" s="493">
        <v>45315</v>
      </c>
      <c r="B348" s="294" t="s">
        <v>445</v>
      </c>
      <c r="C348" s="460"/>
      <c r="D348" s="294" t="s">
        <v>12326</v>
      </c>
      <c r="E348" s="304">
        <v>4000</v>
      </c>
    </row>
    <row r="349" spans="1:13" ht="38.25" x14ac:dyDescent="0.25">
      <c r="A349" s="493">
        <v>45315</v>
      </c>
      <c r="B349" s="294" t="s">
        <v>445</v>
      </c>
      <c r="C349" s="460"/>
      <c r="D349" s="294" t="s">
        <v>3920</v>
      </c>
      <c r="E349" s="304">
        <v>10330</v>
      </c>
      <c r="G349" s="495" t="s">
        <v>10616</v>
      </c>
      <c r="H349" s="496" t="s">
        <v>10620</v>
      </c>
      <c r="I349" s="496" t="s">
        <v>10621</v>
      </c>
      <c r="J349" s="496" t="s">
        <v>10622</v>
      </c>
      <c r="K349" s="496" t="s">
        <v>9753</v>
      </c>
      <c r="L349" s="495" t="s">
        <v>9903</v>
      </c>
      <c r="M349" s="495" t="s">
        <v>2</v>
      </c>
    </row>
    <row r="350" spans="1:13" x14ac:dyDescent="0.25">
      <c r="A350" s="493">
        <v>45315</v>
      </c>
      <c r="B350" s="294" t="s">
        <v>107</v>
      </c>
      <c r="C350" s="460"/>
      <c r="D350" s="294" t="s">
        <v>13022</v>
      </c>
      <c r="E350" s="304">
        <v>1000</v>
      </c>
      <c r="G350" s="294" t="s">
        <v>9904</v>
      </c>
      <c r="H350" s="304">
        <f ca="1">SUMIF(Cash!$C$5355:$E$53877,staff!G350,Cash!$E$5355:$E$53897)+78740+15000+177050+32000+50000+50000</f>
        <v>2879021</v>
      </c>
      <c r="I350" s="304">
        <f ca="1">SUMIF('Bilal bhai'!$B$542:$D$5539,staff!G350,'Bilal bhai'!$D$542:$D$5569)+100000</f>
        <v>100000</v>
      </c>
      <c r="J350" s="304">
        <f ca="1">SUMIF('Nadeem bhai'!$B$1030:$D$1099,staff!G350,'Nadeem bhai'!$D$1030:$D$1099)+25000+30000+70000+40000</f>
        <v>248000</v>
      </c>
      <c r="K350" s="304">
        <f ca="1">J350+I350+H350</f>
        <v>3227021</v>
      </c>
      <c r="L350" s="304">
        <f t="shared" ref="L350:L357" ca="1" si="0">SUMIF($B$2:$E$1826,G350,$E$2:$E$1826)</f>
        <v>3195116</v>
      </c>
      <c r="M350" s="304">
        <f ca="1">K350-L350</f>
        <v>31905</v>
      </c>
    </row>
    <row r="351" spans="1:13" x14ac:dyDescent="0.25">
      <c r="A351" s="493">
        <v>45317</v>
      </c>
      <c r="B351" s="294" t="s">
        <v>9904</v>
      </c>
      <c r="C351" s="460"/>
      <c r="D351" s="294" t="s">
        <v>8217</v>
      </c>
      <c r="E351" s="304">
        <v>131538</v>
      </c>
      <c r="G351" s="294" t="s">
        <v>13184</v>
      </c>
      <c r="H351" s="304">
        <f ca="1">SUMIF(Cash!$C$5355:$E$53877,staff!G351,Cash!$E$5355:$E$53897)</f>
        <v>0</v>
      </c>
      <c r="I351" s="304">
        <f ca="1">SUMIF('Bilal bhai'!$B$542:$D$5539,staff!G351,'Bilal bhai'!$D$542:$D$5569)</f>
        <v>0</v>
      </c>
      <c r="J351" s="304">
        <f ca="1">SUMIF('Nadeem bhai'!$B$1030:$D$1099,staff!G351,'Nadeem bhai'!$D$1030:$D$1099)</f>
        <v>0</v>
      </c>
      <c r="K351" s="304"/>
      <c r="L351" s="304">
        <f t="shared" ca="1" si="0"/>
        <v>90960</v>
      </c>
      <c r="M351" s="304">
        <f ca="1">K351-L351+50000+102200+5000</f>
        <v>66240</v>
      </c>
    </row>
    <row r="352" spans="1:13" x14ac:dyDescent="0.25">
      <c r="A352" s="493">
        <v>45317</v>
      </c>
      <c r="B352" s="294" t="s">
        <v>9904</v>
      </c>
      <c r="C352" s="460"/>
      <c r="D352" s="294" t="s">
        <v>13253</v>
      </c>
      <c r="E352" s="304">
        <v>5000</v>
      </c>
      <c r="G352" s="294" t="s">
        <v>9906</v>
      </c>
      <c r="H352" s="304">
        <f ca="1">SUMIF(Cash!$C$5355:$E$53878,staff!G352,Cash!$E$5355:$E$53898)+3787+9000+5000+10000+5000+5000</f>
        <v>541687</v>
      </c>
      <c r="I352" s="304">
        <f ca="1">SUMIF('Bilal bhai'!$B$542:$D$5539,staff!G352,'Bilal bhai'!$D$542:$D$5569)</f>
        <v>0</v>
      </c>
      <c r="J352" s="304">
        <f ca="1">SUMIF('Nadeem bhai'!$B$1030:$D$1099,staff!G352,'Nadeem bhai'!$D$1030:$D$1099)</f>
        <v>0</v>
      </c>
      <c r="K352" s="304">
        <f t="shared" ref="K352:K360" ca="1" si="1">J352+I352+H352</f>
        <v>541687</v>
      </c>
      <c r="L352" s="304">
        <f t="shared" ca="1" si="0"/>
        <v>537317</v>
      </c>
      <c r="M352" s="304">
        <f t="shared" ref="M352:M357" ca="1" si="2">K352-L352</f>
        <v>4370</v>
      </c>
    </row>
    <row r="353" spans="1:13" x14ac:dyDescent="0.25">
      <c r="A353" s="493">
        <v>45317</v>
      </c>
      <c r="B353" s="294" t="s">
        <v>9904</v>
      </c>
      <c r="C353" s="460"/>
      <c r="D353" s="294" t="s">
        <v>12326</v>
      </c>
      <c r="E353" s="304">
        <v>5000</v>
      </c>
      <c r="G353" s="294" t="s">
        <v>8928</v>
      </c>
      <c r="H353" s="304">
        <f ca="1">SUMIF(Cash!$C$5444:$E$53878,staff!G353,Cash!$E$5444:$E$53878)+19000+1000</f>
        <v>215500</v>
      </c>
      <c r="I353" s="304">
        <f ca="1">SUMIF('Bilal bhai'!$B$542:$D$5539,staff!G353,'Bilal bhai'!$D$542:$D$5569)</f>
        <v>0</v>
      </c>
      <c r="J353" s="304">
        <f ca="1">SUMIF('Nadeem bhai'!$B$1030:$D$1099,staff!G353,'Nadeem bhai'!$D$1030:$D$1099)</f>
        <v>0</v>
      </c>
      <c r="K353" s="304">
        <f t="shared" ca="1" si="1"/>
        <v>215500</v>
      </c>
      <c r="L353" s="304">
        <f t="shared" ca="1" si="0"/>
        <v>209933</v>
      </c>
      <c r="M353" s="304">
        <f ca="1">K353-L353</f>
        <v>5567</v>
      </c>
    </row>
    <row r="354" spans="1:13" x14ac:dyDescent="0.25">
      <c r="A354" s="493">
        <v>45317</v>
      </c>
      <c r="B354" s="294" t="s">
        <v>9904</v>
      </c>
      <c r="C354" s="460"/>
      <c r="D354" s="294" t="s">
        <v>8217</v>
      </c>
      <c r="E354" s="304">
        <v>51921</v>
      </c>
      <c r="G354" s="294" t="s">
        <v>445</v>
      </c>
      <c r="H354" s="304">
        <f ca="1">SUMIF(Cash!$C$5355:$E$53878,staff!G354,Cash!$E$5355:$E$53898)+36480+9000+10000+5000+25000+5000+60000+80000+2000+117850</f>
        <v>810390</v>
      </c>
      <c r="I354" s="304">
        <f ca="1">SUMIF('Bilal bhai'!$B$542:$D$5539,staff!G354,'Bilal bhai'!$D$542:$D$5569)</f>
        <v>0</v>
      </c>
      <c r="J354" s="304">
        <f>5000+40000</f>
        <v>45000</v>
      </c>
      <c r="K354" s="304">
        <f t="shared" ca="1" si="1"/>
        <v>855390</v>
      </c>
      <c r="L354" s="304">
        <f t="shared" ca="1" si="0"/>
        <v>590654</v>
      </c>
      <c r="M354" s="304">
        <f ca="1">K354-L354</f>
        <v>264736</v>
      </c>
    </row>
    <row r="355" spans="1:13" x14ac:dyDescent="0.25">
      <c r="A355" s="493">
        <v>45317</v>
      </c>
      <c r="B355" s="294" t="s">
        <v>9904</v>
      </c>
      <c r="C355" s="460"/>
      <c r="D355" s="294" t="s">
        <v>12326</v>
      </c>
      <c r="E355" s="304">
        <v>5000</v>
      </c>
      <c r="G355" s="294" t="s">
        <v>156</v>
      </c>
      <c r="H355" s="304">
        <f ca="1">SUMIF(Cash!$C$5355:$E$53878,staff!G355,Cash!$E$5355:$E$53898)+3680</f>
        <v>366280</v>
      </c>
      <c r="I355" s="304">
        <f ca="1">SUMIF('Bilal bhai'!$B$542:$D$5539,staff!G355,'Bilal bhai'!$D$542:$D$5569)</f>
        <v>3000</v>
      </c>
      <c r="J355" s="304">
        <f ca="1">SUMIF('Nadeem bhai'!$B$1030:$D$1099,staff!G355,'Nadeem bhai'!$D$1030:$D$1099)</f>
        <v>0</v>
      </c>
      <c r="K355" s="304">
        <f t="shared" ca="1" si="1"/>
        <v>369280</v>
      </c>
      <c r="L355" s="304">
        <f t="shared" ca="1" si="0"/>
        <v>369253</v>
      </c>
      <c r="M355" s="304">
        <f t="shared" ca="1" si="2"/>
        <v>27</v>
      </c>
    </row>
    <row r="356" spans="1:13" x14ac:dyDescent="0.25">
      <c r="A356" s="493">
        <v>45317</v>
      </c>
      <c r="B356" s="294" t="s">
        <v>9904</v>
      </c>
      <c r="C356" s="460"/>
      <c r="D356" s="294" t="s">
        <v>13254</v>
      </c>
      <c r="E356" s="304">
        <v>81</v>
      </c>
      <c r="G356" s="294" t="s">
        <v>8573</v>
      </c>
      <c r="H356" s="304">
        <f ca="1">SUMIF(Cash!$C$5355:$E$53878,staff!G356,Cash!$E$5355:$E$53898)+12950+40000+5000+5000</f>
        <v>777550</v>
      </c>
      <c r="I356" s="304">
        <f ca="1">SUMIF('Bilal bhai'!$B$542:$D$5539,staff!G356,'Bilal bhai'!$D$542:$D$5569)</f>
        <v>55000</v>
      </c>
      <c r="J356" s="304">
        <f ca="1">SUMIF('Nadeem bhai'!$B$1030:$D$1099,staff!G356,'Nadeem bhai'!$D$1030:$D$1099)</f>
        <v>0</v>
      </c>
      <c r="K356" s="304">
        <f t="shared" ca="1" si="1"/>
        <v>832550</v>
      </c>
      <c r="L356" s="304">
        <f t="shared" ca="1" si="0"/>
        <v>825454</v>
      </c>
      <c r="M356" s="304">
        <f t="shared" ca="1" si="2"/>
        <v>7096</v>
      </c>
    </row>
    <row r="357" spans="1:13" x14ac:dyDescent="0.25">
      <c r="A357" s="493">
        <v>45317</v>
      </c>
      <c r="B357" s="294" t="s">
        <v>445</v>
      </c>
      <c r="C357" s="460"/>
      <c r="D357" s="294" t="s">
        <v>13265</v>
      </c>
      <c r="E357" s="304">
        <v>-10000</v>
      </c>
      <c r="G357" s="294" t="s">
        <v>629</v>
      </c>
      <c r="H357" s="304">
        <f ca="1">SUMIF(Cash!$C$6286:$E$53878,staff!G357,Cash!$E$6286:$E$53898)</f>
        <v>78000</v>
      </c>
      <c r="I357" s="304"/>
      <c r="J357" s="304">
        <f ca="1">SUMIF('Nadeem bhai'!$B$1030:$D$1099,staff!G357,'Nadeem bhai'!$D$1030:$D$1099)</f>
        <v>0</v>
      </c>
      <c r="K357" s="304">
        <f t="shared" ca="1" si="1"/>
        <v>78000</v>
      </c>
      <c r="L357" s="304">
        <f t="shared" ca="1" si="0"/>
        <v>69420</v>
      </c>
      <c r="M357" s="304">
        <f t="shared" ca="1" si="2"/>
        <v>8580</v>
      </c>
    </row>
    <row r="358" spans="1:13" x14ac:dyDescent="0.25">
      <c r="A358" s="493">
        <v>45317</v>
      </c>
      <c r="B358" s="294" t="s">
        <v>107</v>
      </c>
      <c r="C358" s="460"/>
      <c r="D358" s="294" t="s">
        <v>3920</v>
      </c>
      <c r="E358" s="304">
        <v>5500</v>
      </c>
      <c r="G358" s="294" t="s">
        <v>10001</v>
      </c>
      <c r="H358" s="304"/>
      <c r="I358" s="304"/>
      <c r="J358" s="304"/>
      <c r="K358" s="304"/>
      <c r="L358" s="304"/>
      <c r="M358" s="304">
        <v>13500</v>
      </c>
    </row>
    <row r="359" spans="1:13" x14ac:dyDescent="0.25">
      <c r="A359" s="493">
        <v>45318</v>
      </c>
      <c r="B359" s="294" t="s">
        <v>13184</v>
      </c>
      <c r="C359" s="460"/>
      <c r="D359" s="294" t="s">
        <v>13278</v>
      </c>
      <c r="E359" s="304">
        <v>-35000</v>
      </c>
      <c r="G359" s="294" t="s">
        <v>11595</v>
      </c>
      <c r="H359" s="304">
        <f ca="1">SUMIF(Cash!$C$6317:$E$53878,staff!G359,Cash!$E$6317:$E$53898)-5000-1000+5000+5000+5000</f>
        <v>232500</v>
      </c>
      <c r="I359" s="304"/>
      <c r="J359" s="304">
        <f ca="1">SUMIF('Nadeem bhai'!$B$1030:$D$1099,staff!G359,'Nadeem bhai'!$D$1030:$D$1099)+5000+5000+5000+15000+1000</f>
        <v>31000</v>
      </c>
      <c r="K359" s="304">
        <f t="shared" ca="1" si="1"/>
        <v>263500</v>
      </c>
      <c r="L359" s="304">
        <f ca="1">SUMIF($B$2:$E$1826,G359,$E$2:$E$1826)</f>
        <v>237760</v>
      </c>
      <c r="M359" s="304">
        <f ca="1">K359-L359</f>
        <v>25740</v>
      </c>
    </row>
    <row r="360" spans="1:13" x14ac:dyDescent="0.25">
      <c r="A360" s="493">
        <v>45322</v>
      </c>
      <c r="B360" s="294" t="s">
        <v>156</v>
      </c>
      <c r="C360" s="460"/>
      <c r="D360" s="294" t="s">
        <v>3920</v>
      </c>
      <c r="E360" s="304">
        <v>4200</v>
      </c>
      <c r="G360" s="600" t="s">
        <v>3554</v>
      </c>
      <c r="H360" s="304"/>
      <c r="I360" s="304"/>
      <c r="J360" s="304">
        <f ca="1">SUMIF('Nadeem bhai'!$B$1030:$D$1099,staff!G360,'Nadeem bhai'!$D$1030:$D$1099)</f>
        <v>0</v>
      </c>
      <c r="K360" s="304">
        <f t="shared" ca="1" si="1"/>
        <v>0</v>
      </c>
      <c r="L360" s="304"/>
      <c r="M360" s="304">
        <v>10000</v>
      </c>
    </row>
    <row r="361" spans="1:13" x14ac:dyDescent="0.25">
      <c r="A361" s="493">
        <v>45322</v>
      </c>
      <c r="B361" s="294" t="s">
        <v>5162</v>
      </c>
      <c r="C361" s="460"/>
      <c r="D361" s="294" t="s">
        <v>13316</v>
      </c>
      <c r="E361" s="304">
        <v>10000</v>
      </c>
      <c r="G361" s="659" t="s">
        <v>10618</v>
      </c>
      <c r="H361" s="660"/>
      <c r="I361" s="660"/>
      <c r="J361" s="660"/>
      <c r="K361" s="660"/>
      <c r="L361" s="661"/>
      <c r="M361" s="502">
        <f ca="1">SUM(M350:M360)</f>
        <v>437761</v>
      </c>
    </row>
    <row r="362" spans="1:13" x14ac:dyDescent="0.25">
      <c r="A362" s="493">
        <v>45322</v>
      </c>
      <c r="B362" s="294" t="s">
        <v>5162</v>
      </c>
      <c r="C362" s="460"/>
      <c r="D362" s="294" t="s">
        <v>3920</v>
      </c>
      <c r="E362" s="304">
        <v>15000</v>
      </c>
    </row>
    <row r="363" spans="1:13" x14ac:dyDescent="0.25">
      <c r="A363" s="493">
        <v>45322</v>
      </c>
      <c r="B363" s="294" t="s">
        <v>5162</v>
      </c>
      <c r="C363" s="460"/>
      <c r="D363" s="294" t="s">
        <v>3920</v>
      </c>
      <c r="E363" s="304">
        <v>4000</v>
      </c>
    </row>
    <row r="364" spans="1:13" x14ac:dyDescent="0.25">
      <c r="A364" s="493">
        <v>45322</v>
      </c>
      <c r="B364" s="294" t="s">
        <v>8573</v>
      </c>
      <c r="C364" s="460"/>
      <c r="D364" s="294" t="s">
        <v>3920</v>
      </c>
      <c r="E364" s="304">
        <v>50000</v>
      </c>
    </row>
    <row r="365" spans="1:13" x14ac:dyDescent="0.25">
      <c r="A365" s="493">
        <v>45322</v>
      </c>
      <c r="B365" s="294" t="s">
        <v>8573</v>
      </c>
      <c r="C365" s="490"/>
      <c r="D365" s="294" t="s">
        <v>3920</v>
      </c>
      <c r="E365" s="491">
        <v>25000</v>
      </c>
    </row>
    <row r="366" spans="1:13" x14ac:dyDescent="0.25">
      <c r="A366" s="493">
        <v>45322</v>
      </c>
      <c r="B366" s="294" t="s">
        <v>8573</v>
      </c>
      <c r="C366" s="490"/>
      <c r="D366" s="294" t="s">
        <v>3920</v>
      </c>
      <c r="E366" s="491">
        <v>55000</v>
      </c>
    </row>
    <row r="367" spans="1:13" x14ac:dyDescent="0.25">
      <c r="A367" s="493">
        <v>45322</v>
      </c>
      <c r="B367" s="294" t="s">
        <v>8573</v>
      </c>
      <c r="C367" s="490"/>
      <c r="D367" s="294" t="s">
        <v>3920</v>
      </c>
      <c r="E367" s="491">
        <v>1200</v>
      </c>
    </row>
    <row r="368" spans="1:13" x14ac:dyDescent="0.25">
      <c r="A368" s="493">
        <v>45332</v>
      </c>
      <c r="B368" s="294" t="s">
        <v>156</v>
      </c>
      <c r="C368" s="460"/>
      <c r="D368" s="294" t="s">
        <v>3920</v>
      </c>
      <c r="E368" s="304">
        <v>3100</v>
      </c>
    </row>
    <row r="369" spans="1:8" x14ac:dyDescent="0.25">
      <c r="A369" s="493">
        <v>45332</v>
      </c>
      <c r="B369" s="294" t="s">
        <v>9906</v>
      </c>
      <c r="C369" s="460"/>
      <c r="D369" s="294" t="s">
        <v>3920</v>
      </c>
      <c r="E369" s="304">
        <v>15170</v>
      </c>
    </row>
    <row r="370" spans="1:8" x14ac:dyDescent="0.25">
      <c r="A370" s="493">
        <v>45334</v>
      </c>
      <c r="B370" s="294" t="s">
        <v>8928</v>
      </c>
      <c r="C370" s="460"/>
      <c r="D370" s="294" t="s">
        <v>3920</v>
      </c>
      <c r="E370" s="304">
        <v>7230</v>
      </c>
    </row>
    <row r="371" spans="1:8" x14ac:dyDescent="0.25">
      <c r="A371" s="493">
        <v>45337</v>
      </c>
      <c r="B371" s="294" t="s">
        <v>5162</v>
      </c>
      <c r="C371" s="460"/>
      <c r="D371" s="294" t="s">
        <v>3920</v>
      </c>
      <c r="E371" s="304">
        <v>2000</v>
      </c>
    </row>
    <row r="372" spans="1:8" x14ac:dyDescent="0.25">
      <c r="A372" s="493">
        <v>45341</v>
      </c>
      <c r="B372" s="294" t="s">
        <v>9904</v>
      </c>
      <c r="C372" s="460"/>
      <c r="D372" s="294" t="s">
        <v>3920</v>
      </c>
      <c r="E372" s="304">
        <v>128521</v>
      </c>
    </row>
    <row r="373" spans="1:8" x14ac:dyDescent="0.25">
      <c r="A373" s="493">
        <v>45341</v>
      </c>
      <c r="B373" s="294" t="s">
        <v>9904</v>
      </c>
      <c r="C373" s="460"/>
      <c r="D373" s="294" t="s">
        <v>3920</v>
      </c>
      <c r="E373" s="304">
        <v>114974</v>
      </c>
    </row>
    <row r="374" spans="1:8" x14ac:dyDescent="0.25">
      <c r="A374" s="493">
        <v>45341</v>
      </c>
      <c r="B374" s="294" t="s">
        <v>9904</v>
      </c>
      <c r="C374" s="460"/>
      <c r="D374" s="294" t="s">
        <v>13457</v>
      </c>
      <c r="E374" s="304">
        <v>1000</v>
      </c>
    </row>
    <row r="375" spans="1:8" x14ac:dyDescent="0.25">
      <c r="A375" s="493">
        <v>45341</v>
      </c>
      <c r="B375" s="294" t="s">
        <v>9904</v>
      </c>
      <c r="C375" s="460"/>
      <c r="D375" s="294" t="s">
        <v>13458</v>
      </c>
      <c r="E375" s="304">
        <v>1000</v>
      </c>
    </row>
    <row r="376" spans="1:8" x14ac:dyDescent="0.25">
      <c r="A376" s="493">
        <v>45341</v>
      </c>
      <c r="B376" s="294" t="s">
        <v>9904</v>
      </c>
      <c r="C376" s="460"/>
      <c r="D376" s="294" t="s">
        <v>13459</v>
      </c>
      <c r="E376" s="304">
        <v>3000</v>
      </c>
    </row>
    <row r="377" spans="1:8" x14ac:dyDescent="0.25">
      <c r="A377" s="493">
        <v>45341</v>
      </c>
      <c r="B377" s="294" t="s">
        <v>9904</v>
      </c>
      <c r="C377" s="460"/>
      <c r="D377" s="294" t="s">
        <v>13460</v>
      </c>
      <c r="E377" s="304">
        <v>500</v>
      </c>
    </row>
    <row r="378" spans="1:8" x14ac:dyDescent="0.25">
      <c r="A378" s="493">
        <v>45341</v>
      </c>
      <c r="B378" s="294" t="s">
        <v>9904</v>
      </c>
      <c r="C378" s="460"/>
      <c r="D378" s="294" t="s">
        <v>13459</v>
      </c>
      <c r="E378" s="304">
        <v>4000</v>
      </c>
      <c r="G378" s="277"/>
    </row>
    <row r="379" spans="1:8" x14ac:dyDescent="0.25">
      <c r="A379" s="654">
        <v>45341</v>
      </c>
      <c r="B379" s="655" t="s">
        <v>9904</v>
      </c>
      <c r="C379" s="490"/>
      <c r="D379" s="655" t="s">
        <v>3920</v>
      </c>
      <c r="E379" s="491">
        <v>5100</v>
      </c>
    </row>
    <row r="380" spans="1:8" x14ac:dyDescent="0.25">
      <c r="A380" s="654">
        <v>45341</v>
      </c>
      <c r="B380" s="655" t="s">
        <v>445</v>
      </c>
      <c r="C380" s="490"/>
      <c r="D380" s="655" t="s">
        <v>13461</v>
      </c>
      <c r="E380" s="491">
        <v>-5100</v>
      </c>
    </row>
    <row r="381" spans="1:8" x14ac:dyDescent="0.25">
      <c r="A381" s="654">
        <v>45341</v>
      </c>
      <c r="B381" s="294" t="s">
        <v>156</v>
      </c>
      <c r="C381" s="460"/>
      <c r="D381" s="294" t="s">
        <v>3920</v>
      </c>
      <c r="E381" s="304">
        <v>5670</v>
      </c>
    </row>
    <row r="382" spans="1:8" x14ac:dyDescent="0.25">
      <c r="A382" s="654">
        <v>45353</v>
      </c>
      <c r="B382" s="294" t="s">
        <v>9906</v>
      </c>
      <c r="C382" s="460"/>
      <c r="D382" s="294" t="s">
        <v>3920</v>
      </c>
      <c r="E382" s="304">
        <v>14460</v>
      </c>
    </row>
    <row r="383" spans="1:8" x14ac:dyDescent="0.25">
      <c r="A383" s="654">
        <v>45353</v>
      </c>
      <c r="B383" s="294" t="s">
        <v>445</v>
      </c>
      <c r="C383" s="460"/>
      <c r="D383" s="294" t="s">
        <v>3920</v>
      </c>
      <c r="E383" s="304">
        <v>18480</v>
      </c>
      <c r="G383" s="277"/>
      <c r="H383" s="277"/>
    </row>
    <row r="384" spans="1:8" x14ac:dyDescent="0.25">
      <c r="A384" s="654">
        <v>45353</v>
      </c>
      <c r="B384" s="294" t="s">
        <v>445</v>
      </c>
      <c r="C384" s="460"/>
      <c r="D384" s="294" t="s">
        <v>3920</v>
      </c>
      <c r="E384" s="304">
        <v>7700</v>
      </c>
    </row>
    <row r="385" spans="1:5" x14ac:dyDescent="0.25">
      <c r="A385" s="654">
        <v>45353</v>
      </c>
      <c r="B385" s="294" t="s">
        <v>445</v>
      </c>
      <c r="C385" s="460"/>
      <c r="D385" s="294" t="s">
        <v>3920</v>
      </c>
      <c r="E385" s="304">
        <v>135454</v>
      </c>
    </row>
    <row r="386" spans="1:5" x14ac:dyDescent="0.25">
      <c r="A386" s="658">
        <v>45353</v>
      </c>
      <c r="B386" s="294" t="s">
        <v>445</v>
      </c>
      <c r="C386" s="460"/>
      <c r="D386" s="294" t="s">
        <v>3920</v>
      </c>
      <c r="E386" s="304">
        <v>690</v>
      </c>
    </row>
    <row r="387" spans="1:5" x14ac:dyDescent="0.25">
      <c r="A387" s="658">
        <v>45353</v>
      </c>
      <c r="B387" s="294" t="s">
        <v>445</v>
      </c>
      <c r="C387" s="460"/>
      <c r="D387" s="294" t="s">
        <v>3920</v>
      </c>
      <c r="E387" s="304">
        <v>61440</v>
      </c>
    </row>
    <row r="388" spans="1:5" x14ac:dyDescent="0.25">
      <c r="A388" s="658">
        <v>45356</v>
      </c>
      <c r="B388" s="294" t="s">
        <v>8573</v>
      </c>
      <c r="C388" s="460"/>
      <c r="D388" s="294" t="s">
        <v>3920</v>
      </c>
      <c r="E388" s="304">
        <v>12800</v>
      </c>
    </row>
    <row r="389" spans="1:5" x14ac:dyDescent="0.25">
      <c r="A389" s="658"/>
      <c r="B389" s="294"/>
      <c r="C389" s="460"/>
      <c r="D389" s="294"/>
      <c r="E389" s="304"/>
    </row>
    <row r="390" spans="1:5" x14ac:dyDescent="0.25">
      <c r="A390" s="294"/>
      <c r="B390" s="294"/>
      <c r="C390" s="460"/>
      <c r="D390" s="294"/>
      <c r="E390"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2"/>
  <sheetViews>
    <sheetView showGridLines="0" zoomScale="90" zoomScaleNormal="90" zoomScaleSheetLayoutView="110" workbookViewId="0">
      <pane ySplit="1" topLeftCell="A8831" activePane="bottomLeft" state="frozen"/>
      <selection activeCell="D6707" sqref="D6707"/>
      <selection pane="bottomLeft" activeCell="D8853" sqref="D8853"/>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Sheets'!$Q$86</f>
        <v>2334608.1896551726</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f ca="1">I7528-I7529</f>
        <v>790949.18965517264</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f>'[1]Salary Sheets'!$Q$86</f>
        <v>2334608.1896551726</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f ca="1">J7858-J7859</f>
        <v>695277.82675194694</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f>'[1]Salary Sheets'!$Q$86</f>
        <v>2334608.1896551726</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f ca="1">J8116-J8117</f>
        <v>499089.60632183938</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2"/>
      <c r="J8163" s="663"/>
      <c r="K8163" s="663"/>
    </row>
    <row r="8164" spans="1:11" x14ac:dyDescent="0.3">
      <c r="A8164" s="45">
        <v>45275</v>
      </c>
      <c r="B8164" s="399" t="s">
        <v>12779</v>
      </c>
      <c r="C8164" s="5" t="s">
        <v>4550</v>
      </c>
      <c r="D8164" s="124" t="s">
        <v>12948</v>
      </c>
      <c r="E8164" s="43">
        <v>2000</v>
      </c>
      <c r="F8164" s="43"/>
      <c r="G8164" s="48">
        <f t="shared" si="205"/>
        <v>91659.52150537612</v>
      </c>
      <c r="H8164" s="391" t="s">
        <v>9568</v>
      </c>
      <c r="I8164" s="662"/>
      <c r="J8164" s="663"/>
      <c r="K8164" s="663"/>
    </row>
    <row r="8165" spans="1:11" x14ac:dyDescent="0.3">
      <c r="A8165" s="45">
        <v>45275</v>
      </c>
      <c r="B8165" s="399"/>
      <c r="C8165" s="5" t="s">
        <v>84</v>
      </c>
      <c r="D8165" s="124" t="s">
        <v>12878</v>
      </c>
      <c r="E8165" s="43">
        <v>2000</v>
      </c>
      <c r="F8165" s="43"/>
      <c r="G8165" s="48">
        <f t="shared" si="205"/>
        <v>89659.52150537612</v>
      </c>
      <c r="H8165" s="391" t="s">
        <v>9568</v>
      </c>
      <c r="I8165" s="662"/>
      <c r="J8165" s="663"/>
      <c r="K8165" s="663"/>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12911</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12908</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12909</v>
      </c>
      <c r="D8215" s="124" t="s">
        <v>12910</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12913</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12914</v>
      </c>
      <c r="E8219" s="43">
        <v>1000</v>
      </c>
      <c r="F8219" s="43"/>
      <c r="G8219" s="48">
        <f t="shared" si="209"/>
        <v>78859.521505376091</v>
      </c>
      <c r="H8219" s="391" t="s">
        <v>9568</v>
      </c>
    </row>
    <row r="8220" spans="1:11" x14ac:dyDescent="0.3">
      <c r="A8220" s="45">
        <v>45280</v>
      </c>
      <c r="B8220" s="399" t="s">
        <v>12189</v>
      </c>
      <c r="C8220" s="5" t="s">
        <v>11194</v>
      </c>
      <c r="D8220" s="124" t="s">
        <v>12915</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12919</v>
      </c>
      <c r="E8222" s="43">
        <v>4000</v>
      </c>
      <c r="F8222" s="43"/>
      <c r="G8222" s="48">
        <f t="shared" si="209"/>
        <v>72459.521505376091</v>
      </c>
      <c r="H8222" s="391" t="s">
        <v>9568</v>
      </c>
    </row>
    <row r="8223" spans="1:11" x14ac:dyDescent="0.3">
      <c r="A8223" s="45">
        <v>45281</v>
      </c>
      <c r="B8223" s="399" t="s">
        <v>12920</v>
      </c>
      <c r="C8223" s="5" t="s">
        <v>26</v>
      </c>
      <c r="D8223" s="124" t="s">
        <v>12921</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12926</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12927</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12930</v>
      </c>
      <c r="E8230" s="43">
        <v>50000</v>
      </c>
      <c r="F8230" s="43"/>
      <c r="G8230" s="48">
        <f t="shared" si="209"/>
        <v>959.52150537609123</v>
      </c>
      <c r="H8230" s="391" t="s">
        <v>9568</v>
      </c>
    </row>
    <row r="8231" spans="1:10" x14ac:dyDescent="0.3">
      <c r="A8231" s="45">
        <v>45281</v>
      </c>
      <c r="B8231" s="586"/>
      <c r="C8231" s="486"/>
      <c r="D8231" s="497" t="s">
        <v>12928</v>
      </c>
      <c r="E8231" s="486"/>
      <c r="F8231" s="43">
        <v>100000</v>
      </c>
      <c r="G8231" s="48">
        <f t="shared" si="209"/>
        <v>100959.52150537609</v>
      </c>
      <c r="H8231" s="391" t="s">
        <v>9568</v>
      </c>
    </row>
    <row r="8232" spans="1:10" ht="37.5" x14ac:dyDescent="0.3">
      <c r="A8232" s="45">
        <v>45281</v>
      </c>
      <c r="B8232" s="404" t="s">
        <v>25</v>
      </c>
      <c r="C8232" s="41"/>
      <c r="D8232" s="634" t="s">
        <v>12929</v>
      </c>
      <c r="E8232" s="42">
        <v>1300</v>
      </c>
      <c r="F8232" s="43"/>
      <c r="G8232" s="48">
        <f t="shared" si="209"/>
        <v>99659.521505376091</v>
      </c>
      <c r="H8232" s="391" t="s">
        <v>9568</v>
      </c>
    </row>
    <row r="8233" spans="1:10" x14ac:dyDescent="0.3">
      <c r="A8233" s="45">
        <v>45281</v>
      </c>
      <c r="B8233" s="399" t="s">
        <v>12867</v>
      </c>
      <c r="C8233" s="5" t="s">
        <v>11194</v>
      </c>
      <c r="D8233" s="124" t="s">
        <v>12932</v>
      </c>
      <c r="E8233" s="43">
        <v>59500</v>
      </c>
      <c r="F8233" s="43"/>
      <c r="G8233" s="48">
        <f t="shared" si="209"/>
        <v>40159.521505376091</v>
      </c>
      <c r="H8233" s="391" t="s">
        <v>9568</v>
      </c>
    </row>
    <row r="8234" spans="1:10" x14ac:dyDescent="0.3">
      <c r="A8234" s="45">
        <v>45281</v>
      </c>
      <c r="B8234" s="399" t="s">
        <v>12779</v>
      </c>
      <c r="C8234" s="5" t="s">
        <v>54</v>
      </c>
      <c r="D8234" s="124" t="s">
        <v>12933</v>
      </c>
      <c r="E8234" s="43">
        <v>21600</v>
      </c>
      <c r="F8234" s="43"/>
      <c r="G8234" s="48">
        <f t="shared" si="209"/>
        <v>18559.521505376091</v>
      </c>
      <c r="H8234" s="391" t="s">
        <v>9568</v>
      </c>
    </row>
    <row r="8235" spans="1:10" ht="37.5" x14ac:dyDescent="0.3">
      <c r="A8235" s="45">
        <v>45282</v>
      </c>
      <c r="B8235" s="399" t="s">
        <v>12640</v>
      </c>
      <c r="C8235" s="5" t="s">
        <v>11194</v>
      </c>
      <c r="D8235" s="124" t="s">
        <v>12937</v>
      </c>
      <c r="E8235" s="43">
        <v>3050</v>
      </c>
      <c r="F8235" s="43"/>
      <c r="G8235" s="48">
        <f t="shared" si="209"/>
        <v>15509.521505376091</v>
      </c>
      <c r="H8235" s="391" t="s">
        <v>9568</v>
      </c>
      <c r="J8235" s="52">
        <v>71500</v>
      </c>
    </row>
    <row r="8236" spans="1:10" x14ac:dyDescent="0.3">
      <c r="A8236" s="45">
        <v>45282</v>
      </c>
      <c r="B8236" s="399" t="s">
        <v>12640</v>
      </c>
      <c r="C8236" s="5" t="s">
        <v>11194</v>
      </c>
      <c r="D8236" s="124" t="s">
        <v>12938</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12939</v>
      </c>
      <c r="E8237" s="43">
        <v>3000</v>
      </c>
      <c r="F8237" s="43"/>
      <c r="G8237" s="48">
        <f t="shared" si="209"/>
        <v>10509.521505376091</v>
      </c>
      <c r="H8237" s="391" t="s">
        <v>9568</v>
      </c>
      <c r="J8237" s="52">
        <f>J8235-J8236</f>
        <v>59345</v>
      </c>
    </row>
    <row r="8238" spans="1:10" x14ac:dyDescent="0.3">
      <c r="A8238" s="45">
        <v>45282</v>
      </c>
      <c r="B8238" s="586"/>
      <c r="C8238" s="486"/>
      <c r="D8238" s="497" t="s">
        <v>12940</v>
      </c>
      <c r="E8238" s="486"/>
      <c r="F8238" s="43">
        <v>11700</v>
      </c>
      <c r="G8238" s="48">
        <f t="shared" si="209"/>
        <v>22209.521505376091</v>
      </c>
      <c r="H8238" s="391" t="s">
        <v>9568</v>
      </c>
      <c r="J8238" s="52">
        <v>140000</v>
      </c>
    </row>
    <row r="8239" spans="1:10" x14ac:dyDescent="0.3">
      <c r="A8239" s="45">
        <v>45282</v>
      </c>
      <c r="B8239" s="404" t="s">
        <v>25</v>
      </c>
      <c r="C8239" s="41"/>
      <c r="D8239" s="634" t="s">
        <v>12944</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12941</v>
      </c>
      <c r="E8241" s="43">
        <v>5000</v>
      </c>
      <c r="F8241" s="43"/>
      <c r="G8241" s="48">
        <f t="shared" si="209"/>
        <v>12909.521505376091</v>
      </c>
      <c r="H8241" s="391" t="s">
        <v>9568</v>
      </c>
    </row>
    <row r="8242" spans="1:11" ht="20.25" customHeight="1" x14ac:dyDescent="0.3">
      <c r="A8242" s="45">
        <v>45283</v>
      </c>
      <c r="B8242" s="399" t="s">
        <v>12867</v>
      </c>
      <c r="C8242" s="5" t="s">
        <v>5793</v>
      </c>
      <c r="D8242" s="124" t="s">
        <v>12963</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12950</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12952</v>
      </c>
      <c r="E8248" s="43">
        <v>5000</v>
      </c>
      <c r="F8248" s="43"/>
      <c r="G8248" s="48">
        <f t="shared" si="209"/>
        <v>134409.52150537609</v>
      </c>
      <c r="H8248" s="391" t="s">
        <v>9568</v>
      </c>
      <c r="I8248" s="609" t="s">
        <v>12947</v>
      </c>
      <c r="J8248" s="609">
        <v>4416116</v>
      </c>
    </row>
    <row r="8249" spans="1:11" x14ac:dyDescent="0.3">
      <c r="A8249" s="45">
        <v>45286</v>
      </c>
      <c r="B8249" s="399" t="s">
        <v>12189</v>
      </c>
      <c r="C8249" s="5" t="s">
        <v>84</v>
      </c>
      <c r="D8249" s="124" t="s">
        <v>12953</v>
      </c>
      <c r="E8249" s="43">
        <v>5000</v>
      </c>
      <c r="F8249" s="43"/>
      <c r="G8249" s="48">
        <f t="shared" si="209"/>
        <v>129409.52150537609</v>
      </c>
      <c r="H8249" s="391" t="s">
        <v>9568</v>
      </c>
      <c r="I8249" s="609" t="s">
        <v>12945</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12946</v>
      </c>
      <c r="J8250" s="609">
        <f>SUM(J8248:J8249)</f>
        <v>4548599.4800000004</v>
      </c>
    </row>
    <row r="8251" spans="1:11" x14ac:dyDescent="0.3">
      <c r="A8251" s="45">
        <v>45286</v>
      </c>
      <c r="B8251" s="399" t="s">
        <v>10333</v>
      </c>
      <c r="C8251" s="5" t="s">
        <v>11194</v>
      </c>
      <c r="D8251" s="124" t="s">
        <v>12955</v>
      </c>
      <c r="E8251" s="43">
        <v>18000</v>
      </c>
      <c r="F8251" s="43"/>
      <c r="G8251" s="48">
        <f t="shared" si="209"/>
        <v>105409.52150537609</v>
      </c>
      <c r="H8251" s="391" t="s">
        <v>9568</v>
      </c>
    </row>
    <row r="8252" spans="1:11" x14ac:dyDescent="0.3">
      <c r="A8252" s="45">
        <v>45286</v>
      </c>
      <c r="B8252" s="399" t="s">
        <v>10333</v>
      </c>
      <c r="C8252" s="5" t="s">
        <v>11194</v>
      </c>
      <c r="D8252" s="124" t="s">
        <v>12956</v>
      </c>
      <c r="E8252" s="43">
        <v>44000</v>
      </c>
      <c r="F8252" s="43"/>
      <c r="G8252" s="48">
        <f t="shared" si="209"/>
        <v>61409.521505376091</v>
      </c>
      <c r="H8252" s="391" t="s">
        <v>9568</v>
      </c>
      <c r="J8252" s="635">
        <v>1808378</v>
      </c>
    </row>
    <row r="8253" spans="1:11" x14ac:dyDescent="0.3">
      <c r="A8253" s="45">
        <v>45286</v>
      </c>
      <c r="B8253" s="399" t="s">
        <v>10333</v>
      </c>
      <c r="C8253" s="5" t="s">
        <v>5793</v>
      </c>
      <c r="D8253" s="124" t="s">
        <v>12957</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12958</v>
      </c>
      <c r="E8255" s="43">
        <v>1000</v>
      </c>
      <c r="F8255" s="43"/>
      <c r="G8255" s="48">
        <f t="shared" si="209"/>
        <v>51409.521505376091</v>
      </c>
      <c r="H8255" s="391" t="s">
        <v>9568</v>
      </c>
    </row>
    <row r="8256" spans="1:11" x14ac:dyDescent="0.3">
      <c r="A8256" s="45">
        <v>45287</v>
      </c>
      <c r="B8256" s="586"/>
      <c r="C8256" s="486"/>
      <c r="D8256" s="497" t="s">
        <v>12959</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12960</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12961</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12962</v>
      </c>
      <c r="E8261" s="43">
        <v>2000</v>
      </c>
      <c r="F8261" s="43"/>
      <c r="G8261" s="48">
        <f t="shared" si="209"/>
        <v>50329.521505376091</v>
      </c>
      <c r="H8261" s="391" t="s">
        <v>9568</v>
      </c>
    </row>
    <row r="8262" spans="1:11" x14ac:dyDescent="0.3">
      <c r="A8262" s="45">
        <v>45287</v>
      </c>
      <c r="B8262" s="586"/>
      <c r="C8262" s="486"/>
      <c r="D8262" s="497" t="s">
        <v>12964</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12965</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12909</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12969</v>
      </c>
      <c r="D8277" s="124" t="s">
        <v>12970</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12973</v>
      </c>
      <c r="E8279" s="43">
        <v>1200</v>
      </c>
      <c r="F8279" s="43"/>
      <c r="G8279" s="48">
        <f t="shared" si="211"/>
        <v>28535.521505376091</v>
      </c>
      <c r="H8279" s="391" t="s">
        <v>9568</v>
      </c>
      <c r="J8279" s="52">
        <v>500</v>
      </c>
      <c r="K8279" s="52" t="s">
        <v>12971</v>
      </c>
    </row>
    <row r="8280" spans="1:11" x14ac:dyDescent="0.3">
      <c r="A8280" s="45">
        <v>45289</v>
      </c>
      <c r="B8280" s="399" t="s">
        <v>11772</v>
      </c>
      <c r="C8280" s="5" t="s">
        <v>11194</v>
      </c>
      <c r="D8280" s="124" t="s">
        <v>12975</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13040</v>
      </c>
      <c r="E8281" s="43">
        <v>1850</v>
      </c>
      <c r="F8281" s="43"/>
      <c r="G8281" s="48">
        <f t="shared" si="211"/>
        <v>21935.521505376091</v>
      </c>
      <c r="H8281" s="391" t="s">
        <v>9567</v>
      </c>
    </row>
    <row r="8282" spans="1:11" x14ac:dyDescent="0.3">
      <c r="A8282" s="45">
        <v>45289</v>
      </c>
      <c r="B8282" s="399" t="s">
        <v>12640</v>
      </c>
      <c r="C8282" s="5" t="s">
        <v>84</v>
      </c>
      <c r="D8282" s="124" t="s">
        <v>12974</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12976</v>
      </c>
      <c r="E8283" s="43">
        <v>1120</v>
      </c>
      <c r="F8283" s="43"/>
      <c r="G8283" s="48">
        <f t="shared" si="211"/>
        <v>15815.521505376091</v>
      </c>
      <c r="H8283" s="391" t="s">
        <v>9568</v>
      </c>
      <c r="J8283" s="52">
        <v>250</v>
      </c>
      <c r="K8283" s="52" t="s">
        <v>12972</v>
      </c>
    </row>
    <row r="8284" spans="1:11" x14ac:dyDescent="0.3">
      <c r="A8284" s="45">
        <v>45290</v>
      </c>
      <c r="B8284" s="399" t="s">
        <v>12640</v>
      </c>
      <c r="C8284" s="5" t="s">
        <v>84</v>
      </c>
      <c r="D8284" s="124" t="s">
        <v>13007</v>
      </c>
      <c r="E8284" s="43">
        <v>2000</v>
      </c>
      <c r="F8284" s="43"/>
      <c r="G8284" s="48">
        <f t="shared" si="211"/>
        <v>13815.521505376091</v>
      </c>
      <c r="H8284" s="391" t="s">
        <v>9568</v>
      </c>
      <c r="J8284" s="52">
        <v>200</v>
      </c>
      <c r="K8284" s="52" t="s">
        <v>12972</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12972</v>
      </c>
    </row>
    <row r="8287" spans="1:11" x14ac:dyDescent="0.3">
      <c r="A8287" s="45">
        <v>45290</v>
      </c>
      <c r="B8287" s="586"/>
      <c r="C8287" s="486"/>
      <c r="D8287" s="497" t="s">
        <v>13003</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12972</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12964</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13008</v>
      </c>
      <c r="D8292" s="124" t="s">
        <v>13009</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13014</v>
      </c>
      <c r="E8293" s="43">
        <v>39000</v>
      </c>
      <c r="F8293" s="43"/>
      <c r="G8293" s="48">
        <f t="shared" si="212"/>
        <v>159135.52150537609</v>
      </c>
      <c r="H8293" s="391" t="s">
        <v>9568</v>
      </c>
    </row>
    <row r="8294" spans="1:11" x14ac:dyDescent="0.3">
      <c r="A8294" s="45">
        <v>45292</v>
      </c>
      <c r="B8294" s="399"/>
      <c r="C8294" s="5" t="s">
        <v>9052</v>
      </c>
      <c r="D8294" s="124" t="s">
        <v>13012</v>
      </c>
      <c r="E8294" s="43">
        <v>16000</v>
      </c>
      <c r="F8294" s="43"/>
      <c r="G8294" s="48">
        <f t="shared" si="212"/>
        <v>143135.52150537609</v>
      </c>
      <c r="H8294" s="391" t="s">
        <v>9568</v>
      </c>
    </row>
    <row r="8295" spans="1:11" x14ac:dyDescent="0.3">
      <c r="A8295" s="45">
        <v>45292</v>
      </c>
      <c r="B8295" s="399" t="s">
        <v>11772</v>
      </c>
      <c r="C8295" s="5" t="s">
        <v>8990</v>
      </c>
      <c r="D8295" s="124" t="s">
        <v>13013</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13011</v>
      </c>
      <c r="E8297" s="43">
        <v>740</v>
      </c>
      <c r="F8297" s="43"/>
      <c r="G8297" s="48">
        <f t="shared" si="212"/>
        <v>138055.52150537609</v>
      </c>
      <c r="H8297" s="391" t="s">
        <v>9568</v>
      </c>
    </row>
    <row r="8298" spans="1:11" x14ac:dyDescent="0.3">
      <c r="A8298" s="45">
        <v>45293</v>
      </c>
      <c r="B8298" s="399"/>
      <c r="C8298" s="5" t="s">
        <v>5162</v>
      </c>
      <c r="D8298" s="124" t="s">
        <v>13018</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13015</v>
      </c>
      <c r="C8300" s="5" t="s">
        <v>13016</v>
      </c>
      <c r="D8300" s="124" t="s">
        <v>13017</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13019</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13021</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13020</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13024</v>
      </c>
      <c r="E8307" s="43">
        <v>3000</v>
      </c>
      <c r="F8307" s="43"/>
      <c r="G8307" s="48">
        <f t="shared" si="212"/>
        <v>62255.521505376091</v>
      </c>
      <c r="H8307" s="391" t="s">
        <v>9568</v>
      </c>
    </row>
    <row r="8308" spans="1:10" x14ac:dyDescent="0.3">
      <c r="A8308" s="45">
        <v>45294</v>
      </c>
      <c r="B8308" s="399" t="s">
        <v>12189</v>
      </c>
      <c r="C8308" s="5" t="s">
        <v>9452</v>
      </c>
      <c r="D8308" s="124" t="s">
        <v>13032</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12964</v>
      </c>
      <c r="E8312" s="486"/>
      <c r="F8312" s="43">
        <v>1400000</v>
      </c>
      <c r="G8312" s="48">
        <f t="shared" si="212"/>
        <v>1411555.5215053761</v>
      </c>
      <c r="H8312" s="391" t="s">
        <v>9568</v>
      </c>
    </row>
    <row r="8313" spans="1:10" x14ac:dyDescent="0.3">
      <c r="A8313" s="45">
        <v>45294</v>
      </c>
      <c r="B8313" s="399" t="s">
        <v>12189</v>
      </c>
      <c r="C8313" s="5" t="s">
        <v>11194</v>
      </c>
      <c r="D8313" s="124" t="s">
        <v>13035</v>
      </c>
      <c r="E8313" s="43">
        <v>7000</v>
      </c>
      <c r="F8313" s="43"/>
      <c r="G8313" s="48">
        <f t="shared" si="212"/>
        <v>1404555.5215053761</v>
      </c>
      <c r="H8313" s="391" t="s">
        <v>9568</v>
      </c>
    </row>
    <row r="8314" spans="1:10" ht="20.25" customHeight="1" x14ac:dyDescent="0.3">
      <c r="A8314" s="45">
        <v>45294</v>
      </c>
      <c r="B8314" s="399" t="s">
        <v>12088</v>
      </c>
      <c r="C8314" s="5" t="s">
        <v>11194</v>
      </c>
      <c r="D8314" s="124" t="s">
        <v>13042</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13043</v>
      </c>
      <c r="E8317" s="43">
        <v>78000</v>
      </c>
      <c r="F8317" s="43"/>
      <c r="G8317" s="48">
        <f t="shared" si="212"/>
        <v>1184855.5215053761</v>
      </c>
      <c r="H8317" s="391" t="s">
        <v>9568</v>
      </c>
    </row>
    <row r="8318" spans="1:10" x14ac:dyDescent="0.3">
      <c r="A8318" s="45">
        <v>45295</v>
      </c>
      <c r="B8318" s="399" t="s">
        <v>12098</v>
      </c>
      <c r="C8318" s="5" t="s">
        <v>5793</v>
      </c>
      <c r="D8318" s="124" t="s">
        <v>13037</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13038</v>
      </c>
      <c r="E8320" s="40">
        <v>142070</v>
      </c>
      <c r="F8320" s="43"/>
      <c r="G8320" s="48">
        <f t="shared" si="212"/>
        <v>1039785.5215053761</v>
      </c>
      <c r="H8320" s="391" t="s">
        <v>9568</v>
      </c>
    </row>
    <row r="8321" spans="1:8" x14ac:dyDescent="0.3">
      <c r="A8321" s="45">
        <v>45295</v>
      </c>
      <c r="B8321" s="399" t="s">
        <v>12132</v>
      </c>
      <c r="C8321" s="5" t="s">
        <v>26</v>
      </c>
      <c r="D8321" s="124" t="s">
        <v>13039</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13041</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13044</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13049</v>
      </c>
      <c r="E8332" s="65">
        <v>15000</v>
      </c>
      <c r="F8332" s="43"/>
      <c r="G8332" s="48">
        <f t="shared" si="212"/>
        <v>670925.52150537609</v>
      </c>
      <c r="H8332" s="391" t="s">
        <v>9568</v>
      </c>
    </row>
    <row r="8333" spans="1:8" x14ac:dyDescent="0.3">
      <c r="A8333" s="45">
        <v>45296</v>
      </c>
      <c r="B8333" s="399"/>
      <c r="C8333" s="5" t="s">
        <v>14</v>
      </c>
      <c r="D8333" s="5" t="s">
        <v>13050</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13053</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13054</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13058</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13057</v>
      </c>
      <c r="E8343" s="40">
        <f>57900+41450+31330+31000</f>
        <v>161680</v>
      </c>
      <c r="F8343" s="43"/>
      <c r="G8343" s="48">
        <f t="shared" si="212"/>
        <v>276322.52150537609</v>
      </c>
      <c r="H8343" s="391" t="s">
        <v>9568</v>
      </c>
    </row>
    <row r="8344" spans="1:11" x14ac:dyDescent="0.3">
      <c r="A8344" s="45">
        <v>45296</v>
      </c>
      <c r="B8344" s="402" t="s">
        <v>12089</v>
      </c>
      <c r="C8344" s="39" t="s">
        <v>54</v>
      </c>
      <c r="D8344" s="251" t="s">
        <v>13055</v>
      </c>
      <c r="E8344" s="40">
        <f>25330+29450</f>
        <v>54780</v>
      </c>
      <c r="F8344" s="43"/>
      <c r="G8344" s="48">
        <f t="shared" si="212"/>
        <v>221542.52150537609</v>
      </c>
      <c r="H8344" s="391" t="s">
        <v>9568</v>
      </c>
    </row>
    <row r="8345" spans="1:11" x14ac:dyDescent="0.3">
      <c r="A8345" s="45">
        <v>45296</v>
      </c>
      <c r="B8345" s="402" t="s">
        <v>12189</v>
      </c>
      <c r="C8345" s="39" t="s">
        <v>54</v>
      </c>
      <c r="D8345" s="251" t="s">
        <v>13056</v>
      </c>
      <c r="E8345" s="40">
        <f>37200+14650</f>
        <v>51850</v>
      </c>
      <c r="F8345" s="43"/>
      <c r="G8345" s="48">
        <f t="shared" si="212"/>
        <v>169692.52150537609</v>
      </c>
      <c r="H8345" s="391" t="s">
        <v>9568</v>
      </c>
    </row>
    <row r="8346" spans="1:11" x14ac:dyDescent="0.3">
      <c r="A8346" s="45">
        <v>45296</v>
      </c>
      <c r="B8346" s="402" t="s">
        <v>12098</v>
      </c>
      <c r="C8346" s="39" t="s">
        <v>54</v>
      </c>
      <c r="D8346" s="251" t="s">
        <v>13059</v>
      </c>
      <c r="E8346" s="40">
        <v>28000</v>
      </c>
      <c r="F8346" s="43"/>
      <c r="G8346" s="48">
        <f t="shared" si="212"/>
        <v>141692.52150537609</v>
      </c>
      <c r="H8346" s="391" t="s">
        <v>9568</v>
      </c>
    </row>
    <row r="8347" spans="1:11" x14ac:dyDescent="0.3">
      <c r="A8347" s="45">
        <v>45296</v>
      </c>
      <c r="B8347" s="399" t="s">
        <v>12867</v>
      </c>
      <c r="C8347" s="5" t="s">
        <v>9052</v>
      </c>
      <c r="D8347" s="5" t="s">
        <v>13060</v>
      </c>
      <c r="E8347" s="43">
        <v>13000</v>
      </c>
      <c r="F8347" s="43"/>
      <c r="G8347" s="48">
        <f t="shared" si="212"/>
        <v>128692.52150537609</v>
      </c>
      <c r="H8347" s="391" t="s">
        <v>9568</v>
      </c>
    </row>
    <row r="8348" spans="1:11" x14ac:dyDescent="0.3">
      <c r="A8348" s="45">
        <v>45296</v>
      </c>
      <c r="B8348" s="399" t="s">
        <v>12506</v>
      </c>
      <c r="C8348" s="5" t="s">
        <v>11194</v>
      </c>
      <c r="D8348" s="5" t="s">
        <v>13061</v>
      </c>
      <c r="E8348" s="65">
        <v>14000</v>
      </c>
      <c r="F8348" s="43"/>
      <c r="G8348" s="48">
        <f t="shared" si="212"/>
        <v>114692.52150537609</v>
      </c>
      <c r="H8348" s="391" t="s">
        <v>9568</v>
      </c>
    </row>
    <row r="8349" spans="1:11" x14ac:dyDescent="0.3">
      <c r="A8349" s="45">
        <v>45297</v>
      </c>
      <c r="B8349" s="399" t="s">
        <v>10333</v>
      </c>
      <c r="C8349" s="5" t="s">
        <v>7737</v>
      </c>
      <c r="D8349" s="5" t="s">
        <v>13062</v>
      </c>
      <c r="E8349" s="65">
        <v>15000</v>
      </c>
      <c r="F8349" s="43"/>
      <c r="G8349" s="48">
        <f t="shared" si="212"/>
        <v>99692.521505376091</v>
      </c>
      <c r="H8349" s="391" t="s">
        <v>9568</v>
      </c>
    </row>
    <row r="8350" spans="1:11" x14ac:dyDescent="0.3">
      <c r="A8350" s="45">
        <v>45297</v>
      </c>
      <c r="B8350" s="402" t="s">
        <v>13063</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13064</v>
      </c>
      <c r="E8353" s="43">
        <v>10300</v>
      </c>
      <c r="F8353" s="43"/>
      <c r="G8353" s="48">
        <f t="shared" si="213"/>
        <v>57712.521505376091</v>
      </c>
      <c r="H8353" s="391" t="s">
        <v>9568</v>
      </c>
      <c r="I8353" s="609" t="s">
        <v>12581</v>
      </c>
      <c r="J8353" s="187">
        <f>'[1]Salary Sheets'!$Q$86</f>
        <v>2334608.1896551726</v>
      </c>
    </row>
    <row r="8354" spans="1:12" x14ac:dyDescent="0.3">
      <c r="A8354" s="45">
        <v>45297</v>
      </c>
      <c r="B8354" s="399" t="s">
        <v>12138</v>
      </c>
      <c r="C8354" s="5" t="s">
        <v>11194</v>
      </c>
      <c r="D8354" s="5" t="s">
        <v>13065</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f ca="1">J8353-J8354</f>
        <v>363853.18965517264</v>
      </c>
    </row>
    <row r="8356" spans="1:12" x14ac:dyDescent="0.3">
      <c r="A8356" s="45">
        <v>45297</v>
      </c>
      <c r="B8356" s="399" t="s">
        <v>12867</v>
      </c>
      <c r="C8356" s="5" t="s">
        <v>5793</v>
      </c>
      <c r="D8356" s="5" t="s">
        <v>13066</v>
      </c>
      <c r="E8356" s="43">
        <v>500</v>
      </c>
      <c r="F8356" s="43"/>
      <c r="G8356" s="48">
        <f t="shared" si="213"/>
        <v>19212.521505376091</v>
      </c>
      <c r="H8356" s="391" t="s">
        <v>9568</v>
      </c>
    </row>
    <row r="8357" spans="1:12" x14ac:dyDescent="0.3">
      <c r="A8357" s="45">
        <v>45299</v>
      </c>
      <c r="B8357" s="399"/>
      <c r="C8357" s="5" t="s">
        <v>84</v>
      </c>
      <c r="D8357" s="5" t="s">
        <v>13080</v>
      </c>
      <c r="E8357" s="43">
        <v>1000</v>
      </c>
      <c r="F8357" s="43"/>
      <c r="G8357" s="48">
        <f t="shared" si="213"/>
        <v>18212.521505376091</v>
      </c>
      <c r="H8357" s="391" t="s">
        <v>9568</v>
      </c>
    </row>
    <row r="8358" spans="1:12" x14ac:dyDescent="0.3">
      <c r="A8358" s="45">
        <v>45299</v>
      </c>
      <c r="B8358" s="399" t="s">
        <v>7521</v>
      </c>
      <c r="C8358" s="5" t="s">
        <v>11194</v>
      </c>
      <c r="D8358" s="5" t="s">
        <v>13083</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13084</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12909</v>
      </c>
      <c r="D8364" s="5" t="s">
        <v>13087</v>
      </c>
      <c r="E8364" s="43">
        <v>20000</v>
      </c>
      <c r="F8364" s="43"/>
      <c r="G8364" s="48">
        <f t="shared" si="213"/>
        <v>480059.52150537609</v>
      </c>
      <c r="H8364" s="391" t="s">
        <v>9568</v>
      </c>
    </row>
    <row r="8365" spans="1:12" x14ac:dyDescent="0.3">
      <c r="A8365" s="45">
        <v>45300</v>
      </c>
      <c r="B8365" s="399" t="s">
        <v>12189</v>
      </c>
      <c r="C8365" s="517" t="s">
        <v>11194</v>
      </c>
      <c r="D8365" s="517" t="s">
        <v>13088</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13089</v>
      </c>
      <c r="E8367" s="43">
        <v>20000</v>
      </c>
      <c r="F8367" s="43"/>
      <c r="G8367" s="48">
        <f t="shared" si="213"/>
        <v>446059.52150537609</v>
      </c>
      <c r="H8367" s="391" t="s">
        <v>9568</v>
      </c>
    </row>
    <row r="8368" spans="1:12" x14ac:dyDescent="0.3">
      <c r="A8368" s="45">
        <v>45300</v>
      </c>
      <c r="B8368" s="399" t="s">
        <v>12678</v>
      </c>
      <c r="C8368" s="5" t="s">
        <v>13090</v>
      </c>
      <c r="D8368" s="5" t="s">
        <v>13091</v>
      </c>
      <c r="E8368" s="43">
        <v>15100</v>
      </c>
      <c r="F8368" s="43"/>
      <c r="G8368" s="48">
        <f t="shared" si="213"/>
        <v>430959.52150537609</v>
      </c>
      <c r="H8368" s="391" t="s">
        <v>9568</v>
      </c>
      <c r="J8368" s="52">
        <v>8901000</v>
      </c>
    </row>
    <row r="8369" spans="1:13" x14ac:dyDescent="0.3">
      <c r="A8369" s="45">
        <v>45300</v>
      </c>
      <c r="B8369" s="402" t="s">
        <v>12678</v>
      </c>
      <c r="C8369" s="39" t="s">
        <v>54</v>
      </c>
      <c r="D8369" s="251" t="s">
        <v>13092</v>
      </c>
      <c r="E8369" s="40">
        <v>31410</v>
      </c>
      <c r="F8369" s="43"/>
      <c r="G8369" s="48">
        <f t="shared" si="213"/>
        <v>399549.52150537609</v>
      </c>
      <c r="H8369" s="391" t="s">
        <v>9568</v>
      </c>
      <c r="I8369" s="52" t="s">
        <v>13045</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13093</v>
      </c>
      <c r="E8371" s="43">
        <v>600</v>
      </c>
      <c r="F8371" s="43"/>
      <c r="G8371" s="48">
        <f t="shared" si="213"/>
        <v>356849.52150537609</v>
      </c>
      <c r="H8371" s="391" t="s">
        <v>9568</v>
      </c>
      <c r="I8371" s="52" t="s">
        <v>13046</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13094</v>
      </c>
      <c r="E8373" s="43">
        <v>7000</v>
      </c>
      <c r="F8373" s="43"/>
      <c r="G8373" s="48">
        <f t="shared" si="213"/>
        <v>344849.52150537609</v>
      </c>
      <c r="H8373" s="391" t="s">
        <v>9568</v>
      </c>
    </row>
    <row r="8374" spans="1:13" x14ac:dyDescent="0.3">
      <c r="A8374" s="45">
        <v>45301</v>
      </c>
      <c r="B8374" s="399"/>
      <c r="C8374" s="5" t="s">
        <v>4550</v>
      </c>
      <c r="D8374" s="5" t="s">
        <v>13095</v>
      </c>
      <c r="E8374" s="43">
        <v>25000</v>
      </c>
      <c r="F8374" s="43"/>
      <c r="G8374" s="48">
        <f t="shared" si="213"/>
        <v>319849.52150537609</v>
      </c>
      <c r="H8374" s="391" t="s">
        <v>9568</v>
      </c>
    </row>
    <row r="8375" spans="1:13" x14ac:dyDescent="0.3">
      <c r="A8375" s="45">
        <v>45306</v>
      </c>
      <c r="B8375" s="399" t="s">
        <v>12189</v>
      </c>
      <c r="C8375" s="5" t="s">
        <v>12909</v>
      </c>
      <c r="D8375" s="5" t="s">
        <v>13096</v>
      </c>
      <c r="E8375" s="43">
        <v>40000</v>
      </c>
      <c r="F8375" s="43"/>
      <c r="G8375" s="48">
        <f t="shared" si="213"/>
        <v>279849.52150537609</v>
      </c>
      <c r="H8375" s="391" t="s">
        <v>9568</v>
      </c>
    </row>
    <row r="8376" spans="1:13" x14ac:dyDescent="0.3">
      <c r="A8376" s="45">
        <v>45301</v>
      </c>
      <c r="B8376" s="399" t="s">
        <v>12189</v>
      </c>
      <c r="C8376" s="517" t="s">
        <v>11194</v>
      </c>
      <c r="D8376" s="517" t="s">
        <v>13088</v>
      </c>
      <c r="E8376" s="519">
        <v>6000</v>
      </c>
      <c r="F8376" s="43"/>
      <c r="G8376" s="48">
        <f t="shared" si="213"/>
        <v>273849.52150537609</v>
      </c>
      <c r="H8376" s="391" t="s">
        <v>9568</v>
      </c>
    </row>
    <row r="8377" spans="1:13" x14ac:dyDescent="0.3">
      <c r="A8377" s="45">
        <v>45301</v>
      </c>
      <c r="B8377" s="399" t="s">
        <v>25</v>
      </c>
      <c r="C8377" s="5" t="s">
        <v>26</v>
      </c>
      <c r="D8377" s="5" t="s">
        <v>13097</v>
      </c>
      <c r="E8377" s="43">
        <v>25000</v>
      </c>
      <c r="F8377" s="43"/>
      <c r="G8377" s="48">
        <f t="shared" si="213"/>
        <v>248849.52150537609</v>
      </c>
      <c r="H8377" s="391" t="s">
        <v>9568</v>
      </c>
    </row>
    <row r="8378" spans="1:13" x14ac:dyDescent="0.3">
      <c r="A8378" s="45">
        <v>45301</v>
      </c>
      <c r="B8378" s="399" t="s">
        <v>5958</v>
      </c>
      <c r="C8378" s="5" t="s">
        <v>4550</v>
      </c>
      <c r="D8378" s="5" t="s">
        <v>13095</v>
      </c>
      <c r="E8378" s="43">
        <v>10000</v>
      </c>
      <c r="F8378" s="43"/>
      <c r="G8378" s="48">
        <f t="shared" si="213"/>
        <v>238849.52150537609</v>
      </c>
      <c r="H8378" s="391" t="s">
        <v>9568</v>
      </c>
    </row>
    <row r="8379" spans="1:13" x14ac:dyDescent="0.3">
      <c r="A8379" s="45">
        <v>45301</v>
      </c>
      <c r="B8379" s="399" t="s">
        <v>12703</v>
      </c>
      <c r="C8379" s="5" t="s">
        <v>9647</v>
      </c>
      <c r="D8379" s="124" t="s">
        <v>13098</v>
      </c>
      <c r="E8379" s="43">
        <v>88000</v>
      </c>
      <c r="F8379" s="43"/>
      <c r="G8379" s="48">
        <f t="shared" si="213"/>
        <v>150849.52150537609</v>
      </c>
      <c r="H8379" s="391" t="s">
        <v>9568</v>
      </c>
      <c r="L8379" s="4">
        <v>15000</v>
      </c>
    </row>
    <row r="8380" spans="1:13" x14ac:dyDescent="0.3">
      <c r="A8380" s="45">
        <v>45301</v>
      </c>
      <c r="B8380" s="399" t="s">
        <v>25</v>
      </c>
      <c r="C8380" s="5" t="s">
        <v>25</v>
      </c>
      <c r="D8380" s="124" t="s">
        <v>13150</v>
      </c>
      <c r="E8380" s="43">
        <v>850</v>
      </c>
      <c r="F8380" s="43"/>
      <c r="G8380" s="48">
        <f t="shared" si="213"/>
        <v>149999.52150537609</v>
      </c>
      <c r="H8380" s="391" t="s">
        <v>9568</v>
      </c>
    </row>
    <row r="8381" spans="1:13" x14ac:dyDescent="0.3">
      <c r="A8381" s="45">
        <v>45301</v>
      </c>
      <c r="B8381" s="399" t="s">
        <v>12189</v>
      </c>
      <c r="C8381" s="5" t="s">
        <v>26</v>
      </c>
      <c r="D8381" s="5" t="s">
        <v>13099</v>
      </c>
      <c r="E8381" s="43">
        <v>1000</v>
      </c>
      <c r="F8381" s="43"/>
      <c r="G8381" s="48">
        <f t="shared" si="213"/>
        <v>148999.52150537609</v>
      </c>
      <c r="H8381" s="391" t="s">
        <v>9568</v>
      </c>
      <c r="L8381" s="4">
        <v>20000</v>
      </c>
    </row>
    <row r="8382" spans="1:13" x14ac:dyDescent="0.3">
      <c r="A8382" s="45">
        <v>45301</v>
      </c>
      <c r="B8382" s="399"/>
      <c r="C8382" s="5" t="s">
        <v>84</v>
      </c>
      <c r="D8382" s="5" t="s">
        <v>13115</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13116</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13237</v>
      </c>
      <c r="E8385" s="43">
        <v>15000</v>
      </c>
      <c r="F8385" s="43"/>
      <c r="G8385" s="48">
        <f t="shared" si="213"/>
        <v>116999.52150537609</v>
      </c>
      <c r="H8385" s="391" t="s">
        <v>9568</v>
      </c>
      <c r="I8385" s="52">
        <v>12</v>
      </c>
      <c r="J8385" s="52" t="s">
        <v>13117</v>
      </c>
      <c r="K8385" s="52">
        <v>30000</v>
      </c>
    </row>
    <row r="8386" spans="1:12" x14ac:dyDescent="0.3">
      <c r="A8386" s="45">
        <v>45301</v>
      </c>
      <c r="B8386" s="399" t="s">
        <v>12131</v>
      </c>
      <c r="C8386" s="39" t="s">
        <v>54</v>
      </c>
      <c r="D8386" s="5" t="s">
        <v>13100</v>
      </c>
      <c r="E8386" s="43">
        <v>25000</v>
      </c>
      <c r="F8386" s="43"/>
      <c r="G8386" s="48">
        <f t="shared" si="213"/>
        <v>91999.521505376091</v>
      </c>
      <c r="H8386" s="391" t="s">
        <v>9568</v>
      </c>
      <c r="I8386" s="52">
        <v>12</v>
      </c>
      <c r="J8386" s="52" t="s">
        <v>13118</v>
      </c>
      <c r="K8386" s="52">
        <v>114000</v>
      </c>
    </row>
    <row r="8387" spans="1:12" x14ac:dyDescent="0.3">
      <c r="A8387" s="45">
        <v>45301</v>
      </c>
      <c r="B8387" s="399" t="s">
        <v>12131</v>
      </c>
      <c r="C8387" s="39" t="s">
        <v>54</v>
      </c>
      <c r="D8387" s="5" t="s">
        <v>13101</v>
      </c>
      <c r="E8387" s="43">
        <v>25000</v>
      </c>
      <c r="F8387" s="43"/>
      <c r="G8387" s="48">
        <f t="shared" si="213"/>
        <v>66999.521505376091</v>
      </c>
      <c r="H8387" s="391" t="s">
        <v>9568</v>
      </c>
      <c r="I8387" s="52">
        <v>12</v>
      </c>
      <c r="J8387" s="52" t="s">
        <v>13119</v>
      </c>
      <c r="K8387" s="52">
        <v>4000</v>
      </c>
    </row>
    <row r="8388" spans="1:12" x14ac:dyDescent="0.3">
      <c r="A8388" s="45">
        <v>45301</v>
      </c>
      <c r="B8388" s="399" t="s">
        <v>12131</v>
      </c>
      <c r="C8388" s="39" t="s">
        <v>54</v>
      </c>
      <c r="D8388" s="5" t="s">
        <v>13102</v>
      </c>
      <c r="E8388" s="43">
        <v>25000</v>
      </c>
      <c r="F8388" s="43"/>
      <c r="G8388" s="48">
        <f t="shared" si="213"/>
        <v>41999.521505376091</v>
      </c>
      <c r="H8388" s="391" t="s">
        <v>9568</v>
      </c>
      <c r="I8388" s="52">
        <v>12</v>
      </c>
      <c r="J8388" s="52" t="s">
        <v>13120</v>
      </c>
      <c r="K8388" s="52">
        <v>2000</v>
      </c>
    </row>
    <row r="8389" spans="1:12" x14ac:dyDescent="0.3">
      <c r="A8389" s="45">
        <v>45301</v>
      </c>
      <c r="B8389" s="399" t="s">
        <v>12131</v>
      </c>
      <c r="C8389" s="39" t="s">
        <v>54</v>
      </c>
      <c r="D8389" s="5" t="s">
        <v>13103</v>
      </c>
      <c r="E8389" s="43">
        <v>25000</v>
      </c>
      <c r="F8389" s="43"/>
      <c r="G8389" s="48">
        <f t="shared" si="213"/>
        <v>16999.521505376091</v>
      </c>
      <c r="H8389" s="391" t="s">
        <v>9568</v>
      </c>
      <c r="I8389" s="52">
        <v>12</v>
      </c>
      <c r="J8389" s="52" t="s">
        <v>13121</v>
      </c>
      <c r="K8389" s="52">
        <v>850</v>
      </c>
    </row>
    <row r="8390" spans="1:12" x14ac:dyDescent="0.3">
      <c r="A8390" s="45">
        <v>45301</v>
      </c>
      <c r="B8390" s="399" t="s">
        <v>12189</v>
      </c>
      <c r="C8390" s="517" t="s">
        <v>11194</v>
      </c>
      <c r="D8390" s="517" t="s">
        <v>13088</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13122</v>
      </c>
      <c r="K8391" s="52">
        <v>500</v>
      </c>
    </row>
    <row r="8392" spans="1:12" x14ac:dyDescent="0.3">
      <c r="A8392" s="45">
        <v>45301</v>
      </c>
      <c r="B8392" s="399"/>
      <c r="C8392" s="5" t="s">
        <v>84</v>
      </c>
      <c r="D8392" s="5" t="s">
        <v>13165</v>
      </c>
      <c r="E8392" s="43">
        <v>5000</v>
      </c>
      <c r="F8392" s="43"/>
      <c r="G8392" s="48">
        <f t="shared" si="213"/>
        <v>-0.47849462390877306</v>
      </c>
      <c r="H8392" s="391" t="s">
        <v>9568</v>
      </c>
      <c r="I8392" s="52">
        <v>12</v>
      </c>
      <c r="J8392" s="52" t="s">
        <v>13122</v>
      </c>
      <c r="K8392" s="52">
        <v>800</v>
      </c>
    </row>
    <row r="8393" spans="1:12" x14ac:dyDescent="0.3">
      <c r="A8393" s="45">
        <v>45303</v>
      </c>
      <c r="B8393" s="586"/>
      <c r="C8393" s="486"/>
      <c r="D8393" s="497" t="s">
        <v>13145</v>
      </c>
      <c r="E8393" s="486"/>
      <c r="F8393" s="43">
        <v>600000</v>
      </c>
      <c r="G8393" s="48">
        <f t="shared" si="213"/>
        <v>599999.52150537609</v>
      </c>
      <c r="H8393" s="391" t="s">
        <v>9568</v>
      </c>
      <c r="I8393" s="52">
        <v>12</v>
      </c>
      <c r="J8393" s="52" t="s">
        <v>13122</v>
      </c>
      <c r="K8393" s="52">
        <v>1000</v>
      </c>
    </row>
    <row r="8394" spans="1:12" x14ac:dyDescent="0.3">
      <c r="A8394" s="45">
        <v>45303</v>
      </c>
      <c r="B8394" s="399" t="s">
        <v>12506</v>
      </c>
      <c r="C8394" s="5" t="s">
        <v>12852</v>
      </c>
      <c r="D8394" s="5" t="s">
        <v>13146</v>
      </c>
      <c r="E8394" s="43">
        <v>80000</v>
      </c>
      <c r="F8394" s="43"/>
      <c r="G8394" s="48">
        <f t="shared" si="213"/>
        <v>519999.52150537609</v>
      </c>
      <c r="H8394" s="391" t="s">
        <v>9568</v>
      </c>
      <c r="I8394" s="52">
        <v>12</v>
      </c>
      <c r="J8394" s="52" t="s">
        <v>13122</v>
      </c>
      <c r="K8394" s="52">
        <v>500</v>
      </c>
    </row>
    <row r="8395" spans="1:12" x14ac:dyDescent="0.3">
      <c r="A8395" s="45">
        <v>45303</v>
      </c>
      <c r="B8395" s="399" t="s">
        <v>12640</v>
      </c>
      <c r="C8395" s="5" t="s">
        <v>12852</v>
      </c>
      <c r="D8395" s="5" t="s">
        <v>13146</v>
      </c>
      <c r="E8395" s="43">
        <v>30000</v>
      </c>
      <c r="F8395" s="43"/>
      <c r="G8395" s="48">
        <f t="shared" si="213"/>
        <v>489999.52150537609</v>
      </c>
      <c r="H8395" s="391" t="s">
        <v>9568</v>
      </c>
      <c r="I8395" s="52">
        <v>12</v>
      </c>
      <c r="J8395" s="52" t="s">
        <v>13123</v>
      </c>
      <c r="K8395" s="52">
        <v>1700</v>
      </c>
      <c r="L8395" s="93"/>
    </row>
    <row r="8396" spans="1:12" x14ac:dyDescent="0.3">
      <c r="A8396" s="45">
        <v>45303</v>
      </c>
      <c r="B8396" s="399" t="s">
        <v>12867</v>
      </c>
      <c r="C8396" s="5" t="s">
        <v>13168</v>
      </c>
      <c r="D8396" s="5" t="s">
        <v>13166</v>
      </c>
      <c r="E8396" s="43">
        <v>114000</v>
      </c>
      <c r="F8396" s="43"/>
      <c r="G8396" s="48">
        <f t="shared" si="213"/>
        <v>375999.52150537609</v>
      </c>
      <c r="H8396" s="391" t="s">
        <v>9568</v>
      </c>
      <c r="I8396" s="52">
        <v>13</v>
      </c>
      <c r="J8396" s="52" t="s">
        <v>13124</v>
      </c>
      <c r="K8396" s="52">
        <v>1700</v>
      </c>
    </row>
    <row r="8397" spans="1:12" x14ac:dyDescent="0.3">
      <c r="A8397" s="45">
        <v>45303</v>
      </c>
      <c r="B8397" s="586"/>
      <c r="C8397" s="486"/>
      <c r="D8397" s="497" t="s">
        <v>13156</v>
      </c>
      <c r="E8397" s="486"/>
      <c r="F8397" s="43">
        <v>35000</v>
      </c>
      <c r="G8397" s="48">
        <f t="shared" si="213"/>
        <v>410999.52150537609</v>
      </c>
      <c r="H8397" s="391" t="s">
        <v>9568</v>
      </c>
      <c r="I8397" s="52">
        <v>13</v>
      </c>
      <c r="J8397" s="52" t="s">
        <v>13130</v>
      </c>
      <c r="K8397" s="52">
        <v>48385</v>
      </c>
    </row>
    <row r="8398" spans="1:12" x14ac:dyDescent="0.3">
      <c r="A8398" s="45">
        <v>45303</v>
      </c>
      <c r="B8398" s="399" t="s">
        <v>25</v>
      </c>
      <c r="C8398" s="5" t="s">
        <v>25</v>
      </c>
      <c r="D8398" s="43" t="s">
        <v>13147</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13125</v>
      </c>
      <c r="K8399" s="52">
        <v>250</v>
      </c>
    </row>
    <row r="8400" spans="1:12" x14ac:dyDescent="0.3">
      <c r="A8400" s="45">
        <v>45303</v>
      </c>
      <c r="B8400" s="399" t="s">
        <v>12131</v>
      </c>
      <c r="C8400" s="39" t="s">
        <v>54</v>
      </c>
      <c r="D8400" s="5" t="s">
        <v>13148</v>
      </c>
      <c r="E8400" s="43">
        <v>35050</v>
      </c>
      <c r="F8400" s="43"/>
      <c r="G8400" s="48">
        <f t="shared" si="213"/>
        <v>369949.52150537609</v>
      </c>
      <c r="H8400" s="391" t="s">
        <v>9568</v>
      </c>
      <c r="I8400" s="52">
        <v>13</v>
      </c>
      <c r="J8400" s="52" t="s">
        <v>13126</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13118</v>
      </c>
      <c r="K8401" s="52">
        <v>108000</v>
      </c>
      <c r="L8401" s="93">
        <f>K8400+K8399+K8398+K8397+K8396</f>
        <v>136335</v>
      </c>
    </row>
    <row r="8402" spans="1:12" x14ac:dyDescent="0.3">
      <c r="A8402" s="45">
        <v>45303</v>
      </c>
      <c r="B8402" s="399" t="s">
        <v>12867</v>
      </c>
      <c r="C8402" s="5" t="s">
        <v>5793</v>
      </c>
      <c r="D8402" s="5" t="s">
        <v>13149</v>
      </c>
      <c r="E8402" s="43">
        <v>5550</v>
      </c>
      <c r="F8402" s="43"/>
      <c r="G8402" s="48">
        <f t="shared" si="213"/>
        <v>363549.52150537609</v>
      </c>
      <c r="H8402" s="391" t="s">
        <v>9568</v>
      </c>
      <c r="I8402" s="52">
        <v>15</v>
      </c>
      <c r="J8402" s="52" t="s">
        <v>13123</v>
      </c>
      <c r="K8402" s="52">
        <v>250</v>
      </c>
    </row>
    <row r="8403" spans="1:12" x14ac:dyDescent="0.3">
      <c r="A8403" s="45">
        <v>45304</v>
      </c>
      <c r="B8403" s="399" t="s">
        <v>12703</v>
      </c>
      <c r="C8403" s="5" t="s">
        <v>5793</v>
      </c>
      <c r="D8403" s="5" t="s">
        <v>13149</v>
      </c>
      <c r="E8403" s="43">
        <v>3500</v>
      </c>
      <c r="F8403" s="43"/>
      <c r="G8403" s="48">
        <f t="shared" si="213"/>
        <v>360049.52150537609</v>
      </c>
      <c r="H8403" s="391" t="s">
        <v>9568</v>
      </c>
      <c r="I8403" s="52">
        <v>15</v>
      </c>
      <c r="J8403" s="52" t="s">
        <v>13123</v>
      </c>
      <c r="K8403" s="52">
        <v>500</v>
      </c>
    </row>
    <row r="8404" spans="1:12" x14ac:dyDescent="0.3">
      <c r="A8404" s="45">
        <v>45304</v>
      </c>
      <c r="B8404" s="399" t="s">
        <v>12138</v>
      </c>
      <c r="C8404" s="39" t="s">
        <v>54</v>
      </c>
      <c r="D8404" s="5" t="s">
        <v>13130</v>
      </c>
      <c r="E8404" s="43">
        <v>48385</v>
      </c>
      <c r="F8404" s="43"/>
      <c r="G8404" s="48">
        <f t="shared" si="213"/>
        <v>311664.52150537609</v>
      </c>
      <c r="H8404" s="391" t="s">
        <v>9568</v>
      </c>
      <c r="I8404" s="52">
        <v>15</v>
      </c>
      <c r="J8404" s="52" t="s">
        <v>13123</v>
      </c>
      <c r="K8404" s="52">
        <v>300</v>
      </c>
    </row>
    <row r="8405" spans="1:12" x14ac:dyDescent="0.3">
      <c r="A8405" s="45">
        <v>45304</v>
      </c>
      <c r="B8405" s="399" t="s">
        <v>12867</v>
      </c>
      <c r="C8405" s="5" t="s">
        <v>11194</v>
      </c>
      <c r="D8405" s="5" t="s">
        <v>13151</v>
      </c>
      <c r="E8405" s="43">
        <v>85000</v>
      </c>
      <c r="F8405" s="43"/>
      <c r="G8405" s="48">
        <f t="shared" si="213"/>
        <v>226664.52150537609</v>
      </c>
      <c r="H8405" s="391" t="s">
        <v>9568</v>
      </c>
      <c r="I8405" s="52">
        <v>15</v>
      </c>
      <c r="J8405" s="52" t="s">
        <v>13127</v>
      </c>
      <c r="K8405" s="52">
        <v>19000</v>
      </c>
    </row>
    <row r="8406" spans="1:12" x14ac:dyDescent="0.3">
      <c r="A8406" s="45">
        <v>45306</v>
      </c>
      <c r="B8406" s="399" t="s">
        <v>12867</v>
      </c>
      <c r="C8406" s="5" t="s">
        <v>13167</v>
      </c>
      <c r="D8406" s="5" t="s">
        <v>13166</v>
      </c>
      <c r="E8406" s="43">
        <v>108000</v>
      </c>
      <c r="F8406" s="43"/>
      <c r="G8406" s="48">
        <f t="shared" si="213"/>
        <v>118664.52150537609</v>
      </c>
      <c r="H8406" s="391" t="s">
        <v>9568</v>
      </c>
      <c r="I8406" s="52">
        <v>15</v>
      </c>
      <c r="J8406" s="52" t="s">
        <v>13128</v>
      </c>
      <c r="K8406" s="52">
        <v>400</v>
      </c>
    </row>
    <row r="8407" spans="1:12" x14ac:dyDescent="0.3">
      <c r="A8407" s="45">
        <v>45306</v>
      </c>
      <c r="B8407" s="399" t="s">
        <v>12506</v>
      </c>
      <c r="C8407" s="5" t="s">
        <v>12852</v>
      </c>
      <c r="D8407" s="5" t="s">
        <v>13146</v>
      </c>
      <c r="E8407" s="43">
        <v>19000</v>
      </c>
      <c r="F8407" s="43"/>
      <c r="G8407" s="48">
        <f t="shared" si="213"/>
        <v>99664.521505376091</v>
      </c>
      <c r="H8407" s="391" t="s">
        <v>9568</v>
      </c>
      <c r="I8407" s="52">
        <v>15</v>
      </c>
      <c r="J8407" s="52" t="s">
        <v>13129</v>
      </c>
      <c r="K8407" s="52">
        <v>4100</v>
      </c>
    </row>
    <row r="8408" spans="1:12" x14ac:dyDescent="0.3">
      <c r="A8408" s="45">
        <v>45306</v>
      </c>
      <c r="B8408" s="399" t="s">
        <v>12867</v>
      </c>
      <c r="C8408" s="5" t="s">
        <v>11194</v>
      </c>
      <c r="D8408" s="5" t="s">
        <v>13152</v>
      </c>
      <c r="E8408" s="43">
        <v>4100</v>
      </c>
      <c r="F8408" s="43"/>
      <c r="G8408" s="48">
        <f t="shared" si="213"/>
        <v>95564.521505376091</v>
      </c>
      <c r="H8408" s="391" t="s">
        <v>9568</v>
      </c>
      <c r="I8408" s="52">
        <v>15</v>
      </c>
      <c r="J8408" s="52" t="s">
        <v>13120</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13131</v>
      </c>
      <c r="K8409" s="52">
        <v>5900</v>
      </c>
    </row>
    <row r="8410" spans="1:12" x14ac:dyDescent="0.3">
      <c r="A8410" s="45">
        <v>45306</v>
      </c>
      <c r="B8410" s="399" t="s">
        <v>12867</v>
      </c>
      <c r="C8410" s="5" t="s">
        <v>11194</v>
      </c>
      <c r="D8410" s="5" t="s">
        <v>13153</v>
      </c>
      <c r="E8410" s="43">
        <v>5900</v>
      </c>
      <c r="F8410" s="43"/>
      <c r="G8410" s="48">
        <f t="shared" si="213"/>
        <v>88664.521505376091</v>
      </c>
      <c r="H8410" s="391" t="s">
        <v>9568</v>
      </c>
      <c r="I8410" s="52">
        <v>15</v>
      </c>
      <c r="J8410" s="52" t="s">
        <v>13132</v>
      </c>
      <c r="K8410" s="52">
        <v>400</v>
      </c>
    </row>
    <row r="8411" spans="1:12" x14ac:dyDescent="0.3">
      <c r="A8411" s="45">
        <v>45306</v>
      </c>
      <c r="B8411" s="399" t="s">
        <v>12867</v>
      </c>
      <c r="C8411" s="5" t="s">
        <v>5793</v>
      </c>
      <c r="D8411" s="5" t="s">
        <v>13149</v>
      </c>
      <c r="E8411" s="43">
        <v>2000</v>
      </c>
      <c r="F8411" s="43"/>
      <c r="G8411" s="48">
        <f t="shared" si="213"/>
        <v>86664.521505376091</v>
      </c>
      <c r="H8411" s="391" t="s">
        <v>9568</v>
      </c>
      <c r="I8411" s="52">
        <v>15</v>
      </c>
      <c r="J8411" s="52" t="s">
        <v>13132</v>
      </c>
      <c r="K8411" s="52">
        <v>800</v>
      </c>
    </row>
    <row r="8412" spans="1:12" x14ac:dyDescent="0.3">
      <c r="A8412" s="45">
        <v>45306</v>
      </c>
      <c r="B8412" s="399" t="s">
        <v>12867</v>
      </c>
      <c r="C8412" s="5" t="s">
        <v>9452</v>
      </c>
      <c r="D8412" s="5" t="s">
        <v>13154</v>
      </c>
      <c r="E8412" s="43">
        <v>1000</v>
      </c>
      <c r="F8412" s="43"/>
      <c r="G8412" s="48">
        <f t="shared" si="213"/>
        <v>85664.521505376091</v>
      </c>
      <c r="H8412" s="391" t="s">
        <v>9568</v>
      </c>
      <c r="I8412" s="52">
        <v>15</v>
      </c>
      <c r="J8412" s="52" t="s">
        <v>13133</v>
      </c>
      <c r="K8412" s="52">
        <v>1030</v>
      </c>
    </row>
    <row r="8413" spans="1:12" x14ac:dyDescent="0.3">
      <c r="A8413" s="45">
        <v>45306</v>
      </c>
      <c r="B8413" s="399" t="s">
        <v>25</v>
      </c>
      <c r="C8413" s="5" t="s">
        <v>25</v>
      </c>
      <c r="D8413" s="124" t="s">
        <v>13150</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13128</v>
      </c>
      <c r="K8414" s="52">
        <v>250</v>
      </c>
    </row>
    <row r="8415" spans="1:12" x14ac:dyDescent="0.3">
      <c r="A8415" s="45">
        <v>45306</v>
      </c>
      <c r="B8415" s="399" t="s">
        <v>12138</v>
      </c>
      <c r="C8415" s="5" t="s">
        <v>5793</v>
      </c>
      <c r="D8415" s="5" t="s">
        <v>13155</v>
      </c>
      <c r="E8415" s="43">
        <v>5100</v>
      </c>
      <c r="F8415" s="43"/>
      <c r="G8415" s="48">
        <f t="shared" si="213"/>
        <v>75564.521505376091</v>
      </c>
      <c r="H8415" s="391" t="s">
        <v>9568</v>
      </c>
      <c r="I8415" s="52">
        <v>15</v>
      </c>
      <c r="J8415" s="52" t="s">
        <v>13132</v>
      </c>
      <c r="K8415" s="52">
        <v>450</v>
      </c>
    </row>
    <row r="8416" spans="1:12" x14ac:dyDescent="0.3">
      <c r="A8416" s="45">
        <v>45307</v>
      </c>
      <c r="B8416" s="399" t="s">
        <v>12867</v>
      </c>
      <c r="C8416" s="5" t="s">
        <v>11194</v>
      </c>
      <c r="D8416" s="5" t="s">
        <v>13157</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13149</v>
      </c>
      <c r="E8417" s="43">
        <v>2500</v>
      </c>
      <c r="F8417" s="43"/>
      <c r="G8417" s="48">
        <f t="shared" si="213"/>
        <v>64564.521505376091</v>
      </c>
      <c r="H8417" s="391" t="s">
        <v>9568</v>
      </c>
      <c r="I8417" s="52">
        <v>15</v>
      </c>
      <c r="J8417" s="52" t="s">
        <v>13132</v>
      </c>
      <c r="K8417" s="52">
        <v>1900</v>
      </c>
    </row>
    <row r="8418" spans="1:11" x14ac:dyDescent="0.3">
      <c r="A8418" s="45">
        <v>45307</v>
      </c>
      <c r="B8418" s="399" t="s">
        <v>12138</v>
      </c>
      <c r="C8418" s="5" t="s">
        <v>11194</v>
      </c>
      <c r="D8418" s="43" t="s">
        <v>13137</v>
      </c>
      <c r="E8418" s="43">
        <v>1900</v>
      </c>
      <c r="F8418" s="43"/>
      <c r="G8418" s="48">
        <f t="shared" si="213"/>
        <v>62664.521505376091</v>
      </c>
      <c r="H8418" s="391" t="s">
        <v>9568</v>
      </c>
      <c r="I8418" s="52">
        <v>15</v>
      </c>
      <c r="J8418" s="52" t="s">
        <v>13134</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13135</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13136</v>
      </c>
      <c r="K8420" s="52">
        <v>1000</v>
      </c>
    </row>
    <row r="8421" spans="1:11" x14ac:dyDescent="0.3">
      <c r="A8421" s="45">
        <v>45307</v>
      </c>
      <c r="B8421" s="399" t="s">
        <v>12867</v>
      </c>
      <c r="C8421" s="5" t="s">
        <v>5793</v>
      </c>
      <c r="D8421" s="5" t="s">
        <v>13158</v>
      </c>
      <c r="E8421" s="43">
        <v>1500</v>
      </c>
      <c r="F8421" s="43"/>
      <c r="G8421" s="48">
        <f t="shared" si="214"/>
        <v>56324.521505376091</v>
      </c>
      <c r="H8421" s="391" t="s">
        <v>9568</v>
      </c>
      <c r="I8421" s="52">
        <v>16</v>
      </c>
      <c r="J8421" s="52" t="s">
        <v>13123</v>
      </c>
      <c r="K8421" s="52">
        <v>1100</v>
      </c>
    </row>
    <row r="8422" spans="1:11" x14ac:dyDescent="0.3">
      <c r="A8422" s="45">
        <v>45308</v>
      </c>
      <c r="B8422" s="399" t="s">
        <v>25</v>
      </c>
      <c r="C8422" s="5" t="s">
        <v>25</v>
      </c>
      <c r="D8422" s="124" t="s">
        <v>13150</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13275</v>
      </c>
      <c r="E8423" s="519">
        <v>20300</v>
      </c>
      <c r="F8423" s="43"/>
      <c r="G8423" s="48">
        <f t="shared" si="214"/>
        <v>32024.521505376091</v>
      </c>
      <c r="H8423" s="391" t="s">
        <v>9568</v>
      </c>
      <c r="I8423" s="52">
        <v>16</v>
      </c>
      <c r="J8423" s="52" t="s">
        <v>13137</v>
      </c>
      <c r="K8423" s="52">
        <v>1900</v>
      </c>
    </row>
    <row r="8424" spans="1:11" x14ac:dyDescent="0.3">
      <c r="A8424" s="45">
        <v>45309</v>
      </c>
      <c r="B8424" s="399" t="s">
        <v>12640</v>
      </c>
      <c r="C8424" s="5" t="s">
        <v>12446</v>
      </c>
      <c r="D8424" s="5" t="s">
        <v>13169</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13159</v>
      </c>
      <c r="E8425" s="43">
        <v>10000</v>
      </c>
      <c r="F8425" s="43"/>
      <c r="G8425" s="48">
        <f t="shared" si="214"/>
        <v>17524.521505376091</v>
      </c>
      <c r="H8425" s="391" t="s">
        <v>9568</v>
      </c>
      <c r="I8425" s="52">
        <v>16</v>
      </c>
      <c r="J8425" s="52" t="s">
        <v>51</v>
      </c>
      <c r="K8425" s="52">
        <v>3940</v>
      </c>
    </row>
    <row r="8426" spans="1:11" x14ac:dyDescent="0.3">
      <c r="A8426" s="45">
        <v>45309</v>
      </c>
      <c r="B8426" s="399" t="s">
        <v>13160</v>
      </c>
      <c r="C8426" s="5" t="s">
        <v>11194</v>
      </c>
      <c r="D8426" s="5" t="s">
        <v>13170</v>
      </c>
      <c r="E8426" s="43">
        <v>1000</v>
      </c>
      <c r="F8426" s="43"/>
      <c r="G8426" s="48">
        <f t="shared" si="214"/>
        <v>16524.521505376091</v>
      </c>
      <c r="H8426" s="391" t="s">
        <v>9568</v>
      </c>
      <c r="I8426" s="52">
        <v>16</v>
      </c>
      <c r="J8426" s="52" t="s">
        <v>13123</v>
      </c>
      <c r="K8426" s="52">
        <v>1700</v>
      </c>
    </row>
    <row r="8427" spans="1:11" x14ac:dyDescent="0.3">
      <c r="A8427" s="45">
        <v>45309</v>
      </c>
      <c r="B8427" s="399" t="s">
        <v>12703</v>
      </c>
      <c r="C8427" s="5" t="s">
        <v>26</v>
      </c>
      <c r="D8427" s="5" t="s">
        <v>13161</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13138</v>
      </c>
      <c r="K8428" s="52">
        <v>20300</v>
      </c>
    </row>
    <row r="8429" spans="1:11" x14ac:dyDescent="0.3">
      <c r="A8429" s="45">
        <v>45309</v>
      </c>
      <c r="B8429" s="399"/>
      <c r="C8429" s="5" t="s">
        <v>18</v>
      </c>
      <c r="D8429" s="5" t="s">
        <v>13146</v>
      </c>
      <c r="E8429" s="43">
        <v>1000</v>
      </c>
      <c r="F8429" s="43"/>
      <c r="G8429" s="48">
        <f t="shared" si="214"/>
        <v>11024.521505376091</v>
      </c>
      <c r="H8429" s="391" t="s">
        <v>9568</v>
      </c>
      <c r="I8429" s="52">
        <v>17</v>
      </c>
      <c r="J8429" s="52" t="s">
        <v>13139</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13163</v>
      </c>
      <c r="E8431" s="486"/>
      <c r="F8431" s="43">
        <v>32000</v>
      </c>
      <c r="G8431" s="48">
        <f t="shared" si="214"/>
        <v>42024.521505376091</v>
      </c>
      <c r="H8431" s="391" t="s">
        <v>9568</v>
      </c>
      <c r="I8431" s="52">
        <v>18</v>
      </c>
      <c r="J8431" s="52" t="s">
        <v>13124</v>
      </c>
      <c r="K8431" s="52">
        <v>800</v>
      </c>
    </row>
    <row r="8432" spans="1:11" x14ac:dyDescent="0.3">
      <c r="A8432" s="45">
        <v>45310</v>
      </c>
      <c r="B8432" s="399" t="s">
        <v>13015</v>
      </c>
      <c r="C8432" s="5" t="s">
        <v>93</v>
      </c>
      <c r="D8432" s="5" t="s">
        <v>13162</v>
      </c>
      <c r="E8432" s="43">
        <v>20000</v>
      </c>
      <c r="F8432" s="43"/>
      <c r="G8432" s="48">
        <f t="shared" si="214"/>
        <v>22024.521505376091</v>
      </c>
      <c r="H8432" s="391" t="s">
        <v>9568</v>
      </c>
      <c r="I8432" s="52">
        <v>18</v>
      </c>
      <c r="J8432" s="52" t="s">
        <v>13140</v>
      </c>
      <c r="K8432" s="52">
        <v>1000</v>
      </c>
    </row>
    <row r="8433" spans="1:14" x14ac:dyDescent="0.3">
      <c r="A8433" s="45">
        <v>45310</v>
      </c>
      <c r="B8433" s="399" t="s">
        <v>25</v>
      </c>
      <c r="C8433" s="5" t="s">
        <v>25</v>
      </c>
      <c r="D8433" s="124" t="s">
        <v>13150</v>
      </c>
      <c r="E8433" s="43">
        <v>4000</v>
      </c>
      <c r="F8433" s="43"/>
      <c r="G8433" s="48">
        <f t="shared" si="214"/>
        <v>18024.521505376091</v>
      </c>
      <c r="H8433" s="391" t="s">
        <v>9568</v>
      </c>
      <c r="I8433" s="52">
        <v>18</v>
      </c>
      <c r="J8433" s="52" t="s">
        <v>13141</v>
      </c>
      <c r="K8433" s="52">
        <f>950+350+1200</f>
        <v>2500</v>
      </c>
    </row>
    <row r="8434" spans="1:14" x14ac:dyDescent="0.3">
      <c r="A8434" s="45">
        <v>45311</v>
      </c>
      <c r="B8434" s="399" t="s">
        <v>12189</v>
      </c>
      <c r="C8434" s="5" t="s">
        <v>9331</v>
      </c>
      <c r="D8434" s="5" t="s">
        <v>13171</v>
      </c>
      <c r="E8434" s="43">
        <v>1500</v>
      </c>
      <c r="F8434" s="43"/>
      <c r="G8434" s="48">
        <f t="shared" si="214"/>
        <v>16524.521505376091</v>
      </c>
      <c r="H8434" s="391" t="s">
        <v>9568</v>
      </c>
      <c r="I8434" s="52">
        <v>18</v>
      </c>
      <c r="J8434" s="52" t="s">
        <v>13132</v>
      </c>
      <c r="K8434" s="52">
        <v>1600</v>
      </c>
    </row>
    <row r="8435" spans="1:14" x14ac:dyDescent="0.3">
      <c r="A8435" s="45">
        <v>45311</v>
      </c>
      <c r="B8435" s="399" t="s">
        <v>12138</v>
      </c>
      <c r="C8435" s="5" t="s">
        <v>11194</v>
      </c>
      <c r="D8435" s="5" t="s">
        <v>13172</v>
      </c>
      <c r="E8435" s="43">
        <v>350</v>
      </c>
      <c r="F8435" s="43"/>
      <c r="G8435" s="48">
        <f t="shared" si="214"/>
        <v>16174.521505376091</v>
      </c>
      <c r="H8435" s="391" t="s">
        <v>9568</v>
      </c>
      <c r="I8435" s="52">
        <v>18</v>
      </c>
      <c r="J8435" s="52" t="s">
        <v>13142</v>
      </c>
      <c r="K8435" s="52">
        <v>800</v>
      </c>
    </row>
    <row r="8436" spans="1:14" x14ac:dyDescent="0.3">
      <c r="A8436" s="45">
        <v>45311</v>
      </c>
      <c r="B8436" s="399" t="s">
        <v>12138</v>
      </c>
      <c r="C8436" s="5" t="s">
        <v>30</v>
      </c>
      <c r="D8436" s="5" t="s">
        <v>13175</v>
      </c>
      <c r="E8436" s="43">
        <v>150</v>
      </c>
      <c r="F8436" s="43"/>
      <c r="G8436" s="48">
        <f t="shared" si="214"/>
        <v>16024.521505376091</v>
      </c>
      <c r="H8436" s="391" t="s">
        <v>9568</v>
      </c>
    </row>
    <row r="8437" spans="1:14" s="390" customFormat="1" x14ac:dyDescent="0.25">
      <c r="A8437" s="45">
        <v>45311</v>
      </c>
      <c r="B8437" s="586"/>
      <c r="C8437" s="486"/>
      <c r="D8437" s="497" t="s">
        <v>12964</v>
      </c>
      <c r="E8437" s="486"/>
      <c r="F8437" s="28">
        <v>400000</v>
      </c>
      <c r="G8437" s="48">
        <f t="shared" si="214"/>
        <v>416024.52150537609</v>
      </c>
      <c r="H8437" s="400" t="s">
        <v>9568</v>
      </c>
      <c r="I8437" s="155">
        <v>18</v>
      </c>
      <c r="J8437" s="155" t="s">
        <v>13128</v>
      </c>
      <c r="K8437" s="155">
        <v>300</v>
      </c>
      <c r="N8437" s="155"/>
    </row>
    <row r="8438" spans="1:14" s="390" customFormat="1" x14ac:dyDescent="0.25">
      <c r="A8438" s="45">
        <v>45311</v>
      </c>
      <c r="B8438" s="322"/>
      <c r="C8438" s="44" t="s">
        <v>84</v>
      </c>
      <c r="D8438" s="44" t="s">
        <v>13174</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13176</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13178</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13179</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13181</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13182</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13183</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13186</v>
      </c>
      <c r="E8445" s="28">
        <v>8000</v>
      </c>
      <c r="F8445" s="28"/>
      <c r="G8445" s="48">
        <f t="shared" si="214"/>
        <v>355524.52150537609</v>
      </c>
      <c r="H8445" s="400" t="s">
        <v>9568</v>
      </c>
      <c r="I8445" s="155"/>
      <c r="J8445" s="155"/>
      <c r="K8445" s="155"/>
      <c r="N8445" s="155"/>
    </row>
    <row r="8446" spans="1:14" s="390" customFormat="1" x14ac:dyDescent="0.25">
      <c r="A8446" s="45">
        <v>45311</v>
      </c>
      <c r="B8446" s="322" t="s">
        <v>13188</v>
      </c>
      <c r="C8446" s="642" t="s">
        <v>11194</v>
      </c>
      <c r="D8446" s="642" t="s">
        <v>13211</v>
      </c>
      <c r="E8446" s="643">
        <v>6000</v>
      </c>
      <c r="F8446" s="28"/>
      <c r="G8446" s="48">
        <f t="shared" si="214"/>
        <v>349524.52150537609</v>
      </c>
      <c r="H8446" s="400" t="s">
        <v>9568</v>
      </c>
      <c r="I8446" s="155"/>
      <c r="J8446" s="155"/>
      <c r="K8446" s="155"/>
      <c r="N8446" s="155"/>
    </row>
    <row r="8447" spans="1:14" s="390" customFormat="1" x14ac:dyDescent="0.25">
      <c r="A8447" s="45">
        <v>45311</v>
      </c>
      <c r="B8447" s="322" t="s">
        <v>13188</v>
      </c>
      <c r="C8447" s="44" t="s">
        <v>11194</v>
      </c>
      <c r="D8447" s="44" t="s">
        <v>13189</v>
      </c>
      <c r="E8447" s="28">
        <v>12080</v>
      </c>
      <c r="F8447" s="28"/>
      <c r="G8447" s="48">
        <f t="shared" si="214"/>
        <v>337444.52150537609</v>
      </c>
      <c r="H8447" s="400" t="s">
        <v>9568</v>
      </c>
      <c r="I8447" s="28" t="s">
        <v>13228</v>
      </c>
      <c r="J8447" s="28">
        <f>450000+450000</f>
        <v>900000</v>
      </c>
      <c r="K8447" s="155"/>
      <c r="M8447" s="155"/>
      <c r="N8447" s="155"/>
    </row>
    <row r="8448" spans="1:14" s="390" customFormat="1" x14ac:dyDescent="0.25">
      <c r="A8448" s="45">
        <v>45311</v>
      </c>
      <c r="B8448" s="644"/>
      <c r="C8448" s="645" t="s">
        <v>1616</v>
      </c>
      <c r="D8448" s="645" t="s">
        <v>13190</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13150</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13210</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13229</v>
      </c>
      <c r="J8451" s="28">
        <f>300+1200</f>
        <v>1500</v>
      </c>
      <c r="K8451" s="155"/>
      <c r="L8451" s="390" t="s">
        <v>4692</v>
      </c>
      <c r="M8451" s="155">
        <v>5000</v>
      </c>
      <c r="N8451" s="155"/>
    </row>
    <row r="8452" spans="1:14" s="390" customFormat="1" x14ac:dyDescent="0.25">
      <c r="A8452" s="45">
        <v>45313</v>
      </c>
      <c r="B8452" s="322"/>
      <c r="C8452" s="44" t="s">
        <v>4550</v>
      </c>
      <c r="D8452" s="44" t="s">
        <v>13237</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13191</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13246</v>
      </c>
      <c r="J8454" s="28">
        <v>54400</v>
      </c>
      <c r="K8454" s="155"/>
      <c r="L8454" s="390" t="s">
        <v>13222</v>
      </c>
      <c r="M8454" s="155">
        <v>45000</v>
      </c>
      <c r="N8454" s="155"/>
    </row>
    <row r="8455" spans="1:14" s="390" customFormat="1" x14ac:dyDescent="0.25">
      <c r="A8455" s="45">
        <v>45313</v>
      </c>
      <c r="B8455" s="322" t="s">
        <v>12132</v>
      </c>
      <c r="C8455" s="44" t="s">
        <v>84</v>
      </c>
      <c r="D8455" s="44" t="s">
        <v>13192</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13251</v>
      </c>
      <c r="J8456" s="28">
        <v>100000</v>
      </c>
      <c r="K8456" s="155"/>
      <c r="L8456" s="390" t="s">
        <v>13223</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13255</v>
      </c>
      <c r="J8457" s="28"/>
      <c r="K8457" s="155" t="s">
        <v>12253</v>
      </c>
      <c r="M8457" s="155">
        <f>SUM(M8451:M8456)</f>
        <v>900000</v>
      </c>
      <c r="N8457" s="155"/>
    </row>
    <row r="8458" spans="1:14" s="390" customFormat="1" x14ac:dyDescent="0.25">
      <c r="A8458" s="45">
        <v>45313</v>
      </c>
      <c r="B8458" s="322" t="s">
        <v>12138</v>
      </c>
      <c r="C8458" s="44" t="s">
        <v>9452</v>
      </c>
      <c r="D8458" s="44" t="s">
        <v>13218</v>
      </c>
      <c r="E8458" s="28">
        <v>400</v>
      </c>
      <c r="F8458" s="28"/>
      <c r="G8458" s="48">
        <f t="shared" si="214"/>
        <v>241984.52150537609</v>
      </c>
      <c r="H8458" s="400" t="s">
        <v>9568</v>
      </c>
      <c r="I8458" s="32" t="s">
        <v>13256</v>
      </c>
      <c r="J8458" s="28">
        <v>72000</v>
      </c>
      <c r="K8458" s="155">
        <v>650</v>
      </c>
      <c r="M8458" s="155"/>
      <c r="N8458" s="155"/>
    </row>
    <row r="8459" spans="1:14" s="390" customFormat="1" x14ac:dyDescent="0.25">
      <c r="A8459" s="45">
        <v>45313</v>
      </c>
      <c r="B8459" s="322" t="s">
        <v>12640</v>
      </c>
      <c r="C8459" s="44" t="s">
        <v>11194</v>
      </c>
      <c r="D8459" s="44" t="s">
        <v>13212</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13217</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13230</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13221</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13222</v>
      </c>
      <c r="J8464" s="28">
        <v>45000</v>
      </c>
      <c r="K8464" s="155"/>
      <c r="L8464" s="641">
        <f>J8447-J8461</f>
        <v>191600</v>
      </c>
      <c r="N8464" s="155"/>
    </row>
    <row r="8465" spans="1:14" s="390" customFormat="1" x14ac:dyDescent="0.25">
      <c r="A8465" s="45">
        <v>45314</v>
      </c>
      <c r="B8465" s="322" t="s">
        <v>10333</v>
      </c>
      <c r="C8465" s="44" t="s">
        <v>11194</v>
      </c>
      <c r="D8465" s="44" t="s">
        <v>13219</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13220</v>
      </c>
      <c r="E8466" s="43">
        <v>5000</v>
      </c>
      <c r="F8466" s="43"/>
      <c r="G8466" s="48">
        <f t="shared" si="214"/>
        <v>503384.52150537609</v>
      </c>
      <c r="H8466" s="400" t="s">
        <v>9568</v>
      </c>
      <c r="I8466" s="28" t="s">
        <v>13223</v>
      </c>
      <c r="J8466" s="28">
        <v>46500</v>
      </c>
      <c r="K8466" s="155"/>
      <c r="N8466" s="155"/>
    </row>
    <row r="8467" spans="1:14" x14ac:dyDescent="0.3">
      <c r="A8467" s="45">
        <v>45314</v>
      </c>
      <c r="B8467" s="399" t="s">
        <v>12189</v>
      </c>
      <c r="C8467" s="517" t="s">
        <v>11194</v>
      </c>
      <c r="D8467" s="517" t="s">
        <v>13211</v>
      </c>
      <c r="E8467" s="519">
        <v>13000</v>
      </c>
      <c r="F8467" s="43"/>
      <c r="G8467" s="48">
        <f t="shared" si="214"/>
        <v>490384.52150537609</v>
      </c>
      <c r="H8467" s="391" t="s">
        <v>9568</v>
      </c>
      <c r="I8467" s="28" t="s">
        <v>13247</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13231</v>
      </c>
      <c r="C8469" s="5" t="s">
        <v>11194</v>
      </c>
      <c r="D8469" s="5" t="s">
        <v>13232</v>
      </c>
      <c r="E8469" s="43">
        <v>1500</v>
      </c>
      <c r="F8469" s="43"/>
      <c r="G8469" s="48">
        <f t="shared" si="214"/>
        <v>486284.52150537609</v>
      </c>
      <c r="H8469" s="392" t="s">
        <v>9568</v>
      </c>
      <c r="I8469" s="155"/>
      <c r="J8469" s="155"/>
    </row>
    <row r="8470" spans="1:14" x14ac:dyDescent="0.3">
      <c r="A8470" s="45">
        <v>45315</v>
      </c>
      <c r="B8470" s="399" t="s">
        <v>12678</v>
      </c>
      <c r="C8470" s="5" t="s">
        <v>11194</v>
      </c>
      <c r="D8470" s="5" t="s">
        <v>13233</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13235</v>
      </c>
      <c r="C8473" s="5" t="s">
        <v>7522</v>
      </c>
      <c r="D8473" s="5" t="s">
        <v>582</v>
      </c>
      <c r="E8473" s="43">
        <v>11000</v>
      </c>
      <c r="F8473" s="43"/>
      <c r="G8473" s="48">
        <f t="shared" si="214"/>
        <v>466784.52150537609</v>
      </c>
      <c r="H8473" s="392" t="s">
        <v>9568</v>
      </c>
    </row>
    <row r="8474" spans="1:14" x14ac:dyDescent="0.3">
      <c r="A8474" s="45">
        <v>45315</v>
      </c>
      <c r="B8474" s="399" t="s">
        <v>13160</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13260</v>
      </c>
      <c r="E8475" s="519">
        <v>14000</v>
      </c>
      <c r="F8475" s="43"/>
      <c r="G8475" s="48">
        <f t="shared" si="214"/>
        <v>432784.52150537609</v>
      </c>
      <c r="H8475" s="392" t="s">
        <v>9568</v>
      </c>
    </row>
    <row r="8476" spans="1:14" x14ac:dyDescent="0.3">
      <c r="A8476" s="45">
        <v>45315</v>
      </c>
      <c r="B8476" s="399"/>
      <c r="C8476" s="5" t="s">
        <v>54</v>
      </c>
      <c r="D8476" s="5" t="s">
        <v>13234</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13236</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13239</v>
      </c>
      <c r="E8480" s="43">
        <v>33000</v>
      </c>
      <c r="F8480" s="43"/>
      <c r="G8480" s="48">
        <f t="shared" si="214"/>
        <v>371584.52150537609</v>
      </c>
      <c r="H8480" s="392" t="s">
        <v>9568</v>
      </c>
    </row>
    <row r="8481" spans="1:10" x14ac:dyDescent="0.3">
      <c r="A8481" s="45">
        <v>45315</v>
      </c>
      <c r="B8481" s="399" t="s">
        <v>12640</v>
      </c>
      <c r="C8481" s="5" t="s">
        <v>5288</v>
      </c>
      <c r="D8481" s="5" t="s">
        <v>13240</v>
      </c>
      <c r="E8481" s="43">
        <v>50000</v>
      </c>
      <c r="F8481" s="43"/>
      <c r="G8481" s="48">
        <f t="shared" si="214"/>
        <v>321584.52150537609</v>
      </c>
      <c r="H8481" s="392" t="s">
        <v>9568</v>
      </c>
    </row>
    <row r="8482" spans="1:10" x14ac:dyDescent="0.3">
      <c r="A8482" s="45">
        <v>45316</v>
      </c>
      <c r="B8482" s="399" t="s">
        <v>12189</v>
      </c>
      <c r="C8482" s="5" t="s">
        <v>5793</v>
      </c>
      <c r="D8482" s="5" t="s">
        <v>13245</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13252</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13258</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13256</v>
      </c>
      <c r="D8492" s="5" t="s">
        <v>13257</v>
      </c>
      <c r="E8492" s="43">
        <v>72000</v>
      </c>
      <c r="F8492" s="43"/>
      <c r="G8492" s="48">
        <f t="shared" si="215"/>
        <v>116856.52150537609</v>
      </c>
      <c r="H8492" s="392" t="s">
        <v>9568</v>
      </c>
    </row>
    <row r="8493" spans="1:10" x14ac:dyDescent="0.3">
      <c r="A8493" s="45">
        <v>45317</v>
      </c>
      <c r="B8493" s="518" t="s">
        <v>13252</v>
      </c>
      <c r="C8493" s="517" t="s">
        <v>11194</v>
      </c>
      <c r="D8493" s="517" t="s">
        <v>13274</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13261</v>
      </c>
      <c r="E8495" s="43">
        <v>30000</v>
      </c>
      <c r="F8495" s="43"/>
      <c r="G8495" s="48">
        <f t="shared" si="215"/>
        <v>79606.521505376091</v>
      </c>
      <c r="H8495" s="392" t="s">
        <v>9568</v>
      </c>
    </row>
    <row r="8496" spans="1:10" x14ac:dyDescent="0.3">
      <c r="A8496" s="45">
        <v>45317</v>
      </c>
      <c r="B8496" s="399" t="s">
        <v>12189</v>
      </c>
      <c r="C8496" s="5" t="s">
        <v>11194</v>
      </c>
      <c r="D8496" s="5" t="s">
        <v>13262</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13258</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12964</v>
      </c>
      <c r="E8500" s="486"/>
      <c r="F8500" s="28">
        <v>100000</v>
      </c>
      <c r="G8500" s="48">
        <f t="shared" si="215"/>
        <v>166426.52150537609</v>
      </c>
      <c r="H8500" s="392" t="s">
        <v>9568</v>
      </c>
    </row>
    <row r="8501" spans="1:8" x14ac:dyDescent="0.3">
      <c r="A8501" s="45">
        <v>45317</v>
      </c>
      <c r="B8501" s="399" t="s">
        <v>12703</v>
      </c>
      <c r="C8501" s="5" t="s">
        <v>11194</v>
      </c>
      <c r="D8501" s="5" t="s">
        <v>13267</v>
      </c>
      <c r="E8501" s="43">
        <v>25000</v>
      </c>
      <c r="F8501" s="43"/>
      <c r="G8501" s="48">
        <f t="shared" si="215"/>
        <v>141426.52150537609</v>
      </c>
      <c r="H8501" s="392" t="s">
        <v>9568</v>
      </c>
    </row>
    <row r="8502" spans="1:8" x14ac:dyDescent="0.3">
      <c r="A8502" s="45">
        <v>45317</v>
      </c>
      <c r="B8502" s="399"/>
      <c r="C8502" s="5" t="s">
        <v>84</v>
      </c>
      <c r="D8502" s="5" t="s">
        <v>13268</v>
      </c>
      <c r="E8502" s="43">
        <v>5000</v>
      </c>
      <c r="F8502" s="43"/>
      <c r="G8502" s="48">
        <f t="shared" si="215"/>
        <v>136426.52150537609</v>
      </c>
      <c r="H8502" s="392" t="s">
        <v>9568</v>
      </c>
    </row>
    <row r="8503" spans="1:8" x14ac:dyDescent="0.3">
      <c r="A8503" s="45">
        <v>45317</v>
      </c>
      <c r="B8503" s="399" t="s">
        <v>12088</v>
      </c>
      <c r="C8503" s="5" t="s">
        <v>13070</v>
      </c>
      <c r="D8503" s="5" t="s">
        <v>13269</v>
      </c>
      <c r="E8503" s="43">
        <v>5500</v>
      </c>
      <c r="F8503" s="43"/>
      <c r="G8503" s="48">
        <f t="shared" si="215"/>
        <v>130926.52150537609</v>
      </c>
      <c r="H8503" s="392" t="s">
        <v>9568</v>
      </c>
    </row>
    <row r="8504" spans="1:8" x14ac:dyDescent="0.3">
      <c r="A8504" s="45">
        <v>45317</v>
      </c>
      <c r="B8504" s="399" t="s">
        <v>13258</v>
      </c>
      <c r="C8504" s="5" t="s">
        <v>11194</v>
      </c>
      <c r="D8504" s="5" t="s">
        <v>13270</v>
      </c>
      <c r="E8504" s="43">
        <v>61000</v>
      </c>
      <c r="F8504" s="43"/>
      <c r="G8504" s="48">
        <f t="shared" si="215"/>
        <v>69926.521505376091</v>
      </c>
      <c r="H8504" s="392" t="s">
        <v>9568</v>
      </c>
    </row>
    <row r="8505" spans="1:8" x14ac:dyDescent="0.3">
      <c r="A8505" s="45">
        <v>45318</v>
      </c>
      <c r="B8505" s="399"/>
      <c r="C8505" s="5" t="s">
        <v>84</v>
      </c>
      <c r="D8505" s="5" t="s">
        <v>13271</v>
      </c>
      <c r="E8505" s="43">
        <v>1000</v>
      </c>
      <c r="F8505" s="43"/>
      <c r="G8505" s="48">
        <f t="shared" si="215"/>
        <v>68926.521505376091</v>
      </c>
      <c r="H8505" s="392" t="s">
        <v>9568</v>
      </c>
    </row>
    <row r="8506" spans="1:8" x14ac:dyDescent="0.3">
      <c r="A8506" s="45">
        <v>45318</v>
      </c>
      <c r="B8506" s="399" t="s">
        <v>12189</v>
      </c>
      <c r="C8506" s="5" t="s">
        <v>5793</v>
      </c>
      <c r="D8506" s="5" t="s">
        <v>13272</v>
      </c>
      <c r="E8506" s="43">
        <v>3500</v>
      </c>
      <c r="F8506" s="43"/>
      <c r="G8506" s="48">
        <f t="shared" si="215"/>
        <v>65426.521505376091</v>
      </c>
      <c r="H8506" s="392" t="s">
        <v>9568</v>
      </c>
    </row>
    <row r="8507" spans="1:8" x14ac:dyDescent="0.3">
      <c r="A8507" s="45">
        <v>45318</v>
      </c>
      <c r="B8507" s="399" t="s">
        <v>13188</v>
      </c>
      <c r="C8507" s="5" t="s">
        <v>12446</v>
      </c>
      <c r="D8507" s="5" t="s">
        <v>13273</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13276</v>
      </c>
      <c r="E8510" s="43">
        <v>3500</v>
      </c>
      <c r="F8510" s="43"/>
      <c r="G8510" s="48">
        <f t="shared" si="215"/>
        <v>50226.521505376091</v>
      </c>
      <c r="H8510" s="392" t="s">
        <v>9568</v>
      </c>
    </row>
    <row r="8511" spans="1:8" x14ac:dyDescent="0.3">
      <c r="A8511" s="45">
        <v>45318</v>
      </c>
      <c r="B8511" s="399" t="s">
        <v>12189</v>
      </c>
      <c r="C8511" s="5" t="s">
        <v>11194</v>
      </c>
      <c r="D8511" s="5" t="s">
        <v>13277</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12964</v>
      </c>
      <c r="E8513" s="486"/>
      <c r="F8513" s="28">
        <v>500000</v>
      </c>
      <c r="G8513" s="48">
        <f t="shared" si="215"/>
        <v>547636.52150537609</v>
      </c>
      <c r="H8513" s="392" t="s">
        <v>9568</v>
      </c>
    </row>
    <row r="8514" spans="1:10" x14ac:dyDescent="0.3">
      <c r="A8514" s="45">
        <v>45318</v>
      </c>
      <c r="B8514" s="408"/>
      <c r="C8514" s="218" t="s">
        <v>84</v>
      </c>
      <c r="D8514" s="218" t="s">
        <v>13279</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12964</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12909</v>
      </c>
      <c r="D8520" s="5" t="s">
        <v>582</v>
      </c>
      <c r="E8520" s="43">
        <v>15000</v>
      </c>
      <c r="F8520" s="43"/>
      <c r="G8520" s="48">
        <f t="shared" si="215"/>
        <v>624136.52150537609</v>
      </c>
      <c r="H8520" s="392" t="s">
        <v>9568</v>
      </c>
    </row>
    <row r="8521" spans="1:10" x14ac:dyDescent="0.3">
      <c r="A8521" s="45">
        <v>45320</v>
      </c>
      <c r="B8521" s="399" t="s">
        <v>13258</v>
      </c>
      <c r="C8521" s="5" t="s">
        <v>9452</v>
      </c>
      <c r="D8521" s="5" t="s">
        <v>13154</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13291</v>
      </c>
      <c r="C8524" s="5" t="s">
        <v>11194</v>
      </c>
      <c r="D8524" s="5" t="s">
        <v>13286</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13291</v>
      </c>
      <c r="C8526" s="5" t="s">
        <v>5793</v>
      </c>
      <c r="D8526" s="5" t="s">
        <v>40</v>
      </c>
      <c r="E8526" s="43">
        <v>500</v>
      </c>
      <c r="F8526" s="43"/>
      <c r="G8526" s="48">
        <f t="shared" si="215"/>
        <v>564956.52150537609</v>
      </c>
      <c r="H8526" s="392" t="s">
        <v>9568</v>
      </c>
    </row>
    <row r="8527" spans="1:10" x14ac:dyDescent="0.3">
      <c r="A8527" s="45">
        <v>45320</v>
      </c>
      <c r="B8527" s="399" t="s">
        <v>13188</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13294</v>
      </c>
      <c r="E8529" s="43">
        <v>29280</v>
      </c>
      <c r="F8529" s="43"/>
      <c r="G8529" s="48">
        <f t="shared" si="215"/>
        <v>430676.52150537609</v>
      </c>
      <c r="H8529" s="392" t="s">
        <v>9568</v>
      </c>
    </row>
    <row r="8530" spans="1:8" x14ac:dyDescent="0.3">
      <c r="A8530" s="45">
        <v>45321</v>
      </c>
      <c r="B8530" s="399" t="s">
        <v>13291</v>
      </c>
      <c r="C8530" s="5" t="s">
        <v>11194</v>
      </c>
      <c r="D8530" s="5" t="s">
        <v>13292</v>
      </c>
      <c r="E8530" s="43">
        <v>11060</v>
      </c>
      <c r="F8530" s="43"/>
      <c r="G8530" s="48">
        <f t="shared" si="215"/>
        <v>419616.52150537609</v>
      </c>
      <c r="H8530" s="392" t="s">
        <v>9568</v>
      </c>
    </row>
    <row r="8531" spans="1:8" x14ac:dyDescent="0.3">
      <c r="A8531" s="45">
        <v>45321</v>
      </c>
      <c r="B8531" s="399" t="s">
        <v>13291</v>
      </c>
      <c r="C8531" s="5" t="s">
        <v>5793</v>
      </c>
      <c r="D8531" s="5" t="s">
        <v>40</v>
      </c>
      <c r="E8531" s="43">
        <v>1000</v>
      </c>
      <c r="F8531" s="43"/>
      <c r="G8531" s="48">
        <f t="shared" ref="G8531:G8601" si="216">G8530+F8531-E8531</f>
        <v>418616.52150537609</v>
      </c>
      <c r="H8531" s="392" t="s">
        <v>9568</v>
      </c>
    </row>
    <row r="8532" spans="1:8" x14ac:dyDescent="0.3">
      <c r="A8532" s="45">
        <v>45321</v>
      </c>
      <c r="B8532" s="399" t="s">
        <v>13252</v>
      </c>
      <c r="C8532" s="5" t="s">
        <v>11194</v>
      </c>
      <c r="D8532" s="5" t="s">
        <v>11276</v>
      </c>
      <c r="E8532" s="43">
        <v>1500</v>
      </c>
      <c r="F8532" s="43"/>
      <c r="G8532" s="48">
        <f t="shared" si="216"/>
        <v>417116.52150537609</v>
      </c>
      <c r="H8532" s="392" t="s">
        <v>9568</v>
      </c>
    </row>
    <row r="8533" spans="1:8" x14ac:dyDescent="0.3">
      <c r="A8533" s="45">
        <v>45321</v>
      </c>
      <c r="B8533" s="399" t="s">
        <v>13291</v>
      </c>
      <c r="C8533" s="5" t="s">
        <v>11194</v>
      </c>
      <c r="D8533" s="5" t="s">
        <v>13293</v>
      </c>
      <c r="E8533" s="43">
        <v>2715</v>
      </c>
      <c r="F8533" s="43"/>
      <c r="G8533" s="48">
        <f t="shared" si="216"/>
        <v>414401.52150537609</v>
      </c>
      <c r="H8533" s="392" t="s">
        <v>9568</v>
      </c>
    </row>
    <row r="8534" spans="1:8" x14ac:dyDescent="0.3">
      <c r="A8534" s="45">
        <v>45321</v>
      </c>
      <c r="B8534" s="399" t="s">
        <v>13252</v>
      </c>
      <c r="C8534" s="5" t="s">
        <v>5288</v>
      </c>
      <c r="D8534" s="5" t="s">
        <v>13297</v>
      </c>
      <c r="E8534" s="43">
        <v>5000</v>
      </c>
      <c r="F8534" s="43"/>
      <c r="G8534" s="48">
        <f t="shared" si="216"/>
        <v>409401.52150537609</v>
      </c>
      <c r="H8534" s="392" t="s">
        <v>9568</v>
      </c>
    </row>
    <row r="8535" spans="1:8" x14ac:dyDescent="0.3">
      <c r="A8535" s="45">
        <v>45321</v>
      </c>
      <c r="B8535" s="399" t="s">
        <v>13298</v>
      </c>
      <c r="C8535" s="5" t="s">
        <v>84</v>
      </c>
      <c r="D8535" s="5" t="s">
        <v>13220</v>
      </c>
      <c r="E8535" s="43">
        <v>5000</v>
      </c>
      <c r="F8535" s="43"/>
      <c r="G8535" s="48">
        <f t="shared" si="216"/>
        <v>404401.52150537609</v>
      </c>
      <c r="H8535" s="392" t="s">
        <v>9568</v>
      </c>
    </row>
    <row r="8536" spans="1:8" x14ac:dyDescent="0.3">
      <c r="A8536" s="45">
        <v>45321</v>
      </c>
      <c r="B8536" s="399" t="s">
        <v>13298</v>
      </c>
      <c r="C8536" s="5" t="s">
        <v>30</v>
      </c>
      <c r="D8536" s="5" t="s">
        <v>13308</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13188</v>
      </c>
      <c r="C8539" s="5" t="s">
        <v>3220</v>
      </c>
      <c r="D8539" s="5" t="s">
        <v>13299</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13291</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13305</v>
      </c>
      <c r="E8545" s="43">
        <v>19100</v>
      </c>
      <c r="F8545" s="43"/>
      <c r="G8545" s="48">
        <f t="shared" si="216"/>
        <v>314931.52150537609</v>
      </c>
      <c r="H8545" s="392" t="s">
        <v>9568</v>
      </c>
    </row>
    <row r="8546" spans="1:14" x14ac:dyDescent="0.3">
      <c r="A8546" s="45">
        <v>45323</v>
      </c>
      <c r="B8546" s="399"/>
      <c r="C8546" s="5" t="s">
        <v>84</v>
      </c>
      <c r="D8546" s="5" t="s">
        <v>13311</v>
      </c>
      <c r="E8546" s="43">
        <v>4000</v>
      </c>
      <c r="F8546" s="43"/>
      <c r="G8546" s="48">
        <f t="shared" si="216"/>
        <v>310931.52150537609</v>
      </c>
      <c r="H8546" s="392" t="s">
        <v>9568</v>
      </c>
    </row>
    <row r="8547" spans="1:14" x14ac:dyDescent="0.3">
      <c r="A8547" s="45">
        <v>45323</v>
      </c>
      <c r="B8547" s="399" t="s">
        <v>13258</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13312</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13314</v>
      </c>
      <c r="E8550" s="43">
        <v>24600</v>
      </c>
      <c r="F8550" s="43"/>
      <c r="G8550" s="48">
        <f t="shared" si="216"/>
        <v>158331.52150537609</v>
      </c>
      <c r="H8550" s="392" t="s">
        <v>9568</v>
      </c>
    </row>
    <row r="8551" spans="1:14" x14ac:dyDescent="0.3">
      <c r="A8551" s="45">
        <v>45324</v>
      </c>
      <c r="B8551" s="399" t="s">
        <v>12867</v>
      </c>
      <c r="C8551" s="5" t="s">
        <v>11194</v>
      </c>
      <c r="D8551" s="5" t="s">
        <v>13313</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13315</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13317</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13318</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13319</v>
      </c>
      <c r="E8559" s="43">
        <v>2200</v>
      </c>
      <c r="F8559" s="43"/>
      <c r="G8559" s="48">
        <f t="shared" si="216"/>
        <v>2097361.5215053763</v>
      </c>
      <c r="H8559" s="392" t="s">
        <v>9568</v>
      </c>
      <c r="K8559" s="52">
        <f>SUM(K8553:K8558)</f>
        <v>2000000</v>
      </c>
    </row>
    <row r="8560" spans="1:14" x14ac:dyDescent="0.3">
      <c r="A8560" s="45">
        <v>45324</v>
      </c>
      <c r="B8560" s="399" t="s">
        <v>13291</v>
      </c>
      <c r="C8560" s="5" t="s">
        <v>13321</v>
      </c>
      <c r="D8560" s="5" t="s">
        <v>13322</v>
      </c>
      <c r="E8560" s="43">
        <v>500000</v>
      </c>
      <c r="F8560" s="43"/>
      <c r="G8560" s="48">
        <f t="shared" si="216"/>
        <v>1597361.5215053763</v>
      </c>
      <c r="H8560" s="392" t="s">
        <v>9568</v>
      </c>
    </row>
    <row r="8561" spans="1:10" x14ac:dyDescent="0.3">
      <c r="A8561" s="45">
        <v>45325</v>
      </c>
      <c r="B8561" s="399" t="s">
        <v>12189</v>
      </c>
      <c r="C8561" s="5" t="s">
        <v>11194</v>
      </c>
      <c r="D8561" s="5" t="s">
        <v>13361</v>
      </c>
      <c r="E8561" s="43">
        <v>1600</v>
      </c>
      <c r="F8561" s="43"/>
      <c r="G8561" s="48">
        <f t="shared" si="216"/>
        <v>1595761.5215053763</v>
      </c>
      <c r="H8561" s="392" t="s">
        <v>9568</v>
      </c>
    </row>
    <row r="8562" spans="1:10" x14ac:dyDescent="0.3">
      <c r="A8562" s="45">
        <v>45325</v>
      </c>
      <c r="B8562" s="399" t="s">
        <v>12867</v>
      </c>
      <c r="C8562" s="5" t="s">
        <v>5793</v>
      </c>
      <c r="D8562" s="5" t="s">
        <v>13362</v>
      </c>
      <c r="E8562" s="43">
        <v>500</v>
      </c>
      <c r="F8562" s="43"/>
      <c r="G8562" s="48">
        <f t="shared" si="216"/>
        <v>1595261.5215053763</v>
      </c>
      <c r="H8562" s="392" t="s">
        <v>9568</v>
      </c>
    </row>
    <row r="8563" spans="1:10" x14ac:dyDescent="0.3">
      <c r="A8563" s="45">
        <v>45325</v>
      </c>
      <c r="B8563" s="399" t="s">
        <v>12703</v>
      </c>
      <c r="C8563" s="5" t="s">
        <v>11194</v>
      </c>
      <c r="D8563" s="5" t="s">
        <v>13363</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13320</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13323</v>
      </c>
      <c r="E8569" s="43">
        <v>1000</v>
      </c>
      <c r="F8569" s="43"/>
      <c r="G8569" s="48">
        <f t="shared" si="216"/>
        <v>1494270.5215053763</v>
      </c>
      <c r="H8569" s="392" t="s">
        <v>9568</v>
      </c>
    </row>
    <row r="8570" spans="1:10" x14ac:dyDescent="0.3">
      <c r="A8570" s="45">
        <v>45325</v>
      </c>
      <c r="B8570" s="399" t="s">
        <v>12867</v>
      </c>
      <c r="C8570" s="5" t="s">
        <v>2059</v>
      </c>
      <c r="D8570" s="5" t="s">
        <v>13324</v>
      </c>
      <c r="E8570" s="43">
        <v>158700</v>
      </c>
      <c r="F8570" s="43"/>
      <c r="G8570" s="48">
        <f t="shared" si="216"/>
        <v>1335570.5215053763</v>
      </c>
      <c r="H8570" s="392" t="s">
        <v>9568</v>
      </c>
    </row>
    <row r="8571" spans="1:10" x14ac:dyDescent="0.3">
      <c r="A8571" s="45">
        <v>45325</v>
      </c>
      <c r="B8571" s="409" t="s">
        <v>12678</v>
      </c>
      <c r="C8571" s="61" t="s">
        <v>54</v>
      </c>
      <c r="D8571" s="61" t="s">
        <v>13325</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13188</v>
      </c>
      <c r="C8574" s="61" t="s">
        <v>54</v>
      </c>
      <c r="D8574" s="61" t="s">
        <v>13326</v>
      </c>
      <c r="E8574" s="62">
        <f>24700+36500</f>
        <v>61200</v>
      </c>
      <c r="F8574" s="43"/>
      <c r="G8574" s="48">
        <f t="shared" si="216"/>
        <v>194993.1021505376</v>
      </c>
      <c r="H8574" s="392" t="s">
        <v>9568</v>
      </c>
      <c r="I8574" s="609" t="s">
        <v>12581</v>
      </c>
      <c r="J8574" s="187">
        <f>'[1]Salary Sheets'!$Q$86</f>
        <v>2334608.1896551726</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13327</v>
      </c>
      <c r="E8576" s="62">
        <v>36200</v>
      </c>
      <c r="F8576" s="43"/>
      <c r="G8576" s="48">
        <f t="shared" si="216"/>
        <v>116093.1021505376</v>
      </c>
      <c r="H8576" s="392" t="s">
        <v>9568</v>
      </c>
      <c r="I8576" s="609" t="s">
        <v>12294</v>
      </c>
      <c r="J8576" s="187">
        <f ca="1">J8574-J8575</f>
        <v>136763.97997775348</v>
      </c>
    </row>
    <row r="8577" spans="1:12" x14ac:dyDescent="0.3">
      <c r="A8577" s="45">
        <v>45325</v>
      </c>
      <c r="B8577" s="399" t="s">
        <v>25</v>
      </c>
      <c r="C8577" s="5" t="s">
        <v>3205</v>
      </c>
      <c r="D8577" s="5" t="s">
        <v>13328</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13329</v>
      </c>
      <c r="E8578" s="43">
        <v>3000</v>
      </c>
      <c r="F8578" s="43"/>
      <c r="G8578" s="48">
        <f t="shared" si="216"/>
        <v>112093.1021505376</v>
      </c>
      <c r="H8578" s="392" t="s">
        <v>9568</v>
      </c>
    </row>
    <row r="8579" spans="1:12" x14ac:dyDescent="0.3">
      <c r="A8579" s="45">
        <v>45325</v>
      </c>
      <c r="B8579" s="399" t="s">
        <v>12097</v>
      </c>
      <c r="C8579" s="5" t="s">
        <v>9765</v>
      </c>
      <c r="D8579" s="5" t="s">
        <v>13348</v>
      </c>
      <c r="E8579" s="43">
        <v>5000</v>
      </c>
      <c r="F8579" s="43"/>
      <c r="G8579" s="48">
        <f t="shared" si="216"/>
        <v>107093.1021505376</v>
      </c>
      <c r="H8579" s="392" t="s">
        <v>9568</v>
      </c>
    </row>
    <row r="8580" spans="1:12" x14ac:dyDescent="0.3">
      <c r="A8580" s="45">
        <v>45328</v>
      </c>
      <c r="B8580" s="409" t="s">
        <v>12189</v>
      </c>
      <c r="C8580" s="61" t="s">
        <v>54</v>
      </c>
      <c r="D8580" s="61" t="s">
        <v>13331</v>
      </c>
      <c r="E8580" s="62">
        <v>44250</v>
      </c>
      <c r="F8580" s="43"/>
      <c r="G8580" s="48">
        <f t="shared" si="216"/>
        <v>62843.102150537597</v>
      </c>
      <c r="H8580" s="392" t="s">
        <v>9568</v>
      </c>
    </row>
    <row r="8581" spans="1:12" x14ac:dyDescent="0.3">
      <c r="A8581" s="45">
        <v>45328</v>
      </c>
      <c r="B8581" s="409" t="s">
        <v>12189</v>
      </c>
      <c r="C8581" s="61" t="s">
        <v>54</v>
      </c>
      <c r="D8581" s="61" t="s">
        <v>13332</v>
      </c>
      <c r="E8581" s="62">
        <v>34840</v>
      </c>
      <c r="F8581" s="43"/>
      <c r="G8581" s="48">
        <f t="shared" si="216"/>
        <v>28003.102150537597</v>
      </c>
      <c r="H8581" s="392" t="s">
        <v>9568</v>
      </c>
      <c r="L8581" s="93"/>
    </row>
    <row r="8582" spans="1:12" x14ac:dyDescent="0.3">
      <c r="A8582" s="45">
        <v>45328</v>
      </c>
      <c r="B8582" s="399" t="s">
        <v>12867</v>
      </c>
      <c r="C8582" s="5" t="s">
        <v>5793</v>
      </c>
      <c r="D8582" s="5" t="s">
        <v>13333</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13349</v>
      </c>
      <c r="C8585" s="5" t="s">
        <v>9765</v>
      </c>
      <c r="D8585" s="5" t="s">
        <v>13350</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13338</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13339</v>
      </c>
      <c r="E8594" s="62">
        <v>128949.59677419355</v>
      </c>
      <c r="F8594" s="43"/>
      <c r="G8594" s="48">
        <f t="shared" si="216"/>
        <v>1062962.3763440861</v>
      </c>
      <c r="H8594" s="392" t="s">
        <v>9568</v>
      </c>
    </row>
    <row r="8595" spans="1:9" x14ac:dyDescent="0.3">
      <c r="A8595" s="45">
        <v>45329</v>
      </c>
      <c r="B8595" s="409" t="s">
        <v>13188</v>
      </c>
      <c r="C8595" s="61" t="s">
        <v>54</v>
      </c>
      <c r="D8595" s="61" t="s">
        <v>13340</v>
      </c>
      <c r="E8595" s="62">
        <f>166068+16600</f>
        <v>182668</v>
      </c>
      <c r="F8595" s="43"/>
      <c r="G8595" s="48">
        <f t="shared" si="216"/>
        <v>880294.37634408614</v>
      </c>
      <c r="H8595" s="392" t="s">
        <v>9568</v>
      </c>
    </row>
    <row r="8596" spans="1:9" x14ac:dyDescent="0.3">
      <c r="A8596" s="45">
        <v>45329</v>
      </c>
      <c r="B8596" s="409" t="s">
        <v>12640</v>
      </c>
      <c r="C8596" s="61" t="s">
        <v>54</v>
      </c>
      <c r="D8596" s="61" t="s">
        <v>13341</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13130</v>
      </c>
      <c r="E8597" s="62">
        <v>60000</v>
      </c>
      <c r="F8597" s="43"/>
      <c r="G8597" s="48">
        <f t="shared" si="216"/>
        <v>758044.37634408614</v>
      </c>
      <c r="H8597" s="392" t="s">
        <v>9568</v>
      </c>
    </row>
    <row r="8598" spans="1:9" x14ac:dyDescent="0.3">
      <c r="A8598" s="45">
        <v>45329</v>
      </c>
      <c r="B8598" s="409" t="s">
        <v>12138</v>
      </c>
      <c r="C8598" s="61" t="s">
        <v>54</v>
      </c>
      <c r="D8598" s="61" t="s">
        <v>13342</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13343</v>
      </c>
      <c r="E8601" s="62">
        <v>31000</v>
      </c>
      <c r="F8601" s="43"/>
      <c r="G8601" s="48">
        <f t="shared" si="216"/>
        <v>595876.31182795716</v>
      </c>
      <c r="H8601" s="392" t="s">
        <v>9568</v>
      </c>
    </row>
    <row r="8602" spans="1:9" x14ac:dyDescent="0.3">
      <c r="A8602" s="45">
        <v>45329</v>
      </c>
      <c r="B8602" s="518" t="s">
        <v>12189</v>
      </c>
      <c r="C8602" s="517" t="s">
        <v>11194</v>
      </c>
      <c r="D8602" s="517" t="s">
        <v>13344</v>
      </c>
      <c r="E8602" s="519">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13053</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13351</v>
      </c>
      <c r="E8608" s="43">
        <v>102000</v>
      </c>
      <c r="F8608" s="43"/>
      <c r="G8608" s="48">
        <f t="shared" si="217"/>
        <v>785426.31182795716</v>
      </c>
      <c r="H8608" s="392" t="s">
        <v>9568</v>
      </c>
    </row>
    <row r="8609" spans="1:8" x14ac:dyDescent="0.3">
      <c r="A8609" s="45">
        <v>45331</v>
      </c>
      <c r="B8609" s="399"/>
      <c r="C8609" s="5" t="s">
        <v>14</v>
      </c>
      <c r="D8609" s="5" t="s">
        <v>13352</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13291</v>
      </c>
      <c r="C8611" s="517" t="s">
        <v>11194</v>
      </c>
      <c r="D8611" s="517" t="s">
        <v>13354</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13188</v>
      </c>
      <c r="C8616" s="5" t="s">
        <v>12628</v>
      </c>
      <c r="D8616" s="5" t="s">
        <v>13356</v>
      </c>
      <c r="E8616" s="43">
        <v>12000</v>
      </c>
      <c r="F8616" s="43"/>
      <c r="G8616" s="48">
        <f t="shared" si="218"/>
        <v>631395.31182795716</v>
      </c>
      <c r="H8616" s="392" t="s">
        <v>9568</v>
      </c>
    </row>
    <row r="8617" spans="1:8" x14ac:dyDescent="0.3">
      <c r="A8617" s="45">
        <v>45332</v>
      </c>
      <c r="B8617" s="399"/>
      <c r="C8617" s="5" t="s">
        <v>5162</v>
      </c>
      <c r="D8617" s="5" t="s">
        <v>13357</v>
      </c>
      <c r="E8617" s="43">
        <v>2000</v>
      </c>
      <c r="F8617" s="43"/>
      <c r="G8617" s="48">
        <f t="shared" si="218"/>
        <v>629395.31182795716</v>
      </c>
      <c r="H8617" s="392" t="s">
        <v>9568</v>
      </c>
    </row>
    <row r="8618" spans="1:8" x14ac:dyDescent="0.3">
      <c r="A8618" s="45">
        <v>45332</v>
      </c>
      <c r="B8618" s="399" t="s">
        <v>12189</v>
      </c>
      <c r="C8618" s="5" t="s">
        <v>5793</v>
      </c>
      <c r="D8618" s="5" t="s">
        <v>13358</v>
      </c>
      <c r="E8618" s="43">
        <v>3500</v>
      </c>
      <c r="F8618" s="43"/>
      <c r="G8618" s="48">
        <f t="shared" si="218"/>
        <v>625895.31182795716</v>
      </c>
      <c r="H8618" s="392" t="s">
        <v>9568</v>
      </c>
    </row>
    <row r="8619" spans="1:8" x14ac:dyDescent="0.3">
      <c r="A8619" s="45">
        <v>45332</v>
      </c>
      <c r="B8619" s="399" t="s">
        <v>13359</v>
      </c>
      <c r="C8619" s="5" t="s">
        <v>5793</v>
      </c>
      <c r="D8619" s="5" t="s">
        <v>13360</v>
      </c>
      <c r="E8619" s="43">
        <v>2200</v>
      </c>
      <c r="F8619" s="43"/>
      <c r="G8619" s="48">
        <f t="shared" si="218"/>
        <v>623695.31182795716</v>
      </c>
      <c r="H8619" s="392" t="s">
        <v>9568</v>
      </c>
    </row>
    <row r="8620" spans="1:8" x14ac:dyDescent="0.3">
      <c r="A8620" s="45">
        <v>45332</v>
      </c>
      <c r="B8620" s="399"/>
      <c r="C8620" s="5" t="s">
        <v>6430</v>
      </c>
      <c r="D8620" s="5" t="s">
        <v>13364</v>
      </c>
      <c r="E8620" s="43">
        <v>6000</v>
      </c>
      <c r="F8620" s="43"/>
      <c r="G8620" s="48">
        <f t="shared" si="218"/>
        <v>617695.31182795716</v>
      </c>
      <c r="H8620" s="392" t="s">
        <v>9568</v>
      </c>
    </row>
    <row r="8621" spans="1:8" x14ac:dyDescent="0.3">
      <c r="A8621" s="45">
        <v>45332</v>
      </c>
      <c r="B8621" s="399" t="s">
        <v>12867</v>
      </c>
      <c r="C8621" s="5" t="s">
        <v>12628</v>
      </c>
      <c r="D8621" s="5" t="s">
        <v>13365</v>
      </c>
      <c r="E8621" s="43">
        <v>85000</v>
      </c>
      <c r="F8621" s="43"/>
      <c r="G8621" s="48">
        <f t="shared" si="218"/>
        <v>532695.31182795716</v>
      </c>
      <c r="H8621" s="392" t="s">
        <v>9568</v>
      </c>
    </row>
    <row r="8622" spans="1:8" x14ac:dyDescent="0.3">
      <c r="A8622" s="45">
        <v>45332</v>
      </c>
      <c r="B8622" s="399" t="s">
        <v>10333</v>
      </c>
      <c r="C8622" s="5" t="s">
        <v>7737</v>
      </c>
      <c r="D8622" s="5" t="s">
        <v>13366</v>
      </c>
      <c r="E8622" s="43">
        <v>24000</v>
      </c>
      <c r="F8622" s="43"/>
      <c r="G8622" s="48">
        <f t="shared" si="218"/>
        <v>508695.31182795716</v>
      </c>
      <c r="H8622" s="392" t="s">
        <v>9568</v>
      </c>
    </row>
    <row r="8623" spans="1:8" x14ac:dyDescent="0.3">
      <c r="A8623" s="45">
        <v>45332</v>
      </c>
      <c r="B8623" s="399" t="s">
        <v>13188</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13367</v>
      </c>
      <c r="E8625" s="43">
        <v>5000</v>
      </c>
      <c r="F8625" s="43"/>
      <c r="G8625" s="48">
        <f t="shared" si="218"/>
        <v>500095.31182795716</v>
      </c>
      <c r="H8625" s="392" t="s">
        <v>9568</v>
      </c>
    </row>
    <row r="8626" spans="1:14" x14ac:dyDescent="0.3">
      <c r="A8626" s="45">
        <v>45332</v>
      </c>
      <c r="B8626" s="399" t="s">
        <v>12867</v>
      </c>
      <c r="C8626" s="5" t="s">
        <v>11194</v>
      </c>
      <c r="D8626" s="5" t="s">
        <v>13368</v>
      </c>
      <c r="E8626" s="43">
        <v>7500</v>
      </c>
      <c r="F8626" s="43"/>
      <c r="G8626" s="48">
        <f t="shared" si="218"/>
        <v>492595.31182795716</v>
      </c>
      <c r="H8626" s="392" t="s">
        <v>9568</v>
      </c>
    </row>
    <row r="8627" spans="1:14" x14ac:dyDescent="0.3">
      <c r="A8627" s="45">
        <v>45332</v>
      </c>
      <c r="B8627" s="399" t="s">
        <v>12131</v>
      </c>
      <c r="C8627" s="5" t="s">
        <v>54</v>
      </c>
      <c r="D8627" s="5" t="s">
        <v>13369</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13370</v>
      </c>
      <c r="C8630" s="5" t="s">
        <v>13371</v>
      </c>
      <c r="D8630" s="5" t="s">
        <v>13372</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13386</v>
      </c>
      <c r="E8633" s="43">
        <v>5000</v>
      </c>
      <c r="F8633" s="43"/>
      <c r="G8633" s="48">
        <f t="shared" si="218"/>
        <v>456545.31182795716</v>
      </c>
      <c r="H8633" s="392" t="s">
        <v>9568</v>
      </c>
    </row>
    <row r="8634" spans="1:14" x14ac:dyDescent="0.3">
      <c r="A8634" s="45">
        <v>45333</v>
      </c>
      <c r="B8634" s="399" t="s">
        <v>13388</v>
      </c>
      <c r="C8634" s="5" t="s">
        <v>10709</v>
      </c>
      <c r="D8634" s="5" t="s">
        <v>13387</v>
      </c>
      <c r="E8634" s="43">
        <v>1000</v>
      </c>
      <c r="F8634" s="43"/>
      <c r="G8634" s="48">
        <f t="shared" si="218"/>
        <v>455545.31182795716</v>
      </c>
      <c r="H8634" s="392" t="s">
        <v>9568</v>
      </c>
    </row>
    <row r="8635" spans="1:14" x14ac:dyDescent="0.3">
      <c r="A8635" s="45">
        <v>45333</v>
      </c>
      <c r="B8635" s="399"/>
      <c r="C8635" s="5" t="s">
        <v>5793</v>
      </c>
      <c r="D8635" s="5" t="s">
        <v>13389</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13391</v>
      </c>
      <c r="E8639" s="28">
        <v>35000</v>
      </c>
      <c r="F8639" s="28"/>
      <c r="G8639" s="48">
        <f t="shared" si="218"/>
        <v>413845.31182795716</v>
      </c>
      <c r="H8639" s="553" t="s">
        <v>9568</v>
      </c>
      <c r="I8639" s="155"/>
      <c r="J8639" s="155"/>
      <c r="K8639" s="155"/>
      <c r="N8639" s="155"/>
    </row>
    <row r="8640" spans="1:14" x14ac:dyDescent="0.3">
      <c r="A8640" s="45">
        <v>45334</v>
      </c>
      <c r="B8640" s="399" t="s">
        <v>13188</v>
      </c>
      <c r="C8640" s="5" t="s">
        <v>5793</v>
      </c>
      <c r="D8640" s="5" t="s">
        <v>13392</v>
      </c>
      <c r="E8640" s="43">
        <v>500</v>
      </c>
      <c r="F8640" s="43"/>
      <c r="G8640" s="48">
        <f t="shared" si="218"/>
        <v>413345.31182795716</v>
      </c>
      <c r="H8640" s="392" t="s">
        <v>9568</v>
      </c>
    </row>
    <row r="8641" spans="1:10" x14ac:dyDescent="0.3">
      <c r="A8641" s="45">
        <v>45334</v>
      </c>
      <c r="B8641" s="399" t="s">
        <v>12089</v>
      </c>
      <c r="C8641" s="5" t="s">
        <v>11194</v>
      </c>
      <c r="D8641" s="5" t="s">
        <v>13398</v>
      </c>
      <c r="E8641" s="43">
        <v>5000</v>
      </c>
      <c r="F8641" s="43"/>
      <c r="G8641" s="48">
        <f t="shared" si="218"/>
        <v>408345.31182795716</v>
      </c>
      <c r="H8641" s="392" t="s">
        <v>9568</v>
      </c>
      <c r="J8641" s="52">
        <v>300</v>
      </c>
    </row>
    <row r="8642" spans="1:10" x14ac:dyDescent="0.3">
      <c r="A8642" s="45">
        <v>45334</v>
      </c>
      <c r="B8642" s="399" t="s">
        <v>12089</v>
      </c>
      <c r="C8642" s="5" t="s">
        <v>84</v>
      </c>
      <c r="D8642" s="5" t="s">
        <v>13393</v>
      </c>
      <c r="E8642" s="43">
        <v>3000</v>
      </c>
      <c r="F8642" s="43"/>
      <c r="G8642" s="48">
        <f t="shared" si="218"/>
        <v>405345.31182795716</v>
      </c>
      <c r="H8642" s="392" t="s">
        <v>9568</v>
      </c>
      <c r="J8642" s="52">
        <v>300</v>
      </c>
    </row>
    <row r="8643" spans="1:10" x14ac:dyDescent="0.3">
      <c r="A8643" s="45">
        <v>45334</v>
      </c>
      <c r="B8643" s="399" t="s">
        <v>12089</v>
      </c>
      <c r="C8643" s="5" t="s">
        <v>26</v>
      </c>
      <c r="D8643" s="5" t="s">
        <v>13394</v>
      </c>
      <c r="E8643" s="43">
        <v>1500</v>
      </c>
      <c r="F8643" s="43"/>
      <c r="G8643" s="48">
        <f t="shared" si="218"/>
        <v>403845.31182795716</v>
      </c>
      <c r="H8643" s="392" t="s">
        <v>9568</v>
      </c>
      <c r="J8643" s="52">
        <v>250</v>
      </c>
    </row>
    <row r="8644" spans="1:10" x14ac:dyDescent="0.3">
      <c r="A8644" s="45">
        <v>45334</v>
      </c>
      <c r="B8644" s="399" t="s">
        <v>12189</v>
      </c>
      <c r="C8644" s="5" t="s">
        <v>13395</v>
      </c>
      <c r="D8644" s="5" t="s">
        <v>13396</v>
      </c>
      <c r="E8644" s="43">
        <v>20000</v>
      </c>
      <c r="F8644" s="43"/>
      <c r="G8644" s="48">
        <f t="shared" si="218"/>
        <v>383845.31182795716</v>
      </c>
      <c r="H8644" s="392" t="s">
        <v>9568</v>
      </c>
      <c r="J8644" s="52">
        <v>500</v>
      </c>
    </row>
    <row r="8645" spans="1:10" x14ac:dyDescent="0.3">
      <c r="A8645" s="45">
        <v>45334</v>
      </c>
      <c r="B8645" s="399" t="s">
        <v>13397</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13400</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13403</v>
      </c>
      <c r="E8648" s="43">
        <v>2000</v>
      </c>
      <c r="F8648" s="43"/>
      <c r="G8648" s="48">
        <f t="shared" si="218"/>
        <v>373995.31182795716</v>
      </c>
      <c r="H8648" s="392" t="s">
        <v>9568</v>
      </c>
      <c r="J8648" s="52">
        <v>2000</v>
      </c>
    </row>
    <row r="8649" spans="1:10" x14ac:dyDescent="0.3">
      <c r="A8649" s="45">
        <v>45334</v>
      </c>
      <c r="B8649" s="399" t="s">
        <v>25</v>
      </c>
      <c r="C8649" s="5" t="s">
        <v>13390</v>
      </c>
      <c r="D8649" s="5" t="s">
        <v>13401</v>
      </c>
      <c r="E8649" s="43">
        <v>12840</v>
      </c>
      <c r="F8649" s="43"/>
      <c r="G8649" s="48">
        <f t="shared" si="218"/>
        <v>361155.31182795716</v>
      </c>
      <c r="H8649" s="392" t="s">
        <v>9568</v>
      </c>
      <c r="J8649" s="52">
        <v>2460</v>
      </c>
    </row>
    <row r="8650" spans="1:10" x14ac:dyDescent="0.3">
      <c r="A8650" s="45">
        <v>45335</v>
      </c>
      <c r="B8650" s="399" t="s">
        <v>12640</v>
      </c>
      <c r="C8650" s="5" t="s">
        <v>5793</v>
      </c>
      <c r="D8650" s="5" t="s">
        <v>13402</v>
      </c>
      <c r="E8650" s="43">
        <v>300</v>
      </c>
      <c r="F8650" s="43"/>
      <c r="G8650" s="48">
        <f t="shared" si="218"/>
        <v>360855.31182795716</v>
      </c>
      <c r="H8650" s="392" t="s">
        <v>9568</v>
      </c>
      <c r="J8650" s="52">
        <v>10380</v>
      </c>
    </row>
    <row r="8651" spans="1:10" x14ac:dyDescent="0.3">
      <c r="A8651" s="45">
        <v>45335</v>
      </c>
      <c r="B8651" s="399" t="s">
        <v>25</v>
      </c>
      <c r="C8651" s="5" t="s">
        <v>25</v>
      </c>
      <c r="D8651" s="5" t="s">
        <v>13404</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13403</v>
      </c>
      <c r="E8652" s="43">
        <v>4660</v>
      </c>
      <c r="F8652" s="43"/>
      <c r="G8652" s="48">
        <f t="shared" si="218"/>
        <v>351825.31182795716</v>
      </c>
      <c r="H8652" s="392" t="s">
        <v>9568</v>
      </c>
    </row>
    <row r="8653" spans="1:10" x14ac:dyDescent="0.3">
      <c r="A8653" s="45">
        <v>45335</v>
      </c>
      <c r="B8653" s="399" t="s">
        <v>25</v>
      </c>
      <c r="C8653" s="5" t="s">
        <v>4504</v>
      </c>
      <c r="D8653" s="5" t="s">
        <v>13405</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13406</v>
      </c>
      <c r="E8655" s="43">
        <v>15000</v>
      </c>
      <c r="F8655" s="43"/>
      <c r="G8655" s="48">
        <f t="shared" si="218"/>
        <v>326325.31182795716</v>
      </c>
      <c r="H8655" s="392" t="s">
        <v>9568</v>
      </c>
    </row>
    <row r="8656" spans="1:10" x14ac:dyDescent="0.3">
      <c r="A8656" s="45">
        <v>45335</v>
      </c>
      <c r="B8656" s="399" t="s">
        <v>13407</v>
      </c>
      <c r="C8656" s="5" t="s">
        <v>2059</v>
      </c>
      <c r="D8656" s="5" t="s">
        <v>13414</v>
      </c>
      <c r="E8656" s="43">
        <v>27500</v>
      </c>
      <c r="F8656" s="43"/>
      <c r="G8656" s="48">
        <f t="shared" si="218"/>
        <v>298825.31182795716</v>
      </c>
      <c r="H8656" s="392" t="s">
        <v>9568</v>
      </c>
    </row>
    <row r="8657" spans="1:9" x14ac:dyDescent="0.3">
      <c r="A8657" s="45">
        <v>45335</v>
      </c>
      <c r="B8657" s="399"/>
      <c r="C8657" s="5" t="s">
        <v>84</v>
      </c>
      <c r="D8657" s="5" t="s">
        <v>13408</v>
      </c>
      <c r="E8657" s="43">
        <v>2500</v>
      </c>
      <c r="F8657" s="43"/>
      <c r="G8657" s="48">
        <f t="shared" si="218"/>
        <v>296325.31182795716</v>
      </c>
      <c r="H8657" s="392" t="s">
        <v>9568</v>
      </c>
    </row>
    <row r="8658" spans="1:9" x14ac:dyDescent="0.3">
      <c r="A8658" s="45">
        <v>45335</v>
      </c>
      <c r="B8658" s="399" t="s">
        <v>13188</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13407</v>
      </c>
      <c r="C8660" s="5" t="s">
        <v>5793</v>
      </c>
      <c r="D8660" s="5" t="s">
        <v>13410</v>
      </c>
      <c r="E8660" s="43">
        <v>700</v>
      </c>
      <c r="F8660" s="43"/>
      <c r="G8660" s="48">
        <f t="shared" si="218"/>
        <v>294825.31182795716</v>
      </c>
      <c r="H8660" s="392" t="s">
        <v>9568</v>
      </c>
      <c r="I8660" s="52">
        <v>660</v>
      </c>
    </row>
    <row r="8661" spans="1:9" x14ac:dyDescent="0.3">
      <c r="A8661" s="45">
        <v>45336</v>
      </c>
      <c r="B8661" s="399" t="s">
        <v>12287</v>
      </c>
      <c r="C8661" s="5" t="s">
        <v>1616</v>
      </c>
      <c r="D8661" s="5" t="s">
        <v>13411</v>
      </c>
      <c r="E8661" s="62">
        <v>2400</v>
      </c>
      <c r="F8661" s="43"/>
      <c r="G8661" s="48">
        <f t="shared" si="218"/>
        <v>292425.31182795716</v>
      </c>
      <c r="H8661" s="392" t="s">
        <v>9568</v>
      </c>
    </row>
    <row r="8662" spans="1:9" x14ac:dyDescent="0.3">
      <c r="A8662" s="45">
        <v>45336</v>
      </c>
      <c r="B8662" s="399" t="s">
        <v>13188</v>
      </c>
      <c r="C8662" s="5" t="s">
        <v>3220</v>
      </c>
      <c r="D8662" s="5" t="s">
        <v>13412</v>
      </c>
      <c r="E8662" s="43">
        <v>20000</v>
      </c>
      <c r="F8662" s="43"/>
      <c r="G8662" s="48">
        <f t="shared" si="218"/>
        <v>272425.31182795716</v>
      </c>
      <c r="H8662" s="392" t="s">
        <v>9568</v>
      </c>
    </row>
    <row r="8663" spans="1:9" x14ac:dyDescent="0.3">
      <c r="A8663" s="45">
        <v>45336</v>
      </c>
      <c r="B8663" s="399" t="s">
        <v>12132</v>
      </c>
      <c r="C8663" s="5" t="s">
        <v>54</v>
      </c>
      <c r="D8663" s="5" t="s">
        <v>13413</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12909</v>
      </c>
      <c r="D8665" s="5" t="s">
        <v>13415</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13416</v>
      </c>
      <c r="E8667" s="43">
        <v>4800</v>
      </c>
      <c r="F8667" s="43"/>
      <c r="G8667" s="48">
        <f t="shared" si="218"/>
        <v>150025.31182795716</v>
      </c>
      <c r="H8667" s="392" t="s">
        <v>9568</v>
      </c>
    </row>
    <row r="8668" spans="1:9" x14ac:dyDescent="0.3">
      <c r="A8668" s="45">
        <v>45338</v>
      </c>
      <c r="B8668" s="399" t="s">
        <v>12138</v>
      </c>
      <c r="C8668" s="5" t="s">
        <v>11194</v>
      </c>
      <c r="D8668" s="5" t="s">
        <v>13417</v>
      </c>
      <c r="E8668" s="43">
        <v>9000</v>
      </c>
      <c r="F8668" s="43"/>
      <c r="G8668" s="48">
        <f t="shared" si="218"/>
        <v>141025.31182795716</v>
      </c>
      <c r="H8668" s="392" t="s">
        <v>9568</v>
      </c>
    </row>
    <row r="8669" spans="1:9" x14ac:dyDescent="0.3">
      <c r="A8669" s="45">
        <v>45338</v>
      </c>
      <c r="B8669" s="399" t="s">
        <v>12189</v>
      </c>
      <c r="C8669" s="5" t="s">
        <v>5793</v>
      </c>
      <c r="D8669" s="5" t="s">
        <v>13418</v>
      </c>
      <c r="E8669" s="43">
        <v>4000</v>
      </c>
      <c r="F8669" s="43"/>
      <c r="G8669" s="48">
        <f t="shared" si="218"/>
        <v>137025.31182795716</v>
      </c>
      <c r="H8669" s="392" t="s">
        <v>9568</v>
      </c>
    </row>
    <row r="8670" spans="1:9" x14ac:dyDescent="0.3">
      <c r="A8670" s="45">
        <v>45338</v>
      </c>
      <c r="B8670" s="399" t="s">
        <v>13388</v>
      </c>
      <c r="C8670" s="5" t="s">
        <v>5288</v>
      </c>
      <c r="D8670" s="5" t="s">
        <v>13426</v>
      </c>
      <c r="E8670" s="43">
        <v>1000</v>
      </c>
      <c r="F8670" s="43"/>
      <c r="G8670" s="48">
        <f t="shared" si="218"/>
        <v>136025.31182795716</v>
      </c>
      <c r="H8670" s="392" t="s">
        <v>9568</v>
      </c>
    </row>
    <row r="8671" spans="1:9" x14ac:dyDescent="0.3">
      <c r="A8671" s="45">
        <v>45338</v>
      </c>
      <c r="B8671" s="399" t="s">
        <v>13291</v>
      </c>
      <c r="C8671" s="5" t="s">
        <v>13419</v>
      </c>
      <c r="D8671" s="5" t="s">
        <v>13420</v>
      </c>
      <c r="E8671" s="43">
        <v>9880</v>
      </c>
      <c r="F8671" s="43"/>
      <c r="G8671" s="48">
        <f t="shared" si="218"/>
        <v>126145.31182795716</v>
      </c>
      <c r="H8671" s="392" t="s">
        <v>9568</v>
      </c>
    </row>
    <row r="8672" spans="1:9" x14ac:dyDescent="0.3">
      <c r="A8672" s="45">
        <v>45338</v>
      </c>
      <c r="B8672" s="399" t="s">
        <v>25</v>
      </c>
      <c r="C8672" s="5" t="s">
        <v>25</v>
      </c>
      <c r="D8672" s="5" t="s">
        <v>13422</v>
      </c>
      <c r="E8672" s="43">
        <v>17700</v>
      </c>
      <c r="F8672" s="43"/>
      <c r="G8672" s="48">
        <f t="shared" si="218"/>
        <v>108445.31182795716</v>
      </c>
      <c r="H8672" s="392" t="s">
        <v>9568</v>
      </c>
    </row>
    <row r="8673" spans="1:14" x14ac:dyDescent="0.3">
      <c r="A8673" s="45">
        <v>45338</v>
      </c>
      <c r="B8673" s="399"/>
      <c r="C8673" s="5" t="s">
        <v>6430</v>
      </c>
      <c r="D8673" s="5" t="s">
        <v>13423</v>
      </c>
      <c r="E8673" s="43">
        <v>2000</v>
      </c>
      <c r="F8673" s="43"/>
      <c r="G8673" s="48">
        <f t="shared" si="218"/>
        <v>106445.31182795716</v>
      </c>
      <c r="H8673" s="392" t="s">
        <v>9568</v>
      </c>
    </row>
    <row r="8674" spans="1:14" x14ac:dyDescent="0.3">
      <c r="A8674" s="45">
        <v>45338</v>
      </c>
      <c r="B8674" s="399"/>
      <c r="C8674" s="5" t="s">
        <v>5793</v>
      </c>
      <c r="D8674" s="5" t="s">
        <v>13424</v>
      </c>
      <c r="E8674" s="43">
        <v>700</v>
      </c>
      <c r="F8674" s="43"/>
      <c r="G8674" s="48">
        <f t="shared" si="218"/>
        <v>105745.31182795716</v>
      </c>
      <c r="H8674" s="392" t="s">
        <v>9568</v>
      </c>
    </row>
    <row r="8675" spans="1:14" x14ac:dyDescent="0.3">
      <c r="A8675" s="45">
        <v>45338</v>
      </c>
      <c r="B8675" s="399" t="s">
        <v>12867</v>
      </c>
      <c r="C8675" s="5" t="s">
        <v>11194</v>
      </c>
      <c r="D8675" s="5" t="s">
        <v>13425</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13435</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13427</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13428</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13429</v>
      </c>
      <c r="E8682" s="519">
        <v>800</v>
      </c>
      <c r="F8682" s="43"/>
      <c r="G8682" s="48">
        <f t="shared" si="219"/>
        <v>81145.311827957164</v>
      </c>
      <c r="H8682" s="392" t="s">
        <v>9568</v>
      </c>
    </row>
    <row r="8683" spans="1:14" x14ac:dyDescent="0.3">
      <c r="A8683" s="45">
        <v>45339</v>
      </c>
      <c r="B8683" s="399" t="s">
        <v>13477</v>
      </c>
      <c r="C8683" s="5" t="s">
        <v>5288</v>
      </c>
      <c r="D8683" s="5" t="s">
        <v>13430</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13188</v>
      </c>
      <c r="C8685" s="5" t="s">
        <v>12628</v>
      </c>
      <c r="D8685" s="5" t="s">
        <v>13356</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13188</v>
      </c>
      <c r="C8687" s="5" t="s">
        <v>11194</v>
      </c>
      <c r="D8687" s="5" t="s">
        <v>13431</v>
      </c>
      <c r="E8687" s="43">
        <v>1130</v>
      </c>
      <c r="F8687" s="43"/>
      <c r="G8687" s="48">
        <f t="shared" si="219"/>
        <v>62015.311827957164</v>
      </c>
      <c r="H8687" s="392" t="s">
        <v>9568</v>
      </c>
    </row>
    <row r="8688" spans="1:14" x14ac:dyDescent="0.3">
      <c r="A8688" s="45">
        <v>45339</v>
      </c>
      <c r="B8688" s="399" t="s">
        <v>13291</v>
      </c>
      <c r="C8688" s="5" t="s">
        <v>13432</v>
      </c>
      <c r="D8688" s="5" t="s">
        <v>13433</v>
      </c>
      <c r="E8688" s="43">
        <v>12000</v>
      </c>
      <c r="F8688" s="43"/>
      <c r="G8688" s="48">
        <f t="shared" si="219"/>
        <v>50015.311827957164</v>
      </c>
      <c r="H8688" s="392" t="s">
        <v>9568</v>
      </c>
    </row>
    <row r="8689" spans="1:10" x14ac:dyDescent="0.3">
      <c r="A8689" s="45">
        <v>45339</v>
      </c>
      <c r="B8689" s="399" t="s">
        <v>13188</v>
      </c>
      <c r="C8689" s="5" t="s">
        <v>5793</v>
      </c>
      <c r="D8689" s="5" t="s">
        <v>40</v>
      </c>
      <c r="E8689" s="43">
        <v>2000</v>
      </c>
      <c r="F8689" s="43"/>
      <c r="G8689" s="48">
        <f t="shared" si="219"/>
        <v>48015.311827957164</v>
      </c>
      <c r="H8689" s="392" t="s">
        <v>9568</v>
      </c>
    </row>
    <row r="8690" spans="1:10" x14ac:dyDescent="0.3">
      <c r="A8690" s="45">
        <v>45339</v>
      </c>
      <c r="B8690" s="399" t="s">
        <v>13188</v>
      </c>
      <c r="C8690" s="5" t="s">
        <v>13432</v>
      </c>
      <c r="D8690" s="5" t="s">
        <v>13433</v>
      </c>
      <c r="E8690" s="43">
        <v>13000</v>
      </c>
      <c r="F8690" s="43"/>
      <c r="G8690" s="48">
        <f t="shared" si="219"/>
        <v>35015.311827957164</v>
      </c>
      <c r="H8690" s="392" t="s">
        <v>9568</v>
      </c>
    </row>
    <row r="8691" spans="1:10" x14ac:dyDescent="0.3">
      <c r="A8691" s="45">
        <v>45339</v>
      </c>
      <c r="B8691" s="399" t="s">
        <v>12867</v>
      </c>
      <c r="C8691" s="5" t="s">
        <v>5793</v>
      </c>
      <c r="D8691" s="5" t="s">
        <v>13434</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13436</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13439</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13291</v>
      </c>
      <c r="C8704" s="5" t="s">
        <v>26</v>
      </c>
      <c r="D8704" s="5" t="s">
        <v>13440</v>
      </c>
      <c r="E8704" s="43">
        <v>6000</v>
      </c>
      <c r="F8704" s="43"/>
      <c r="G8704" s="48">
        <f t="shared" si="219"/>
        <v>91030.311827957164</v>
      </c>
      <c r="H8704" s="392" t="s">
        <v>9568</v>
      </c>
    </row>
    <row r="8705" spans="1:16" x14ac:dyDescent="0.3">
      <c r="A8705" s="45">
        <v>45342</v>
      </c>
      <c r="B8705" s="399"/>
      <c r="C8705" s="5" t="s">
        <v>25</v>
      </c>
      <c r="D8705" s="5" t="s">
        <v>13441</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13436</v>
      </c>
      <c r="E8707" s="43">
        <v>3000</v>
      </c>
      <c r="F8707" s="43"/>
      <c r="G8707" s="48">
        <f t="shared" si="219"/>
        <v>78030.311827957164</v>
      </c>
      <c r="H8707" s="392" t="s">
        <v>9568</v>
      </c>
      <c r="L8707" s="52">
        <v>30000</v>
      </c>
      <c r="M8707" s="52"/>
      <c r="P8707" s="52"/>
    </row>
    <row r="8708" spans="1:16" x14ac:dyDescent="0.3">
      <c r="A8708" s="45">
        <v>45342</v>
      </c>
      <c r="B8708" s="399" t="s">
        <v>13291</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13400</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13444</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13445</v>
      </c>
      <c r="E8711" s="43">
        <v>7300</v>
      </c>
      <c r="F8711" s="43"/>
      <c r="G8711" s="48">
        <f t="shared" si="219"/>
        <v>66330.311827957164</v>
      </c>
      <c r="H8711" s="392" t="s">
        <v>9568</v>
      </c>
      <c r="L8711" s="52">
        <v>2320000</v>
      </c>
      <c r="M8711" s="52"/>
      <c r="P8711" s="52"/>
    </row>
    <row r="8712" spans="1:16" x14ac:dyDescent="0.3">
      <c r="A8712" s="45">
        <v>45343</v>
      </c>
      <c r="B8712" s="399" t="s">
        <v>13188</v>
      </c>
      <c r="C8712" s="5" t="s">
        <v>11194</v>
      </c>
      <c r="D8712" s="5" t="s">
        <v>13446</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13291</v>
      </c>
      <c r="C8714" s="5" t="s">
        <v>5793</v>
      </c>
      <c r="D8714" s="5" t="s">
        <v>13447</v>
      </c>
      <c r="E8714" s="43">
        <v>500</v>
      </c>
      <c r="F8714" s="43"/>
      <c r="G8714" s="48">
        <f t="shared" si="219"/>
        <v>63730.311827957164</v>
      </c>
      <c r="H8714" s="392" t="s">
        <v>9568</v>
      </c>
      <c r="I8714" s="52">
        <v>7300</v>
      </c>
      <c r="L8714" s="52">
        <v>230400</v>
      </c>
      <c r="M8714" s="52"/>
      <c r="P8714" s="52"/>
    </row>
    <row r="8715" spans="1:16" x14ac:dyDescent="0.3">
      <c r="A8715" s="45">
        <v>45343</v>
      </c>
      <c r="B8715" s="399" t="s">
        <v>13291</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13441</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13449</v>
      </c>
      <c r="E8717" s="43">
        <v>50000</v>
      </c>
      <c r="F8717" s="43"/>
      <c r="G8717" s="48">
        <f t="shared" si="219"/>
        <v>8930.3118279571645</v>
      </c>
      <c r="H8717" s="392" t="s">
        <v>9568</v>
      </c>
      <c r="I8717" s="52">
        <v>130</v>
      </c>
      <c r="L8717" s="52">
        <v>545000</v>
      </c>
      <c r="M8717" s="52"/>
      <c r="P8717" s="52"/>
    </row>
    <row r="8718" spans="1:16" x14ac:dyDescent="0.3">
      <c r="A8718" s="45">
        <v>45344</v>
      </c>
      <c r="B8718" s="518" t="s">
        <v>13188</v>
      </c>
      <c r="C8718" s="517" t="s">
        <v>11194</v>
      </c>
      <c r="D8718" s="517" t="s">
        <v>13450</v>
      </c>
      <c r="E8718" s="519">
        <v>5200</v>
      </c>
      <c r="F8718" s="43"/>
      <c r="G8718" s="48">
        <f t="shared" si="219"/>
        <v>3730.3118279571645</v>
      </c>
      <c r="H8718" s="392" t="s">
        <v>9567</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13451</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13453</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13188</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13454</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13441</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13466</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13467</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13468</v>
      </c>
      <c r="E8736" s="43">
        <v>1950</v>
      </c>
      <c r="F8736" s="43"/>
      <c r="G8736" s="48">
        <f t="shared" si="219"/>
        <v>23588.311827957164</v>
      </c>
      <c r="H8736" s="392" t="s">
        <v>9568</v>
      </c>
    </row>
    <row r="8737" spans="1:10" x14ac:dyDescent="0.3">
      <c r="A8737" s="45">
        <v>45348</v>
      </c>
      <c r="B8737" s="399"/>
      <c r="C8737" s="5" t="s">
        <v>25</v>
      </c>
      <c r="D8737" s="5" t="s">
        <v>13441</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13471</v>
      </c>
      <c r="E8739" s="43">
        <v>6500</v>
      </c>
      <c r="F8739" s="43"/>
      <c r="G8739" s="48">
        <f t="shared" si="219"/>
        <v>3988.3118279571645</v>
      </c>
      <c r="H8739" s="392" t="s">
        <v>9568</v>
      </c>
    </row>
    <row r="8740" spans="1:10" x14ac:dyDescent="0.3">
      <c r="A8740" s="45">
        <v>45349</v>
      </c>
      <c r="B8740" s="399" t="s">
        <v>12189</v>
      </c>
      <c r="C8740" s="5" t="s">
        <v>84</v>
      </c>
      <c r="D8740" s="5" t="s">
        <v>13472</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13441</v>
      </c>
      <c r="E8742" s="43">
        <v>1000</v>
      </c>
      <c r="F8742" s="43"/>
      <c r="G8742" s="48">
        <f t="shared" si="219"/>
        <v>238.3118279571645</v>
      </c>
      <c r="H8742" s="392" t="s">
        <v>9568</v>
      </c>
    </row>
    <row r="8743" spans="1:10" x14ac:dyDescent="0.3">
      <c r="A8743" s="45">
        <v>45351</v>
      </c>
      <c r="B8743" s="586"/>
      <c r="C8743" s="486"/>
      <c r="D8743" s="497" t="s">
        <v>13478</v>
      </c>
      <c r="E8743" s="486"/>
      <c r="F8743" s="28">
        <v>300000</v>
      </c>
      <c r="G8743" s="48">
        <f t="shared" si="219"/>
        <v>300238.31182795716</v>
      </c>
      <c r="H8743" s="392" t="s">
        <v>9568</v>
      </c>
    </row>
    <row r="8744" spans="1:10" x14ac:dyDescent="0.3">
      <c r="A8744" s="45">
        <v>45351</v>
      </c>
      <c r="B8744" s="399" t="s">
        <v>12189</v>
      </c>
      <c r="C8744" s="5" t="s">
        <v>68</v>
      </c>
      <c r="D8744" s="186" t="s">
        <v>13479</v>
      </c>
      <c r="E8744" s="43">
        <v>1000</v>
      </c>
      <c r="F8744" s="43"/>
      <c r="G8744" s="48">
        <f t="shared" si="219"/>
        <v>299238.31182795716</v>
      </c>
      <c r="H8744" s="392" t="s">
        <v>9568</v>
      </c>
    </row>
    <row r="8745" spans="1:10" x14ac:dyDescent="0.3">
      <c r="A8745" s="45">
        <v>45351</v>
      </c>
      <c r="B8745" s="399" t="s">
        <v>25</v>
      </c>
      <c r="C8745" s="5" t="s">
        <v>25</v>
      </c>
      <c r="D8745" s="5" t="s">
        <v>13441</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13407</v>
      </c>
      <c r="C8747" s="5" t="s">
        <v>26</v>
      </c>
      <c r="D8747" s="5" t="s">
        <v>13480</v>
      </c>
      <c r="E8747" s="43">
        <v>450</v>
      </c>
      <c r="F8747" s="43"/>
      <c r="G8747" s="48">
        <f t="shared" si="219"/>
        <v>288788.31182795716</v>
      </c>
      <c r="H8747" s="392" t="s">
        <v>9568</v>
      </c>
    </row>
    <row r="8748" spans="1:10" x14ac:dyDescent="0.3">
      <c r="A8748" s="45">
        <v>45351</v>
      </c>
      <c r="B8748" s="399" t="s">
        <v>12138</v>
      </c>
      <c r="C8748" s="5" t="s">
        <v>11194</v>
      </c>
      <c r="D8748" s="5" t="s">
        <v>13481</v>
      </c>
      <c r="E8748" s="43">
        <v>17400</v>
      </c>
      <c r="F8748" s="43"/>
      <c r="G8748" s="48">
        <f t="shared" si="219"/>
        <v>271388.31182795716</v>
      </c>
      <c r="H8748" s="392" t="s">
        <v>9568</v>
      </c>
    </row>
    <row r="8749" spans="1:10" x14ac:dyDescent="0.3">
      <c r="A8749" s="45">
        <v>45351</v>
      </c>
      <c r="B8749" s="399" t="s">
        <v>10333</v>
      </c>
      <c r="C8749" s="5" t="s">
        <v>11194</v>
      </c>
      <c r="D8749" s="5" t="s">
        <v>13482</v>
      </c>
      <c r="E8749" s="43">
        <v>9500</v>
      </c>
      <c r="F8749" s="43"/>
      <c r="G8749" s="48">
        <f t="shared" ref="G8749:G8771" si="221">G8748+F8749-E8749</f>
        <v>261888.31182795716</v>
      </c>
      <c r="H8749" s="392" t="s">
        <v>9568</v>
      </c>
    </row>
    <row r="8750" spans="1:10" x14ac:dyDescent="0.3">
      <c r="A8750" s="45">
        <v>45351</v>
      </c>
      <c r="B8750" s="399" t="s">
        <v>12138</v>
      </c>
      <c r="C8750" s="5" t="s">
        <v>30</v>
      </c>
      <c r="D8750" s="5" t="s">
        <v>13483</v>
      </c>
      <c r="E8750" s="43">
        <v>1000</v>
      </c>
      <c r="F8750" s="43"/>
      <c r="G8750" s="48">
        <f t="shared" si="221"/>
        <v>260888.31182795716</v>
      </c>
      <c r="H8750" s="392" t="s">
        <v>9568</v>
      </c>
    </row>
    <row r="8751" spans="1:10" x14ac:dyDescent="0.3">
      <c r="A8751" s="45">
        <v>45351</v>
      </c>
      <c r="B8751" s="399" t="s">
        <v>13484</v>
      </c>
      <c r="C8751" s="5" t="s">
        <v>13485</v>
      </c>
      <c r="D8751" s="5" t="s">
        <v>13486</v>
      </c>
      <c r="E8751" s="43">
        <v>50000</v>
      </c>
      <c r="F8751" s="43"/>
      <c r="G8751" s="48">
        <f t="shared" si="221"/>
        <v>210888.31182795716</v>
      </c>
      <c r="H8751" s="392" t="s">
        <v>9568</v>
      </c>
    </row>
    <row r="8752" spans="1:10" x14ac:dyDescent="0.3">
      <c r="A8752" s="45">
        <v>45351</v>
      </c>
      <c r="B8752" s="399" t="s">
        <v>13484</v>
      </c>
      <c r="C8752" s="5" t="s">
        <v>26</v>
      </c>
      <c r="D8752" s="5" t="s">
        <v>13487</v>
      </c>
      <c r="E8752" s="43">
        <v>10000</v>
      </c>
      <c r="F8752" s="43"/>
      <c r="G8752" s="48">
        <f t="shared" si="221"/>
        <v>200888.31182795716</v>
      </c>
      <c r="H8752" s="392" t="s">
        <v>9568</v>
      </c>
    </row>
    <row r="8753" spans="1:11" x14ac:dyDescent="0.3">
      <c r="A8753" s="45">
        <v>45351</v>
      </c>
      <c r="B8753" s="399" t="s">
        <v>13484</v>
      </c>
      <c r="C8753" s="5" t="s">
        <v>30</v>
      </c>
      <c r="D8753" s="5" t="s">
        <v>13488</v>
      </c>
      <c r="E8753" s="43">
        <v>5000</v>
      </c>
      <c r="F8753" s="43"/>
      <c r="G8753" s="48">
        <f t="shared" si="221"/>
        <v>195888.31182795716</v>
      </c>
      <c r="H8753" s="392" t="s">
        <v>9568</v>
      </c>
    </row>
    <row r="8754" spans="1:11" x14ac:dyDescent="0.3">
      <c r="A8754" s="45">
        <v>45351</v>
      </c>
      <c r="B8754" s="399" t="s">
        <v>12867</v>
      </c>
      <c r="C8754" s="5" t="s">
        <v>26</v>
      </c>
      <c r="D8754" s="5" t="s">
        <v>13489</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13395</v>
      </c>
      <c r="D8756" s="5" t="s">
        <v>294</v>
      </c>
      <c r="E8756" s="43">
        <v>10000</v>
      </c>
      <c r="F8756" s="43"/>
      <c r="G8756" s="48">
        <f t="shared" si="221"/>
        <v>184618.31182795716</v>
      </c>
      <c r="H8756" s="392" t="s">
        <v>9568</v>
      </c>
    </row>
    <row r="8757" spans="1:11" x14ac:dyDescent="0.3">
      <c r="A8757" s="45">
        <v>45351</v>
      </c>
      <c r="B8757" s="399" t="s">
        <v>12189</v>
      </c>
      <c r="C8757" s="5" t="s">
        <v>5162</v>
      </c>
      <c r="D8757" s="5" t="s">
        <v>13490</v>
      </c>
      <c r="E8757" s="43">
        <v>3000</v>
      </c>
      <c r="F8757" s="43"/>
      <c r="G8757" s="48">
        <f t="shared" si="221"/>
        <v>181618.31182795716</v>
      </c>
      <c r="H8757" s="392" t="s">
        <v>9568</v>
      </c>
      <c r="K8757" s="238"/>
    </row>
    <row r="8758" spans="1:11" x14ac:dyDescent="0.3">
      <c r="A8758" s="45">
        <v>45351</v>
      </c>
      <c r="B8758" s="399"/>
      <c r="C8758" s="5" t="s">
        <v>84</v>
      </c>
      <c r="D8758" s="5" t="s">
        <v>13491</v>
      </c>
      <c r="E8758" s="43">
        <v>8000</v>
      </c>
      <c r="F8758" s="43"/>
      <c r="G8758" s="48">
        <f t="shared" si="221"/>
        <v>173618.31182795716</v>
      </c>
      <c r="H8758" s="392" t="s">
        <v>9568</v>
      </c>
      <c r="K8758" s="656"/>
    </row>
    <row r="8759" spans="1:11" x14ac:dyDescent="0.3">
      <c r="A8759" s="45">
        <v>45351</v>
      </c>
      <c r="B8759" s="399" t="s">
        <v>25</v>
      </c>
      <c r="C8759" s="5" t="s">
        <v>4400</v>
      </c>
      <c r="D8759" s="5" t="s">
        <v>13492</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13441</v>
      </c>
      <c r="E8761" s="43">
        <v>6000</v>
      </c>
      <c r="F8761" s="43"/>
      <c r="G8761" s="48">
        <f t="shared" si="221"/>
        <v>160288.31182795716</v>
      </c>
      <c r="H8761" s="392" t="s">
        <v>9568</v>
      </c>
    </row>
    <row r="8762" spans="1:11" x14ac:dyDescent="0.3">
      <c r="A8762" s="45">
        <v>45353</v>
      </c>
      <c r="B8762" s="399" t="s">
        <v>13484</v>
      </c>
      <c r="C8762" s="5" t="s">
        <v>14</v>
      </c>
      <c r="D8762" s="5" t="s">
        <v>294</v>
      </c>
      <c r="E8762" s="43">
        <v>10000</v>
      </c>
      <c r="F8762" s="43"/>
      <c r="G8762" s="48">
        <f t="shared" si="221"/>
        <v>150288.31182795716</v>
      </c>
      <c r="H8762" s="392" t="s">
        <v>9568</v>
      </c>
    </row>
    <row r="8763" spans="1:11" x14ac:dyDescent="0.3">
      <c r="A8763" s="45">
        <v>45353</v>
      </c>
      <c r="B8763" s="399" t="s">
        <v>13484</v>
      </c>
      <c r="C8763" s="5" t="s">
        <v>57</v>
      </c>
      <c r="D8763" s="5" t="s">
        <v>5813</v>
      </c>
      <c r="E8763" s="43">
        <v>100000</v>
      </c>
      <c r="F8763" s="43"/>
      <c r="G8763" s="48">
        <f t="shared" si="221"/>
        <v>50288.311827957164</v>
      </c>
      <c r="H8763" s="392" t="s">
        <v>9568</v>
      </c>
    </row>
    <row r="8764" spans="1:11" x14ac:dyDescent="0.3">
      <c r="A8764" s="45">
        <v>45353</v>
      </c>
      <c r="B8764" s="518" t="s">
        <v>13188</v>
      </c>
      <c r="C8764" s="517" t="s">
        <v>11194</v>
      </c>
      <c r="D8764" s="517" t="s">
        <v>13450</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13495</v>
      </c>
      <c r="E8767" s="43">
        <v>5000</v>
      </c>
      <c r="F8767" s="43"/>
      <c r="G8767" s="48">
        <f t="shared" si="221"/>
        <v>27688.311827957164</v>
      </c>
      <c r="H8767" s="392" t="s">
        <v>9568</v>
      </c>
    </row>
    <row r="8768" spans="1:11" x14ac:dyDescent="0.3">
      <c r="A8768" s="45">
        <v>45353</v>
      </c>
      <c r="B8768" s="399" t="s">
        <v>12678</v>
      </c>
      <c r="C8768" s="5" t="s">
        <v>6430</v>
      </c>
      <c r="D8768" s="5" t="s">
        <v>13496</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13497</v>
      </c>
      <c r="E8770" s="43">
        <v>2000</v>
      </c>
      <c r="F8770" s="43"/>
      <c r="G8770" s="48">
        <f t="shared" si="221"/>
        <v>13688.311827957164</v>
      </c>
      <c r="H8770" s="392" t="s">
        <v>9568</v>
      </c>
    </row>
    <row r="8771" spans="1:15" x14ac:dyDescent="0.3">
      <c r="A8771" s="45">
        <v>45353</v>
      </c>
      <c r="B8771" s="399" t="s">
        <v>25</v>
      </c>
      <c r="C8771" s="5" t="s">
        <v>13498</v>
      </c>
      <c r="D8771" s="5" t="s">
        <v>13499</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13441</v>
      </c>
      <c r="E8776" s="43">
        <v>3000</v>
      </c>
      <c r="F8776" s="43"/>
      <c r="G8776" s="48">
        <f t="shared" si="222"/>
        <v>4203.3118279571645</v>
      </c>
      <c r="H8776" s="392" t="s">
        <v>9568</v>
      </c>
    </row>
    <row r="8777" spans="1:15" x14ac:dyDescent="0.3">
      <c r="A8777" s="45">
        <v>45355</v>
      </c>
      <c r="B8777" s="586"/>
      <c r="C8777" s="486"/>
      <c r="D8777" s="497" t="s">
        <v>13478</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13502</v>
      </c>
      <c r="E8779" s="43">
        <v>10000</v>
      </c>
      <c r="F8779" s="43"/>
      <c r="G8779" s="48">
        <f t="shared" si="222"/>
        <v>84203.311827957164</v>
      </c>
      <c r="H8779" s="392" t="s">
        <v>9568</v>
      </c>
    </row>
    <row r="8780" spans="1:15" x14ac:dyDescent="0.3">
      <c r="A8780" s="45">
        <v>45355</v>
      </c>
      <c r="B8780" s="399" t="s">
        <v>12867</v>
      </c>
      <c r="C8780" s="5" t="s">
        <v>9452</v>
      </c>
      <c r="D8780" s="5" t="s">
        <v>13503</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13504</v>
      </c>
      <c r="D8782" s="5" t="s">
        <v>294</v>
      </c>
      <c r="E8782" s="43">
        <v>7000</v>
      </c>
      <c r="F8782" s="43"/>
      <c r="G8782" s="48">
        <f t="shared" si="222"/>
        <v>66203.311827957164</v>
      </c>
      <c r="H8782" s="392" t="s">
        <v>9568</v>
      </c>
    </row>
    <row r="8783" spans="1:15" ht="21" x14ac:dyDescent="0.3">
      <c r="A8783" s="45">
        <v>45355</v>
      </c>
      <c r="B8783" s="586"/>
      <c r="C8783" s="486"/>
      <c r="D8783" s="497" t="s">
        <v>13478</v>
      </c>
      <c r="E8783" s="486"/>
      <c r="F8783" s="28">
        <v>1000000</v>
      </c>
      <c r="G8783" s="48">
        <f t="shared" si="222"/>
        <v>1066203.3118279572</v>
      </c>
      <c r="H8783" s="392" t="s">
        <v>9568</v>
      </c>
      <c r="M8783" s="664" t="s">
        <v>13508</v>
      </c>
      <c r="N8783" s="665"/>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13506</v>
      </c>
      <c r="O8784" s="5"/>
    </row>
    <row r="8785" spans="1:15" x14ac:dyDescent="0.3">
      <c r="A8785" s="45">
        <v>45355</v>
      </c>
      <c r="B8785" s="399" t="s">
        <v>25</v>
      </c>
      <c r="C8785" s="5" t="s">
        <v>25</v>
      </c>
      <c r="D8785" s="5" t="s">
        <v>13328</v>
      </c>
      <c r="E8785" s="43">
        <v>1000</v>
      </c>
      <c r="F8785" s="43"/>
      <c r="G8785" s="48">
        <f t="shared" si="222"/>
        <v>1018953.3118279572</v>
      </c>
      <c r="H8785" s="392" t="s">
        <v>9568</v>
      </c>
      <c r="M8785" s="43"/>
      <c r="N8785" s="5"/>
      <c r="O8785" s="5"/>
    </row>
    <row r="8786" spans="1:15" x14ac:dyDescent="0.3">
      <c r="A8786" s="45">
        <v>45355</v>
      </c>
      <c r="B8786" s="399" t="s">
        <v>13484</v>
      </c>
      <c r="C8786" s="5" t="s">
        <v>57</v>
      </c>
      <c r="D8786" s="5" t="s">
        <v>3910</v>
      </c>
      <c r="E8786" s="43">
        <v>150000</v>
      </c>
      <c r="F8786" s="43"/>
      <c r="G8786" s="48">
        <f t="shared" si="222"/>
        <v>868953.31182795716</v>
      </c>
      <c r="H8786" s="392" t="s">
        <v>9568</v>
      </c>
      <c r="M8786" s="43">
        <v>535500</v>
      </c>
      <c r="N8786" s="5" t="s">
        <v>13507</v>
      </c>
      <c r="O8786" s="5"/>
    </row>
    <row r="8787" spans="1:15" x14ac:dyDescent="0.3">
      <c r="A8787" s="45">
        <v>45355</v>
      </c>
      <c r="B8787" s="397" t="s">
        <v>12191</v>
      </c>
      <c r="C8787" s="186" t="s">
        <v>54</v>
      </c>
      <c r="D8787" s="186" t="s">
        <v>13327</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13188</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13505</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13441</v>
      </c>
      <c r="E8793" s="43">
        <v>4000</v>
      </c>
      <c r="F8793" s="43"/>
      <c r="G8793" s="48">
        <f t="shared" si="222"/>
        <v>341475.03596588818</v>
      </c>
      <c r="H8793" s="392" t="s">
        <v>9568</v>
      </c>
    </row>
    <row r="8794" spans="1:15" x14ac:dyDescent="0.3">
      <c r="A8794" s="45">
        <v>45356</v>
      </c>
      <c r="B8794" s="397" t="s">
        <v>12867</v>
      </c>
      <c r="C8794" s="186" t="s">
        <v>54</v>
      </c>
      <c r="D8794" s="186" t="s">
        <v>13341</v>
      </c>
      <c r="E8794" s="187">
        <v>70000</v>
      </c>
      <c r="F8794" s="43"/>
      <c r="G8794" s="48">
        <f t="shared" si="222"/>
        <v>271475.03596588818</v>
      </c>
      <c r="H8794" s="392" t="s">
        <v>9568</v>
      </c>
    </row>
    <row r="8795" spans="1:15" x14ac:dyDescent="0.3">
      <c r="A8795" s="45">
        <v>45356</v>
      </c>
      <c r="B8795" s="399"/>
      <c r="C8795" s="5" t="s">
        <v>5162</v>
      </c>
      <c r="D8795" s="5" t="s">
        <v>13509</v>
      </c>
      <c r="E8795" s="43">
        <v>5000</v>
      </c>
      <c r="F8795" s="43"/>
      <c r="G8795" s="48">
        <f t="shared" si="222"/>
        <v>266475.03596588818</v>
      </c>
      <c r="H8795" s="392" t="s">
        <v>9568</v>
      </c>
    </row>
    <row r="8796" spans="1:15" x14ac:dyDescent="0.3">
      <c r="A8796" s="45">
        <v>45356</v>
      </c>
      <c r="B8796" s="399" t="s">
        <v>12678</v>
      </c>
      <c r="C8796" s="5" t="s">
        <v>11194</v>
      </c>
      <c r="D8796" s="5" t="s">
        <v>13521</v>
      </c>
      <c r="E8796" s="43">
        <v>2400</v>
      </c>
      <c r="F8796" s="43"/>
      <c r="G8796" s="48">
        <f t="shared" si="222"/>
        <v>264075.03596588818</v>
      </c>
      <c r="H8796" s="392" t="s">
        <v>9568</v>
      </c>
    </row>
    <row r="8797" spans="1:15" x14ac:dyDescent="0.3">
      <c r="A8797" s="45">
        <v>45356</v>
      </c>
      <c r="B8797" s="399" t="s">
        <v>13291</v>
      </c>
      <c r="C8797" s="5" t="s">
        <v>9647</v>
      </c>
      <c r="D8797" s="5" t="s">
        <v>294</v>
      </c>
      <c r="E8797" s="43">
        <v>22000</v>
      </c>
      <c r="F8797" s="43"/>
      <c r="G8797" s="48">
        <f t="shared" si="222"/>
        <v>242075.03596588818</v>
      </c>
      <c r="H8797" s="392" t="s">
        <v>9568</v>
      </c>
    </row>
    <row r="8798" spans="1:15" x14ac:dyDescent="0.3">
      <c r="A8798" s="45">
        <v>45356</v>
      </c>
      <c r="B8798" s="586"/>
      <c r="C8798" s="486"/>
      <c r="D8798" s="497" t="s">
        <v>13513</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13511</v>
      </c>
      <c r="E8800" s="187">
        <v>88680</v>
      </c>
      <c r="F8800" s="43"/>
      <c r="G8800" s="48">
        <f t="shared" si="222"/>
        <v>121479.08769002609</v>
      </c>
      <c r="H8800" s="392" t="s">
        <v>9568</v>
      </c>
    </row>
    <row r="8801" spans="1:15" x14ac:dyDescent="0.3">
      <c r="A8801" s="45">
        <v>45356</v>
      </c>
      <c r="B8801" s="397" t="s">
        <v>13484</v>
      </c>
      <c r="C8801" s="186" t="s">
        <v>54</v>
      </c>
      <c r="D8801" s="186" t="s">
        <v>13512</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13514</v>
      </c>
      <c r="E8804" s="519">
        <v>5000</v>
      </c>
      <c r="F8804" s="43"/>
      <c r="G8804" s="48">
        <f t="shared" si="222"/>
        <v>23659.087690026092</v>
      </c>
      <c r="H8804" s="392" t="s">
        <v>9568</v>
      </c>
    </row>
    <row r="8805" spans="1:15" ht="21" x14ac:dyDescent="0.3">
      <c r="A8805" s="45">
        <v>45356</v>
      </c>
      <c r="B8805" s="586"/>
      <c r="C8805" s="486"/>
      <c r="D8805" s="497" t="s">
        <v>13478</v>
      </c>
      <c r="E8805" s="486"/>
      <c r="F8805" s="28">
        <v>500000</v>
      </c>
      <c r="G8805" s="48">
        <f t="shared" si="222"/>
        <v>523659.08769002609</v>
      </c>
      <c r="H8805" s="392" t="s">
        <v>9568</v>
      </c>
      <c r="I8805" s="609" t="s">
        <v>12581</v>
      </c>
      <c r="J8805" s="187">
        <f>'[1]Salary Sheets'!$Q$86</f>
        <v>2334608.1896551726</v>
      </c>
      <c r="M8805" s="664" t="s">
        <v>13508</v>
      </c>
      <c r="N8805" s="665"/>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SUMIF(C8780:E8857,"salary",E8780:E8857)</f>
        <v>2272167.7586206896</v>
      </c>
    </row>
    <row r="8807" spans="1:15" x14ac:dyDescent="0.3">
      <c r="A8807" s="45">
        <v>45356</v>
      </c>
      <c r="B8807" s="399"/>
      <c r="C8807" s="5" t="s">
        <v>5288</v>
      </c>
      <c r="D8807" s="5" t="s">
        <v>13515</v>
      </c>
      <c r="E8807" s="43">
        <v>5000</v>
      </c>
      <c r="F8807" s="43"/>
      <c r="G8807" s="48">
        <f t="shared" si="222"/>
        <v>435659.08769002609</v>
      </c>
      <c r="H8807" s="392" t="s">
        <v>9568</v>
      </c>
      <c r="I8807" s="609" t="s">
        <v>12294</v>
      </c>
      <c r="J8807" s="187">
        <f ca="1">J8805-J8806</f>
        <v>62440.431034483016</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13441</v>
      </c>
      <c r="E8809" s="43">
        <v>5000</v>
      </c>
      <c r="F8809" s="43"/>
      <c r="G8809" s="48">
        <f t="shared" si="222"/>
        <v>409959.08769002609</v>
      </c>
      <c r="H8809" s="392" t="s">
        <v>9568</v>
      </c>
    </row>
    <row r="8810" spans="1:15" x14ac:dyDescent="0.3">
      <c r="A8810" s="45">
        <v>45357</v>
      </c>
      <c r="B8810" s="397" t="s">
        <v>12189</v>
      </c>
      <c r="C8810" s="186" t="s">
        <v>54</v>
      </c>
      <c r="D8810" s="186" t="s">
        <v>13516</v>
      </c>
      <c r="E8810" s="187">
        <v>39100</v>
      </c>
      <c r="F8810" s="43"/>
      <c r="G8810" s="48">
        <f t="shared" si="222"/>
        <v>370859.08769002609</v>
      </c>
      <c r="H8810" s="392" t="s">
        <v>9568</v>
      </c>
    </row>
    <row r="8811" spans="1:15" x14ac:dyDescent="0.3">
      <c r="A8811" s="45">
        <v>45357</v>
      </c>
      <c r="B8811" s="397" t="s">
        <v>12189</v>
      </c>
      <c r="C8811" s="186" t="s">
        <v>54</v>
      </c>
      <c r="D8811" s="186" t="s">
        <v>13517</v>
      </c>
      <c r="E8811" s="187">
        <v>34300</v>
      </c>
      <c r="F8811" s="43"/>
      <c r="G8811" s="48">
        <f t="shared" si="222"/>
        <v>336559.08769002609</v>
      </c>
      <c r="H8811" s="392" t="s">
        <v>9568</v>
      </c>
    </row>
    <row r="8812" spans="1:15" x14ac:dyDescent="0.3">
      <c r="A8812" s="45">
        <v>45357</v>
      </c>
      <c r="B8812" s="518" t="s">
        <v>12138</v>
      </c>
      <c r="C8812" s="517" t="s">
        <v>11194</v>
      </c>
      <c r="D8812" s="517" t="s">
        <v>13518</v>
      </c>
      <c r="E8812" s="519">
        <v>15500</v>
      </c>
      <c r="F8812" s="43"/>
      <c r="G8812" s="48">
        <f t="shared" ref="G8812:G8844" si="223">G8811+F8812-E8812</f>
        <v>321059.08769002609</v>
      </c>
      <c r="H8812" s="392" t="s">
        <v>9568</v>
      </c>
    </row>
    <row r="8813" spans="1:15" x14ac:dyDescent="0.3">
      <c r="A8813" s="45">
        <v>45357</v>
      </c>
      <c r="B8813" s="518" t="s">
        <v>5958</v>
      </c>
      <c r="C8813" s="517" t="s">
        <v>11194</v>
      </c>
      <c r="D8813" s="517" t="s">
        <v>13519</v>
      </c>
      <c r="E8813" s="519">
        <v>5000</v>
      </c>
      <c r="F8813" s="43"/>
      <c r="G8813" s="48">
        <f t="shared" si="223"/>
        <v>316059.08769002609</v>
      </c>
      <c r="H8813" s="392" t="s">
        <v>9568</v>
      </c>
    </row>
    <row r="8814" spans="1:15" x14ac:dyDescent="0.3">
      <c r="A8814" s="45">
        <v>45357</v>
      </c>
      <c r="B8814" s="397" t="s">
        <v>12131</v>
      </c>
      <c r="C8814" s="186" t="s">
        <v>54</v>
      </c>
      <c r="D8814" s="186" t="s">
        <v>13339</v>
      </c>
      <c r="E8814" s="187">
        <v>140338.36206896551</v>
      </c>
      <c r="F8814" s="43"/>
      <c r="G8814" s="48">
        <f t="shared" si="223"/>
        <v>175720.72562106058</v>
      </c>
      <c r="H8814" s="392" t="s">
        <v>9568</v>
      </c>
    </row>
    <row r="8815" spans="1:15" x14ac:dyDescent="0.3">
      <c r="A8815" s="45">
        <v>45357</v>
      </c>
      <c r="B8815" s="397" t="s">
        <v>12138</v>
      </c>
      <c r="C8815" s="186" t="s">
        <v>54</v>
      </c>
      <c r="D8815" s="186" t="s">
        <v>13130</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13400</v>
      </c>
      <c r="D8817" s="5" t="s">
        <v>40</v>
      </c>
      <c r="E8817" s="43">
        <v>6000</v>
      </c>
      <c r="F8817" s="43"/>
      <c r="G8817" s="48">
        <f t="shared" si="223"/>
        <v>83290.725621060585</v>
      </c>
      <c r="H8817" s="392" t="s">
        <v>9568</v>
      </c>
    </row>
    <row r="8818" spans="1:12" x14ac:dyDescent="0.3">
      <c r="A8818" s="45">
        <v>45357</v>
      </c>
      <c r="B8818" s="397" t="s">
        <v>12867</v>
      </c>
      <c r="C8818" s="186" t="s">
        <v>54</v>
      </c>
      <c r="D8818" s="186" t="s">
        <v>13342</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13522</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13525</v>
      </c>
      <c r="E8824" s="43">
        <v>650</v>
      </c>
      <c r="F8824" s="43"/>
      <c r="G8824" s="48">
        <f t="shared" si="223"/>
        <v>1523.7256210605847</v>
      </c>
      <c r="H8824" s="392" t="s">
        <v>9567</v>
      </c>
      <c r="L8824" s="4">
        <v>6000</v>
      </c>
    </row>
    <row r="8825" spans="1:12" x14ac:dyDescent="0.3">
      <c r="A8825" s="45">
        <v>45358</v>
      </c>
      <c r="B8825" s="586"/>
      <c r="C8825" s="486"/>
      <c r="D8825" s="497" t="s">
        <v>13478</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9567</v>
      </c>
    </row>
    <row r="8827" spans="1:12" x14ac:dyDescent="0.3">
      <c r="A8827" s="45">
        <v>45358</v>
      </c>
      <c r="B8827" s="397" t="s">
        <v>12098</v>
      </c>
      <c r="C8827" s="186" t="s">
        <v>54</v>
      </c>
      <c r="D8827" s="186" t="s">
        <v>13526</v>
      </c>
      <c r="E8827" s="187">
        <v>28000</v>
      </c>
      <c r="F8827" s="43"/>
      <c r="G8827" s="48">
        <f t="shared" si="223"/>
        <v>932873.72562106058</v>
      </c>
      <c r="H8827" s="392" t="s">
        <v>9567</v>
      </c>
    </row>
    <row r="8828" spans="1:12" x14ac:dyDescent="0.3">
      <c r="A8828" s="45">
        <v>45358</v>
      </c>
      <c r="B8828" s="397" t="s">
        <v>13188</v>
      </c>
      <c r="C8828" s="186" t="s">
        <v>54</v>
      </c>
      <c r="D8828" s="186" t="s">
        <v>8820</v>
      </c>
      <c r="E8828" s="187">
        <v>51750</v>
      </c>
      <c r="F8828" s="43"/>
      <c r="G8828" s="48">
        <f t="shared" si="223"/>
        <v>881123.72562106058</v>
      </c>
      <c r="H8828" s="392" t="s">
        <v>9567</v>
      </c>
    </row>
    <row r="8829" spans="1:12" x14ac:dyDescent="0.3">
      <c r="A8829" s="45">
        <v>45358</v>
      </c>
      <c r="B8829" s="399"/>
      <c r="C8829" s="5" t="s">
        <v>84</v>
      </c>
      <c r="D8829" s="5" t="s">
        <v>13527</v>
      </c>
      <c r="E8829" s="43">
        <v>50000</v>
      </c>
      <c r="F8829" s="43"/>
      <c r="G8829" s="48">
        <f t="shared" si="223"/>
        <v>831123.72562106058</v>
      </c>
      <c r="H8829" s="392" t="s">
        <v>9567</v>
      </c>
    </row>
    <row r="8830" spans="1:12" x14ac:dyDescent="0.3">
      <c r="A8830" s="45">
        <v>45358</v>
      </c>
      <c r="B8830" s="397" t="s">
        <v>12867</v>
      </c>
      <c r="C8830" s="186" t="s">
        <v>54</v>
      </c>
      <c r="D8830" s="186" t="s">
        <v>13528</v>
      </c>
      <c r="E8830" s="187">
        <v>64150</v>
      </c>
      <c r="F8830" s="43"/>
      <c r="G8830" s="48">
        <f t="shared" si="223"/>
        <v>766973.72562106058</v>
      </c>
      <c r="H8830" s="392" t="s">
        <v>9567</v>
      </c>
      <c r="J8830" s="52">
        <v>43200</v>
      </c>
    </row>
    <row r="8831" spans="1:12" x14ac:dyDescent="0.3">
      <c r="A8831" s="45">
        <v>45358</v>
      </c>
      <c r="B8831" s="399" t="s">
        <v>13188</v>
      </c>
      <c r="C8831" s="5" t="s">
        <v>12909</v>
      </c>
      <c r="D8831" s="5" t="s">
        <v>13523</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9567</v>
      </c>
      <c r="J8832" s="52">
        <v>4200</v>
      </c>
    </row>
    <row r="8833" spans="1:10" x14ac:dyDescent="0.3">
      <c r="A8833" s="45">
        <v>45359</v>
      </c>
      <c r="B8833" s="399"/>
      <c r="C8833" s="5" t="s">
        <v>25</v>
      </c>
      <c r="D8833" s="5" t="s">
        <v>13441</v>
      </c>
      <c r="E8833" s="43">
        <v>4000</v>
      </c>
      <c r="F8833" s="43"/>
      <c r="G8833" s="48">
        <f t="shared" si="223"/>
        <v>742173.72562106058</v>
      </c>
      <c r="H8833" s="392" t="s">
        <v>9567</v>
      </c>
      <c r="J8833" s="52">
        <v>114300</v>
      </c>
    </row>
    <row r="8834" spans="1:10" x14ac:dyDescent="0.3">
      <c r="A8834" s="45">
        <v>45359</v>
      </c>
      <c r="B8834" s="397" t="s">
        <v>12678</v>
      </c>
      <c r="C8834" s="186" t="s">
        <v>54</v>
      </c>
      <c r="D8834" s="186" t="s">
        <v>13325</v>
      </c>
      <c r="E8834" s="187">
        <v>678905.17241379316</v>
      </c>
      <c r="F8834" s="43"/>
      <c r="G8834" s="48">
        <f t="shared" si="223"/>
        <v>63268.553207267425</v>
      </c>
      <c r="H8834" s="392" t="s">
        <v>9567</v>
      </c>
      <c r="J8834" s="52">
        <f>SUM(J8830:J8833)</f>
        <v>182980</v>
      </c>
    </row>
    <row r="8835" spans="1:10" x14ac:dyDescent="0.3">
      <c r="A8835" s="45">
        <v>45359</v>
      </c>
      <c r="B8835" s="586"/>
      <c r="C8835" s="486"/>
      <c r="D8835" s="497" t="s">
        <v>13536</v>
      </c>
      <c r="E8835" s="486"/>
      <c r="F8835" s="28">
        <v>200000</v>
      </c>
      <c r="G8835" s="48">
        <f t="shared" si="223"/>
        <v>263268.55320726743</v>
      </c>
      <c r="H8835" s="392" t="s">
        <v>9568</v>
      </c>
    </row>
    <row r="8836" spans="1:10" x14ac:dyDescent="0.3">
      <c r="A8836" s="45">
        <v>45359</v>
      </c>
      <c r="B8836" s="399" t="s">
        <v>13529</v>
      </c>
      <c r="C8836" s="5" t="s">
        <v>11194</v>
      </c>
      <c r="D8836" s="5" t="s">
        <v>13530</v>
      </c>
      <c r="E8836" s="43">
        <v>182980</v>
      </c>
      <c r="F8836" s="43"/>
      <c r="G8836" s="48">
        <f t="shared" si="223"/>
        <v>80288.553207267425</v>
      </c>
      <c r="H8836" s="392" t="s">
        <v>9567</v>
      </c>
    </row>
    <row r="8837" spans="1:10" x14ac:dyDescent="0.3">
      <c r="A8837" s="45">
        <v>45359</v>
      </c>
      <c r="B8837" s="399" t="s">
        <v>13529</v>
      </c>
      <c r="C8837" s="5" t="s">
        <v>5793</v>
      </c>
      <c r="D8837" s="5" t="s">
        <v>40</v>
      </c>
      <c r="E8837" s="43">
        <v>500</v>
      </c>
      <c r="F8837" s="43"/>
      <c r="G8837" s="48">
        <f t="shared" si="223"/>
        <v>79788.553207267425</v>
      </c>
      <c r="H8837" s="392" t="s">
        <v>9567</v>
      </c>
    </row>
    <row r="8838" spans="1:10" x14ac:dyDescent="0.3">
      <c r="A8838" s="45">
        <v>45359</v>
      </c>
      <c r="B8838" s="399" t="s">
        <v>13529</v>
      </c>
      <c r="C8838" s="5" t="s">
        <v>30</v>
      </c>
      <c r="D8838" s="5" t="s">
        <v>10651</v>
      </c>
      <c r="E8838" s="43">
        <v>500</v>
      </c>
      <c r="F8838" s="43"/>
      <c r="G8838" s="48">
        <f t="shared" si="223"/>
        <v>79288.553207267425</v>
      </c>
      <c r="H8838" s="392" t="s">
        <v>9567</v>
      </c>
    </row>
    <row r="8839" spans="1:10" x14ac:dyDescent="0.3">
      <c r="A8839" s="45">
        <v>45359</v>
      </c>
      <c r="B8839" s="399" t="s">
        <v>13529</v>
      </c>
      <c r="C8839" s="5" t="s">
        <v>12852</v>
      </c>
      <c r="D8839" s="5" t="s">
        <v>13531</v>
      </c>
      <c r="E8839" s="43">
        <v>10000</v>
      </c>
      <c r="F8839" s="43"/>
      <c r="G8839" s="48">
        <f t="shared" si="223"/>
        <v>69288.553207267425</v>
      </c>
      <c r="H8839" s="392" t="s">
        <v>9567</v>
      </c>
    </row>
    <row r="8840" spans="1:10" x14ac:dyDescent="0.3">
      <c r="A8840" s="45">
        <v>45359</v>
      </c>
      <c r="B8840" s="399" t="s">
        <v>13529</v>
      </c>
      <c r="C8840" s="5" t="s">
        <v>5793</v>
      </c>
      <c r="D8840" s="5" t="s">
        <v>40</v>
      </c>
      <c r="E8840" s="43">
        <v>1500</v>
      </c>
      <c r="F8840" s="43"/>
      <c r="G8840" s="48">
        <f t="shared" si="223"/>
        <v>67788.553207267425</v>
      </c>
      <c r="H8840" s="392" t="s">
        <v>9567</v>
      </c>
      <c r="J8840" s="52">
        <v>1000</v>
      </c>
    </row>
    <row r="8841" spans="1:10" x14ac:dyDescent="0.3">
      <c r="A8841" s="45">
        <v>45360</v>
      </c>
      <c r="B8841" s="399"/>
      <c r="C8841" s="5" t="s">
        <v>25</v>
      </c>
      <c r="D8841" s="5" t="s">
        <v>13441</v>
      </c>
      <c r="E8841" s="43">
        <v>3000</v>
      </c>
      <c r="F8841" s="43"/>
      <c r="G8841" s="48">
        <f t="shared" si="223"/>
        <v>64788.553207267425</v>
      </c>
      <c r="H8841" s="392" t="s">
        <v>9567</v>
      </c>
      <c r="J8841" s="52">
        <f>J8840+J8834</f>
        <v>183980</v>
      </c>
    </row>
    <row r="8842" spans="1:10" x14ac:dyDescent="0.3">
      <c r="A8842" s="45">
        <v>45360</v>
      </c>
      <c r="B8842" s="399" t="s">
        <v>13188</v>
      </c>
      <c r="C8842" s="5" t="s">
        <v>3220</v>
      </c>
      <c r="D8842" s="5" t="s">
        <v>294</v>
      </c>
      <c r="E8842" s="43">
        <v>8500</v>
      </c>
      <c r="F8842" s="43"/>
      <c r="G8842" s="48">
        <f t="shared" si="223"/>
        <v>56288.553207267425</v>
      </c>
      <c r="H8842" s="392" t="s">
        <v>9567</v>
      </c>
      <c r="J8842" s="52">
        <v>10000</v>
      </c>
    </row>
    <row r="8843" spans="1:10" x14ac:dyDescent="0.3">
      <c r="A8843" s="45">
        <v>45360</v>
      </c>
      <c r="B8843" s="399" t="s">
        <v>12189</v>
      </c>
      <c r="C8843" s="5" t="s">
        <v>11194</v>
      </c>
      <c r="D8843" s="5" t="s">
        <v>13534</v>
      </c>
      <c r="E8843" s="43">
        <v>1050</v>
      </c>
      <c r="F8843" s="43"/>
      <c r="G8843" s="48">
        <f t="shared" si="223"/>
        <v>55238.553207267425</v>
      </c>
      <c r="H8843" s="392" t="s">
        <v>9567</v>
      </c>
      <c r="J8843" s="52">
        <f>J8842+J8841</f>
        <v>193980</v>
      </c>
    </row>
    <row r="8844" spans="1:10" x14ac:dyDescent="0.3">
      <c r="A8844" s="45">
        <v>45360</v>
      </c>
      <c r="B8844" s="399" t="s">
        <v>12189</v>
      </c>
      <c r="C8844" s="5" t="s">
        <v>25</v>
      </c>
      <c r="D8844" s="5" t="s">
        <v>13535</v>
      </c>
      <c r="E8844" s="43">
        <v>12000</v>
      </c>
      <c r="F8844" s="43"/>
      <c r="G8844" s="48">
        <f t="shared" si="223"/>
        <v>43238.553207267425</v>
      </c>
      <c r="H8844" s="392" t="s">
        <v>9567</v>
      </c>
      <c r="J8844" s="52">
        <f>J8843-200000</f>
        <v>-6020</v>
      </c>
    </row>
    <row r="8845" spans="1:10" x14ac:dyDescent="0.3">
      <c r="A8845" s="45">
        <v>45360</v>
      </c>
      <c r="B8845" s="399"/>
      <c r="C8845" s="5" t="s">
        <v>14</v>
      </c>
      <c r="D8845" s="5" t="s">
        <v>294</v>
      </c>
      <c r="E8845" s="43">
        <v>40000</v>
      </c>
      <c r="F8845" s="43"/>
      <c r="G8845" s="48">
        <f t="shared" ref="G8845:G8895" si="224">G8844+F8845-E8845</f>
        <v>3238.553207267425</v>
      </c>
      <c r="H8845" s="392" t="s">
        <v>9567</v>
      </c>
    </row>
    <row r="8846" spans="1:10" x14ac:dyDescent="0.3">
      <c r="A8846" s="5"/>
      <c r="B8846" s="399"/>
      <c r="C8846" s="5"/>
      <c r="D8846" s="5"/>
      <c r="E8846" s="43"/>
      <c r="F8846" s="43"/>
      <c r="G8846" s="48">
        <f t="shared" si="224"/>
        <v>3238.553207267425</v>
      </c>
    </row>
    <row r="8847" spans="1:10" x14ac:dyDescent="0.3">
      <c r="A8847" s="5"/>
      <c r="B8847" s="399"/>
      <c r="C8847" s="5"/>
      <c r="D8847" s="5"/>
      <c r="E8847" s="43"/>
      <c r="F8847" s="43"/>
      <c r="G8847" s="48">
        <f t="shared" si="224"/>
        <v>3238.553207267425</v>
      </c>
    </row>
    <row r="8848" spans="1:10" x14ac:dyDescent="0.3">
      <c r="A8848" s="5"/>
      <c r="B8848" s="399"/>
      <c r="C8848" s="5"/>
      <c r="D8848" s="5"/>
      <c r="E8848" s="43"/>
      <c r="F8848" s="43"/>
      <c r="G8848" s="48">
        <f t="shared" si="224"/>
        <v>3238.553207267425</v>
      </c>
    </row>
    <row r="8849" spans="1:7" x14ac:dyDescent="0.3">
      <c r="A8849" s="5"/>
      <c r="B8849" s="399"/>
      <c r="C8849" s="5"/>
      <c r="D8849" s="5"/>
      <c r="E8849" s="43"/>
      <c r="F8849" s="43"/>
      <c r="G8849" s="48">
        <f t="shared" si="224"/>
        <v>3238.553207267425</v>
      </c>
    </row>
    <row r="8850" spans="1:7" x14ac:dyDescent="0.3">
      <c r="A8850" s="5"/>
      <c r="B8850" s="399"/>
      <c r="C8850" s="5"/>
      <c r="D8850" s="5"/>
      <c r="E8850" s="43"/>
      <c r="F8850" s="43"/>
      <c r="G8850" s="48">
        <f t="shared" si="224"/>
        <v>3238.553207267425</v>
      </c>
    </row>
    <row r="8851" spans="1:7" x14ac:dyDescent="0.3">
      <c r="A8851" s="5"/>
      <c r="B8851" s="399"/>
      <c r="C8851" s="5"/>
      <c r="D8851" s="5"/>
      <c r="E8851" s="43"/>
      <c r="F8851" s="43"/>
      <c r="G8851" s="48">
        <f t="shared" si="224"/>
        <v>3238.553207267425</v>
      </c>
    </row>
    <row r="8852" spans="1:7" x14ac:dyDescent="0.3">
      <c r="A8852" s="5"/>
      <c r="B8852" s="399"/>
      <c r="C8852" s="5"/>
      <c r="D8852" s="5"/>
      <c r="E8852" s="43"/>
      <c r="F8852" s="43"/>
      <c r="G8852" s="48">
        <f t="shared" si="224"/>
        <v>3238.553207267425</v>
      </c>
    </row>
    <row r="8853" spans="1:7" x14ac:dyDescent="0.3">
      <c r="A8853" s="5"/>
      <c r="B8853" s="399"/>
      <c r="C8853" s="5"/>
      <c r="D8853" s="5"/>
      <c r="E8853" s="43"/>
      <c r="F8853" s="43"/>
      <c r="G8853" s="48">
        <f t="shared" si="224"/>
        <v>3238.553207267425</v>
      </c>
    </row>
    <row r="8854" spans="1:7" x14ac:dyDescent="0.3">
      <c r="A8854" s="5"/>
      <c r="B8854" s="399"/>
      <c r="C8854" s="5"/>
      <c r="D8854" s="5"/>
      <c r="E8854" s="43"/>
      <c r="F8854" s="43"/>
      <c r="G8854" s="48">
        <f t="shared" si="224"/>
        <v>3238.553207267425</v>
      </c>
    </row>
    <row r="8855" spans="1:7" x14ac:dyDescent="0.3">
      <c r="A8855" s="5"/>
      <c r="B8855" s="399"/>
      <c r="C8855" s="5"/>
      <c r="D8855" s="5"/>
      <c r="E8855" s="43"/>
      <c r="F8855" s="43"/>
      <c r="G8855" s="48">
        <f t="shared" si="224"/>
        <v>3238.553207267425</v>
      </c>
    </row>
    <row r="8856" spans="1:7" x14ac:dyDescent="0.3">
      <c r="A8856" s="5"/>
      <c r="B8856" s="399"/>
      <c r="C8856" s="5"/>
      <c r="D8856" s="5"/>
      <c r="E8856" s="43"/>
      <c r="F8856" s="43"/>
      <c r="G8856" s="48">
        <f t="shared" si="224"/>
        <v>3238.553207267425</v>
      </c>
    </row>
    <row r="8857" spans="1:7" x14ac:dyDescent="0.3">
      <c r="A8857" s="5"/>
      <c r="B8857" s="399"/>
      <c r="C8857" s="5"/>
      <c r="D8857" s="5"/>
      <c r="E8857" s="43"/>
      <c r="F8857" s="43"/>
      <c r="G8857" s="48">
        <f t="shared" si="224"/>
        <v>3238.553207267425</v>
      </c>
    </row>
    <row r="8858" spans="1:7" x14ac:dyDescent="0.3">
      <c r="A8858" s="5"/>
      <c r="B8858" s="399"/>
      <c r="C8858" s="5"/>
      <c r="D8858" s="5"/>
      <c r="E8858" s="43"/>
      <c r="F8858" s="43"/>
      <c r="G8858" s="48">
        <f t="shared" si="224"/>
        <v>3238.553207267425</v>
      </c>
    </row>
    <row r="8859" spans="1:7" x14ac:dyDescent="0.3">
      <c r="A8859" s="5"/>
      <c r="B8859" s="399"/>
      <c r="C8859" s="5"/>
      <c r="D8859" s="5"/>
      <c r="E8859" s="43"/>
      <c r="F8859" s="43"/>
      <c r="G8859" s="48">
        <f t="shared" si="224"/>
        <v>3238.553207267425</v>
      </c>
    </row>
    <row r="8860" spans="1:7" x14ac:dyDescent="0.3">
      <c r="A8860" s="5"/>
      <c r="B8860" s="399"/>
      <c r="C8860" s="5"/>
      <c r="D8860" s="5"/>
      <c r="E8860" s="43"/>
      <c r="F8860" s="43"/>
      <c r="G8860" s="48">
        <f t="shared" si="224"/>
        <v>3238.553207267425</v>
      </c>
    </row>
    <row r="8861" spans="1:7" x14ac:dyDescent="0.3">
      <c r="A8861" s="5"/>
      <c r="B8861" s="399"/>
      <c r="C8861" s="5"/>
      <c r="D8861" s="5"/>
      <c r="E8861" s="43"/>
      <c r="F8861" s="43"/>
      <c r="G8861" s="48">
        <f t="shared" si="224"/>
        <v>3238.553207267425</v>
      </c>
    </row>
    <row r="8862" spans="1:7" x14ac:dyDescent="0.3">
      <c r="A8862" s="5"/>
      <c r="B8862" s="399"/>
      <c r="C8862" s="5"/>
      <c r="D8862" s="5"/>
      <c r="E8862" s="43"/>
      <c r="F8862" s="43"/>
      <c r="G8862" s="48">
        <f t="shared" si="224"/>
        <v>3238.553207267425</v>
      </c>
    </row>
    <row r="8863" spans="1:7" x14ac:dyDescent="0.3">
      <c r="A8863" s="5"/>
      <c r="B8863" s="399"/>
      <c r="C8863" s="5"/>
      <c r="D8863" s="5"/>
      <c r="E8863" s="43"/>
      <c r="F8863" s="43"/>
      <c r="G8863" s="48">
        <f t="shared" si="224"/>
        <v>3238.553207267425</v>
      </c>
    </row>
    <row r="8864" spans="1:7" x14ac:dyDescent="0.3">
      <c r="A8864" s="5"/>
      <c r="B8864" s="399"/>
      <c r="C8864" s="5"/>
      <c r="D8864" s="5"/>
      <c r="E8864" s="43"/>
      <c r="F8864" s="43"/>
      <c r="G8864" s="48">
        <f t="shared" si="224"/>
        <v>3238.553207267425</v>
      </c>
    </row>
    <row r="8865" spans="1:7" x14ac:dyDescent="0.3">
      <c r="A8865" s="5"/>
      <c r="B8865" s="399"/>
      <c r="C8865" s="5"/>
      <c r="D8865" s="5"/>
      <c r="E8865" s="43"/>
      <c r="F8865" s="43"/>
      <c r="G8865" s="48">
        <f t="shared" si="224"/>
        <v>3238.553207267425</v>
      </c>
    </row>
    <row r="8866" spans="1:7" x14ac:dyDescent="0.3">
      <c r="A8866" s="5"/>
      <c r="B8866" s="399"/>
      <c r="C8866" s="5"/>
      <c r="D8866" s="5"/>
      <c r="E8866" s="43"/>
      <c r="F8866" s="43"/>
      <c r="G8866" s="48">
        <f t="shared" si="224"/>
        <v>3238.553207267425</v>
      </c>
    </row>
    <row r="8867" spans="1:7" x14ac:dyDescent="0.3">
      <c r="A8867" s="5"/>
      <c r="B8867" s="399"/>
      <c r="C8867" s="5"/>
      <c r="D8867" s="5"/>
      <c r="E8867" s="43"/>
      <c r="F8867" s="43"/>
      <c r="G8867" s="48">
        <f t="shared" si="224"/>
        <v>3238.553207267425</v>
      </c>
    </row>
    <row r="8868" spans="1:7" x14ac:dyDescent="0.3">
      <c r="A8868" s="5"/>
      <c r="B8868" s="399"/>
      <c r="C8868" s="5"/>
      <c r="D8868" s="5"/>
      <c r="E8868" s="43"/>
      <c r="F8868" s="43"/>
      <c r="G8868" s="48">
        <f t="shared" si="224"/>
        <v>3238.553207267425</v>
      </c>
    </row>
    <row r="8869" spans="1:7" x14ac:dyDescent="0.3">
      <c r="A8869" s="5"/>
      <c r="B8869" s="399"/>
      <c r="C8869" s="5"/>
      <c r="D8869" s="5"/>
      <c r="E8869" s="43"/>
      <c r="F8869" s="43"/>
      <c r="G8869" s="48">
        <f t="shared" si="224"/>
        <v>3238.553207267425</v>
      </c>
    </row>
    <row r="8870" spans="1:7" x14ac:dyDescent="0.3">
      <c r="A8870" s="5"/>
      <c r="B8870" s="399"/>
      <c r="C8870" s="5"/>
      <c r="D8870" s="5"/>
      <c r="E8870" s="43"/>
      <c r="F8870" s="43"/>
      <c r="G8870" s="48">
        <f t="shared" si="224"/>
        <v>3238.553207267425</v>
      </c>
    </row>
    <row r="8871" spans="1:7" x14ac:dyDescent="0.3">
      <c r="A8871" s="5"/>
      <c r="B8871" s="399"/>
      <c r="C8871" s="5"/>
      <c r="D8871" s="5"/>
      <c r="E8871" s="43"/>
      <c r="F8871" s="43"/>
      <c r="G8871" s="48">
        <f t="shared" si="224"/>
        <v>3238.553207267425</v>
      </c>
    </row>
    <row r="8872" spans="1:7" x14ac:dyDescent="0.3">
      <c r="A8872" s="5"/>
      <c r="B8872" s="399"/>
      <c r="C8872" s="5"/>
      <c r="D8872" s="5"/>
      <c r="E8872" s="43"/>
      <c r="F8872" s="43"/>
      <c r="G8872" s="48">
        <f t="shared" si="224"/>
        <v>3238.553207267425</v>
      </c>
    </row>
    <row r="8873" spans="1:7" x14ac:dyDescent="0.3">
      <c r="A8873" s="5"/>
      <c r="B8873" s="399"/>
      <c r="C8873" s="5"/>
      <c r="D8873" s="5"/>
      <c r="E8873" s="43"/>
      <c r="F8873" s="43"/>
      <c r="G8873" s="48">
        <f t="shared" si="224"/>
        <v>3238.553207267425</v>
      </c>
    </row>
    <row r="8874" spans="1:7" x14ac:dyDescent="0.3">
      <c r="A8874" s="5"/>
      <c r="B8874" s="399"/>
      <c r="C8874" s="5"/>
      <c r="D8874" s="5"/>
      <c r="E8874" s="43"/>
      <c r="F8874" s="43"/>
      <c r="G8874" s="48">
        <f t="shared" si="224"/>
        <v>3238.553207267425</v>
      </c>
    </row>
    <row r="8875" spans="1:7" x14ac:dyDescent="0.3">
      <c r="A8875" s="5"/>
      <c r="B8875" s="399"/>
      <c r="C8875" s="5"/>
      <c r="D8875" s="5"/>
      <c r="E8875" s="43"/>
      <c r="F8875" s="43"/>
      <c r="G8875" s="48">
        <f t="shared" si="224"/>
        <v>3238.553207267425</v>
      </c>
    </row>
    <row r="8876" spans="1:7" x14ac:dyDescent="0.3">
      <c r="A8876" s="5"/>
      <c r="B8876" s="399"/>
      <c r="C8876" s="5"/>
      <c r="D8876" s="5"/>
      <c r="E8876" s="43"/>
      <c r="F8876" s="43"/>
      <c r="G8876" s="48">
        <f t="shared" si="224"/>
        <v>3238.553207267425</v>
      </c>
    </row>
    <row r="8877" spans="1:7" x14ac:dyDescent="0.3">
      <c r="A8877" s="5"/>
      <c r="B8877" s="399"/>
      <c r="C8877" s="5"/>
      <c r="D8877" s="5"/>
      <c r="E8877" s="43"/>
      <c r="F8877" s="43"/>
      <c r="G8877" s="48">
        <f t="shared" si="224"/>
        <v>3238.553207267425</v>
      </c>
    </row>
    <row r="8878" spans="1:7" x14ac:dyDescent="0.3">
      <c r="A8878" s="5"/>
      <c r="B8878" s="399"/>
      <c r="C8878" s="5"/>
      <c r="D8878" s="5"/>
      <c r="E8878" s="43"/>
      <c r="F8878" s="43"/>
      <c r="G8878" s="48">
        <f t="shared" si="224"/>
        <v>3238.553207267425</v>
      </c>
    </row>
    <row r="8879" spans="1:7" x14ac:dyDescent="0.3">
      <c r="A8879" s="5"/>
      <c r="B8879" s="399"/>
      <c r="C8879" s="5"/>
      <c r="D8879" s="5"/>
      <c r="E8879" s="43"/>
      <c r="F8879" s="43"/>
      <c r="G8879" s="48">
        <f t="shared" si="224"/>
        <v>3238.553207267425</v>
      </c>
    </row>
    <row r="8880" spans="1:7" x14ac:dyDescent="0.3">
      <c r="A8880" s="5"/>
      <c r="B8880" s="399"/>
      <c r="C8880" s="5"/>
      <c r="D8880" s="5"/>
      <c r="E8880" s="43"/>
      <c r="F8880" s="43"/>
      <c r="G8880" s="48">
        <f t="shared" si="224"/>
        <v>3238.553207267425</v>
      </c>
    </row>
    <row r="8881" spans="1:7" x14ac:dyDescent="0.3">
      <c r="A8881" s="5"/>
      <c r="B8881" s="399"/>
      <c r="C8881" s="5"/>
      <c r="D8881" s="5"/>
      <c r="E8881" s="43"/>
      <c r="F8881" s="43"/>
      <c r="G8881" s="48">
        <f t="shared" si="224"/>
        <v>3238.553207267425</v>
      </c>
    </row>
    <row r="8882" spans="1:7" x14ac:dyDescent="0.3">
      <c r="A8882" s="5"/>
      <c r="B8882" s="399"/>
      <c r="C8882" s="5"/>
      <c r="D8882" s="5"/>
      <c r="E8882" s="43"/>
      <c r="F8882" s="43"/>
      <c r="G8882" s="48">
        <f t="shared" si="224"/>
        <v>3238.553207267425</v>
      </c>
    </row>
    <row r="8883" spans="1:7" x14ac:dyDescent="0.3">
      <c r="A8883" s="5"/>
      <c r="B8883" s="399"/>
      <c r="C8883" s="5"/>
      <c r="D8883" s="5"/>
      <c r="E8883" s="43"/>
      <c r="F8883" s="43"/>
      <c r="G8883" s="48">
        <f t="shared" si="224"/>
        <v>3238.553207267425</v>
      </c>
    </row>
    <row r="8884" spans="1:7" x14ac:dyDescent="0.3">
      <c r="A8884" s="5"/>
      <c r="B8884" s="399"/>
      <c r="C8884" s="5"/>
      <c r="D8884" s="5"/>
      <c r="E8884" s="43"/>
      <c r="F8884" s="43"/>
      <c r="G8884" s="48">
        <f t="shared" si="224"/>
        <v>3238.553207267425</v>
      </c>
    </row>
    <row r="8885" spans="1:7" x14ac:dyDescent="0.3">
      <c r="A8885" s="5"/>
      <c r="B8885" s="399"/>
      <c r="C8885" s="5"/>
      <c r="D8885" s="5"/>
      <c r="E8885" s="43"/>
      <c r="F8885" s="43"/>
      <c r="G8885" s="48">
        <f t="shared" si="224"/>
        <v>3238.553207267425</v>
      </c>
    </row>
    <row r="8886" spans="1:7" x14ac:dyDescent="0.3">
      <c r="A8886" s="5"/>
      <c r="B8886" s="399"/>
      <c r="C8886" s="5"/>
      <c r="D8886" s="5"/>
      <c r="E8886" s="43"/>
      <c r="F8886" s="43"/>
      <c r="G8886" s="48">
        <f t="shared" si="224"/>
        <v>3238.553207267425</v>
      </c>
    </row>
    <row r="8887" spans="1:7" x14ac:dyDescent="0.3">
      <c r="A8887" s="5"/>
      <c r="B8887" s="399"/>
      <c r="C8887" s="5"/>
      <c r="D8887" s="5"/>
      <c r="E8887" s="43"/>
      <c r="F8887" s="43"/>
      <c r="G8887" s="48">
        <f t="shared" si="224"/>
        <v>3238.553207267425</v>
      </c>
    </row>
    <row r="8888" spans="1:7" x14ac:dyDescent="0.3">
      <c r="A8888" s="5"/>
      <c r="B8888" s="399"/>
      <c r="C8888" s="5"/>
      <c r="D8888" s="5"/>
      <c r="E8888" s="43"/>
      <c r="F8888" s="43"/>
      <c r="G8888" s="48">
        <f t="shared" si="224"/>
        <v>3238.553207267425</v>
      </c>
    </row>
    <row r="8889" spans="1:7" x14ac:dyDescent="0.3">
      <c r="A8889" s="5"/>
      <c r="B8889" s="399"/>
      <c r="C8889" s="5"/>
      <c r="D8889" s="5"/>
      <c r="E8889" s="43"/>
      <c r="F8889" s="43"/>
      <c r="G8889" s="48">
        <f t="shared" si="224"/>
        <v>3238.553207267425</v>
      </c>
    </row>
    <row r="8890" spans="1:7" x14ac:dyDescent="0.3">
      <c r="A8890" s="5"/>
      <c r="B8890" s="399"/>
      <c r="C8890" s="5"/>
      <c r="D8890" s="5"/>
      <c r="E8890" s="43"/>
      <c r="F8890" s="43"/>
      <c r="G8890" s="48">
        <f t="shared" si="224"/>
        <v>3238.553207267425</v>
      </c>
    </row>
    <row r="8891" spans="1:7" x14ac:dyDescent="0.3">
      <c r="A8891" s="5"/>
      <c r="B8891" s="399"/>
      <c r="C8891" s="5"/>
      <c r="D8891" s="5"/>
      <c r="E8891" s="43"/>
      <c r="F8891" s="43"/>
      <c r="G8891" s="48">
        <f t="shared" si="224"/>
        <v>3238.553207267425</v>
      </c>
    </row>
    <row r="8892" spans="1:7" x14ac:dyDescent="0.3">
      <c r="A8892" s="5"/>
      <c r="B8892" s="399"/>
      <c r="C8892" s="5"/>
      <c r="D8892" s="5"/>
      <c r="E8892" s="43"/>
      <c r="F8892" s="43"/>
      <c r="G8892" s="48">
        <f t="shared" si="224"/>
        <v>3238.553207267425</v>
      </c>
    </row>
    <row r="8893" spans="1:7" x14ac:dyDescent="0.3">
      <c r="A8893" s="5"/>
      <c r="B8893" s="399"/>
      <c r="C8893" s="5"/>
      <c r="D8893" s="5"/>
      <c r="E8893" s="43"/>
      <c r="F8893" s="43"/>
      <c r="G8893" s="48">
        <f t="shared" si="224"/>
        <v>3238.553207267425</v>
      </c>
    </row>
    <row r="8894" spans="1:7" x14ac:dyDescent="0.3">
      <c r="A8894" s="5"/>
      <c r="B8894" s="399"/>
      <c r="C8894" s="5"/>
      <c r="D8894" s="5"/>
      <c r="E8894" s="43"/>
      <c r="F8894" s="43"/>
      <c r="G8894" s="48">
        <f t="shared" si="224"/>
        <v>3238.553207267425</v>
      </c>
    </row>
    <row r="8895" spans="1:7" x14ac:dyDescent="0.3">
      <c r="A8895" s="5"/>
      <c r="B8895" s="399"/>
      <c r="C8895" s="5"/>
      <c r="D8895" s="5"/>
      <c r="E8895" s="43"/>
      <c r="F8895" s="43"/>
      <c r="G8895" s="48">
        <f t="shared" si="224"/>
        <v>3238.553207267425</v>
      </c>
    </row>
    <row r="8896" spans="1:7" x14ac:dyDescent="0.3">
      <c r="A8896" s="5"/>
      <c r="B8896" s="399"/>
      <c r="C8896" s="5"/>
      <c r="D8896" s="5"/>
      <c r="E8896" s="43"/>
      <c r="F8896" s="43"/>
      <c r="G8896" s="48">
        <f t="shared" ref="G8896:G8959" si="225">G8895+F8896-E8896</f>
        <v>3238.553207267425</v>
      </c>
    </row>
    <row r="8897" spans="1:7" x14ac:dyDescent="0.3">
      <c r="A8897" s="5"/>
      <c r="B8897" s="399"/>
      <c r="C8897" s="5"/>
      <c r="D8897" s="5"/>
      <c r="E8897" s="43"/>
      <c r="F8897" s="43"/>
      <c r="G8897" s="48">
        <f t="shared" si="225"/>
        <v>3238.553207267425</v>
      </c>
    </row>
    <row r="8898" spans="1:7" x14ac:dyDescent="0.3">
      <c r="A8898" s="5"/>
      <c r="B8898" s="399"/>
      <c r="C8898" s="5"/>
      <c r="D8898" s="5"/>
      <c r="E8898" s="43"/>
      <c r="F8898" s="43"/>
      <c r="G8898" s="48">
        <f t="shared" si="225"/>
        <v>3238.553207267425</v>
      </c>
    </row>
    <row r="8899" spans="1:7" x14ac:dyDescent="0.3">
      <c r="A8899" s="5"/>
      <c r="B8899" s="399"/>
      <c r="C8899" s="5"/>
      <c r="D8899" s="5"/>
      <c r="E8899" s="43"/>
      <c r="F8899" s="43"/>
      <c r="G8899" s="48">
        <f t="shared" si="225"/>
        <v>3238.553207267425</v>
      </c>
    </row>
    <row r="8900" spans="1:7" x14ac:dyDescent="0.3">
      <c r="A8900" s="5"/>
      <c r="B8900" s="399"/>
      <c r="C8900" s="5"/>
      <c r="D8900" s="5"/>
      <c r="E8900" s="43"/>
      <c r="F8900" s="43"/>
      <c r="G8900" s="48">
        <f t="shared" si="225"/>
        <v>3238.553207267425</v>
      </c>
    </row>
    <row r="8901" spans="1:7" x14ac:dyDescent="0.3">
      <c r="A8901" s="5"/>
      <c r="B8901" s="399"/>
      <c r="C8901" s="5"/>
      <c r="D8901" s="5"/>
      <c r="E8901" s="43"/>
      <c r="F8901" s="43"/>
      <c r="G8901" s="48">
        <f t="shared" si="225"/>
        <v>3238.553207267425</v>
      </c>
    </row>
    <row r="8902" spans="1:7" x14ac:dyDescent="0.3">
      <c r="A8902" s="5"/>
      <c r="B8902" s="399"/>
      <c r="C8902" s="5"/>
      <c r="D8902" s="5"/>
      <c r="E8902" s="43"/>
      <c r="F8902" s="43"/>
      <c r="G8902" s="48">
        <f t="shared" si="225"/>
        <v>3238.553207267425</v>
      </c>
    </row>
    <row r="8903" spans="1:7" x14ac:dyDescent="0.3">
      <c r="A8903" s="5"/>
      <c r="B8903" s="399"/>
      <c r="C8903" s="5"/>
      <c r="D8903" s="5"/>
      <c r="E8903" s="43"/>
      <c r="F8903" s="43"/>
      <c r="G8903" s="48">
        <f t="shared" si="225"/>
        <v>3238.553207267425</v>
      </c>
    </row>
    <row r="8904" spans="1:7" x14ac:dyDescent="0.3">
      <c r="A8904" s="5"/>
      <c r="B8904" s="399"/>
      <c r="C8904" s="5"/>
      <c r="D8904" s="5"/>
      <c r="E8904" s="43"/>
      <c r="F8904" s="43"/>
      <c r="G8904" s="48">
        <f t="shared" si="225"/>
        <v>3238.553207267425</v>
      </c>
    </row>
    <row r="8905" spans="1:7" x14ac:dyDescent="0.3">
      <c r="A8905" s="5"/>
      <c r="B8905" s="399"/>
      <c r="C8905" s="5"/>
      <c r="D8905" s="5"/>
      <c r="E8905" s="43"/>
      <c r="F8905" s="43"/>
      <c r="G8905" s="48">
        <f t="shared" si="225"/>
        <v>3238.553207267425</v>
      </c>
    </row>
    <row r="8906" spans="1:7" x14ac:dyDescent="0.3">
      <c r="A8906" s="5"/>
      <c r="B8906" s="399"/>
      <c r="C8906" s="5"/>
      <c r="D8906" s="5"/>
      <c r="E8906" s="43"/>
      <c r="F8906" s="43"/>
      <c r="G8906" s="48">
        <f t="shared" si="225"/>
        <v>3238.553207267425</v>
      </c>
    </row>
    <row r="8907" spans="1:7" x14ac:dyDescent="0.3">
      <c r="A8907" s="5"/>
      <c r="B8907" s="399"/>
      <c r="C8907" s="5"/>
      <c r="D8907" s="5"/>
      <c r="E8907" s="43"/>
      <c r="F8907" s="43"/>
      <c r="G8907" s="48">
        <f t="shared" si="225"/>
        <v>3238.553207267425</v>
      </c>
    </row>
    <row r="8908" spans="1:7" x14ac:dyDescent="0.3">
      <c r="A8908" s="5"/>
      <c r="B8908" s="399"/>
      <c r="C8908" s="5"/>
      <c r="D8908" s="5"/>
      <c r="E8908" s="43"/>
      <c r="F8908" s="43"/>
      <c r="G8908" s="48">
        <f t="shared" si="225"/>
        <v>3238.553207267425</v>
      </c>
    </row>
    <row r="8909" spans="1:7" x14ac:dyDescent="0.3">
      <c r="A8909" s="5"/>
      <c r="B8909" s="399"/>
      <c r="C8909" s="5"/>
      <c r="D8909" s="5"/>
      <c r="E8909" s="43"/>
      <c r="F8909" s="43"/>
      <c r="G8909" s="48">
        <f t="shared" si="225"/>
        <v>3238.553207267425</v>
      </c>
    </row>
    <row r="8910" spans="1:7" x14ac:dyDescent="0.3">
      <c r="A8910" s="5"/>
      <c r="B8910" s="399"/>
      <c r="C8910" s="5"/>
      <c r="D8910" s="5"/>
      <c r="E8910" s="43"/>
      <c r="F8910" s="43"/>
      <c r="G8910" s="48">
        <f t="shared" si="225"/>
        <v>3238.553207267425</v>
      </c>
    </row>
    <row r="8911" spans="1:7" x14ac:dyDescent="0.3">
      <c r="A8911" s="5"/>
      <c r="B8911" s="399"/>
      <c r="C8911" s="5"/>
      <c r="D8911" s="5"/>
      <c r="E8911" s="43"/>
      <c r="F8911" s="43"/>
      <c r="G8911" s="48">
        <f t="shared" si="225"/>
        <v>3238.553207267425</v>
      </c>
    </row>
    <row r="8912" spans="1:7" x14ac:dyDescent="0.3">
      <c r="A8912" s="5"/>
      <c r="B8912" s="399"/>
      <c r="C8912" s="5"/>
      <c r="D8912" s="5"/>
      <c r="E8912" s="43"/>
      <c r="F8912" s="43"/>
      <c r="G8912" s="48">
        <f t="shared" si="225"/>
        <v>3238.553207267425</v>
      </c>
    </row>
    <row r="8913" spans="1:7" x14ac:dyDescent="0.3">
      <c r="A8913" s="5"/>
      <c r="B8913" s="399"/>
      <c r="C8913" s="5"/>
      <c r="D8913" s="5"/>
      <c r="E8913" s="43"/>
      <c r="F8913" s="43"/>
      <c r="G8913" s="48">
        <f t="shared" si="225"/>
        <v>3238.553207267425</v>
      </c>
    </row>
    <row r="8914" spans="1:7" x14ac:dyDescent="0.3">
      <c r="A8914" s="5"/>
      <c r="B8914" s="399"/>
      <c r="C8914" s="5"/>
      <c r="D8914" s="5"/>
      <c r="E8914" s="43"/>
      <c r="F8914" s="43"/>
      <c r="G8914" s="48">
        <f t="shared" si="225"/>
        <v>3238.553207267425</v>
      </c>
    </row>
    <row r="8915" spans="1:7" x14ac:dyDescent="0.3">
      <c r="A8915" s="5"/>
      <c r="B8915" s="399"/>
      <c r="C8915" s="5"/>
      <c r="D8915" s="5"/>
      <c r="E8915" s="43"/>
      <c r="F8915" s="43"/>
      <c r="G8915" s="48">
        <f t="shared" si="225"/>
        <v>3238.553207267425</v>
      </c>
    </row>
    <row r="8916" spans="1:7" x14ac:dyDescent="0.3">
      <c r="A8916" s="5"/>
      <c r="B8916" s="399"/>
      <c r="C8916" s="5"/>
      <c r="D8916" s="5"/>
      <c r="E8916" s="43"/>
      <c r="F8916" s="43"/>
      <c r="G8916" s="48">
        <f t="shared" si="225"/>
        <v>3238.553207267425</v>
      </c>
    </row>
    <row r="8917" spans="1:7" x14ac:dyDescent="0.3">
      <c r="A8917" s="5"/>
      <c r="B8917" s="399"/>
      <c r="C8917" s="5"/>
      <c r="D8917" s="5"/>
      <c r="E8917" s="43"/>
      <c r="F8917" s="43"/>
      <c r="G8917" s="48">
        <f t="shared" si="225"/>
        <v>3238.553207267425</v>
      </c>
    </row>
    <row r="8918" spans="1:7" x14ac:dyDescent="0.3">
      <c r="A8918" s="5"/>
      <c r="B8918" s="399"/>
      <c r="C8918" s="5"/>
      <c r="D8918" s="5"/>
      <c r="E8918" s="43"/>
      <c r="F8918" s="43"/>
      <c r="G8918" s="48">
        <f t="shared" si="225"/>
        <v>3238.553207267425</v>
      </c>
    </row>
    <row r="8919" spans="1:7" x14ac:dyDescent="0.3">
      <c r="A8919" s="5"/>
      <c r="B8919" s="399"/>
      <c r="C8919" s="5"/>
      <c r="D8919" s="5"/>
      <c r="E8919" s="43"/>
      <c r="F8919" s="43"/>
      <c r="G8919" s="48">
        <f t="shared" si="225"/>
        <v>3238.553207267425</v>
      </c>
    </row>
    <row r="8920" spans="1:7" x14ac:dyDescent="0.3">
      <c r="A8920" s="5"/>
      <c r="B8920" s="399"/>
      <c r="C8920" s="5"/>
      <c r="D8920" s="5"/>
      <c r="E8920" s="43"/>
      <c r="F8920" s="43"/>
      <c r="G8920" s="48">
        <f t="shared" si="225"/>
        <v>3238.553207267425</v>
      </c>
    </row>
    <row r="8921" spans="1:7" x14ac:dyDescent="0.3">
      <c r="A8921" s="5"/>
      <c r="B8921" s="399"/>
      <c r="C8921" s="5"/>
      <c r="D8921" s="5"/>
      <c r="E8921" s="43"/>
      <c r="F8921" s="43"/>
      <c r="G8921" s="48">
        <f t="shared" si="225"/>
        <v>3238.553207267425</v>
      </c>
    </row>
    <row r="8922" spans="1:7" x14ac:dyDescent="0.3">
      <c r="A8922" s="5"/>
      <c r="B8922" s="399"/>
      <c r="C8922" s="5"/>
      <c r="D8922" s="5"/>
      <c r="E8922" s="43"/>
      <c r="F8922" s="43"/>
      <c r="G8922" s="48">
        <f t="shared" si="225"/>
        <v>3238.553207267425</v>
      </c>
    </row>
    <row r="8923" spans="1:7" x14ac:dyDescent="0.3">
      <c r="A8923" s="5"/>
      <c r="B8923" s="399"/>
      <c r="C8923" s="5"/>
      <c r="D8923" s="5"/>
      <c r="E8923" s="43"/>
      <c r="F8923" s="43"/>
      <c r="G8923" s="48">
        <f t="shared" si="225"/>
        <v>3238.553207267425</v>
      </c>
    </row>
    <row r="8924" spans="1:7" x14ac:dyDescent="0.3">
      <c r="A8924" s="5"/>
      <c r="B8924" s="399"/>
      <c r="C8924" s="5"/>
      <c r="D8924" s="5"/>
      <c r="E8924" s="43"/>
      <c r="F8924" s="43"/>
      <c r="G8924" s="48">
        <f t="shared" si="225"/>
        <v>3238.553207267425</v>
      </c>
    </row>
    <row r="8925" spans="1:7" x14ac:dyDescent="0.3">
      <c r="A8925" s="5"/>
      <c r="B8925" s="399"/>
      <c r="C8925" s="5"/>
      <c r="D8925" s="5"/>
      <c r="E8925" s="43"/>
      <c r="F8925" s="43"/>
      <c r="G8925" s="48">
        <f t="shared" si="225"/>
        <v>3238.553207267425</v>
      </c>
    </row>
    <row r="8926" spans="1:7" x14ac:dyDescent="0.3">
      <c r="A8926" s="5"/>
      <c r="B8926" s="399"/>
      <c r="C8926" s="5"/>
      <c r="D8926" s="5"/>
      <c r="E8926" s="43"/>
      <c r="F8926" s="43"/>
      <c r="G8926" s="48">
        <f t="shared" si="225"/>
        <v>3238.553207267425</v>
      </c>
    </row>
    <row r="8927" spans="1:7" x14ac:dyDescent="0.3">
      <c r="A8927" s="5"/>
      <c r="B8927" s="399"/>
      <c r="C8927" s="5"/>
      <c r="D8927" s="5"/>
      <c r="E8927" s="43"/>
      <c r="F8927" s="43"/>
      <c r="G8927" s="48">
        <f t="shared" si="225"/>
        <v>3238.553207267425</v>
      </c>
    </row>
    <row r="8928" spans="1:7" x14ac:dyDescent="0.3">
      <c r="A8928" s="5"/>
      <c r="B8928" s="399"/>
      <c r="C8928" s="5"/>
      <c r="D8928" s="5"/>
      <c r="E8928" s="43"/>
      <c r="F8928" s="43"/>
      <c r="G8928" s="48">
        <f t="shared" si="225"/>
        <v>3238.553207267425</v>
      </c>
    </row>
    <row r="8929" spans="1:7" x14ac:dyDescent="0.3">
      <c r="A8929" s="5"/>
      <c r="B8929" s="399"/>
      <c r="C8929" s="5"/>
      <c r="D8929" s="5"/>
      <c r="E8929" s="43"/>
      <c r="F8929" s="43"/>
      <c r="G8929" s="48">
        <f t="shared" si="225"/>
        <v>3238.553207267425</v>
      </c>
    </row>
    <row r="8930" spans="1:7" x14ac:dyDescent="0.3">
      <c r="A8930" s="5"/>
      <c r="B8930" s="399"/>
      <c r="C8930" s="5"/>
      <c r="D8930" s="5"/>
      <c r="E8930" s="43"/>
      <c r="F8930" s="43"/>
      <c r="G8930" s="48">
        <f t="shared" si="225"/>
        <v>3238.553207267425</v>
      </c>
    </row>
    <row r="8931" spans="1:7" x14ac:dyDescent="0.3">
      <c r="A8931" s="5"/>
      <c r="B8931" s="399"/>
      <c r="C8931" s="5"/>
      <c r="D8931" s="5"/>
      <c r="E8931" s="43"/>
      <c r="F8931" s="43"/>
      <c r="G8931" s="48">
        <f t="shared" si="225"/>
        <v>3238.553207267425</v>
      </c>
    </row>
    <row r="8932" spans="1:7" x14ac:dyDescent="0.3">
      <c r="A8932" s="5"/>
      <c r="B8932" s="399"/>
      <c r="C8932" s="5"/>
      <c r="D8932" s="5"/>
      <c r="E8932" s="43"/>
      <c r="F8932" s="43"/>
      <c r="G8932" s="48">
        <f t="shared" si="225"/>
        <v>3238.553207267425</v>
      </c>
    </row>
    <row r="8933" spans="1:7" x14ac:dyDescent="0.3">
      <c r="A8933" s="5"/>
      <c r="B8933" s="399"/>
      <c r="C8933" s="5"/>
      <c r="D8933" s="5"/>
      <c r="E8933" s="43"/>
      <c r="F8933" s="43"/>
      <c r="G8933" s="48">
        <f t="shared" si="225"/>
        <v>3238.553207267425</v>
      </c>
    </row>
    <row r="8934" spans="1:7" x14ac:dyDescent="0.3">
      <c r="A8934" s="5"/>
      <c r="B8934" s="399"/>
      <c r="C8934" s="5"/>
      <c r="D8934" s="5"/>
      <c r="E8934" s="43"/>
      <c r="F8934" s="43"/>
      <c r="G8934" s="48">
        <f t="shared" si="225"/>
        <v>3238.553207267425</v>
      </c>
    </row>
    <row r="8935" spans="1:7" x14ac:dyDescent="0.3">
      <c r="A8935" s="5"/>
      <c r="B8935" s="399"/>
      <c r="C8935" s="5"/>
      <c r="D8935" s="5"/>
      <c r="E8935" s="43"/>
      <c r="F8935" s="43"/>
      <c r="G8935" s="48">
        <f t="shared" si="225"/>
        <v>3238.553207267425</v>
      </c>
    </row>
    <row r="8936" spans="1:7" x14ac:dyDescent="0.3">
      <c r="A8936" s="5"/>
      <c r="B8936" s="399"/>
      <c r="C8936" s="5"/>
      <c r="D8936" s="5"/>
      <c r="E8936" s="43"/>
      <c r="F8936" s="43"/>
      <c r="G8936" s="48">
        <f t="shared" si="225"/>
        <v>3238.553207267425</v>
      </c>
    </row>
    <row r="8937" spans="1:7" x14ac:dyDescent="0.3">
      <c r="A8937" s="5"/>
      <c r="B8937" s="399"/>
      <c r="C8937" s="5"/>
      <c r="D8937" s="5"/>
      <c r="E8937" s="43"/>
      <c r="F8937" s="43"/>
      <c r="G8937" s="48">
        <f t="shared" si="225"/>
        <v>3238.553207267425</v>
      </c>
    </row>
    <row r="8938" spans="1:7" x14ac:dyDescent="0.3">
      <c r="A8938" s="5"/>
      <c r="B8938" s="399"/>
      <c r="C8938" s="5"/>
      <c r="D8938" s="5"/>
      <c r="E8938" s="43"/>
      <c r="F8938" s="43"/>
      <c r="G8938" s="48">
        <f t="shared" si="225"/>
        <v>3238.553207267425</v>
      </c>
    </row>
    <row r="8939" spans="1:7" x14ac:dyDescent="0.3">
      <c r="A8939" s="5"/>
      <c r="B8939" s="399"/>
      <c r="C8939" s="5"/>
      <c r="D8939" s="5"/>
      <c r="E8939" s="43"/>
      <c r="F8939" s="43"/>
      <c r="G8939" s="48">
        <f t="shared" si="225"/>
        <v>3238.553207267425</v>
      </c>
    </row>
    <row r="8940" spans="1:7" x14ac:dyDescent="0.3">
      <c r="A8940" s="5"/>
      <c r="B8940" s="399"/>
      <c r="C8940" s="5"/>
      <c r="D8940" s="5"/>
      <c r="E8940" s="43"/>
      <c r="F8940" s="43"/>
      <c r="G8940" s="48">
        <f t="shared" si="225"/>
        <v>3238.553207267425</v>
      </c>
    </row>
    <row r="8941" spans="1:7" x14ac:dyDescent="0.3">
      <c r="A8941" s="5"/>
      <c r="B8941" s="399"/>
      <c r="C8941" s="5"/>
      <c r="D8941" s="5"/>
      <c r="E8941" s="43"/>
      <c r="F8941" s="43"/>
      <c r="G8941" s="48">
        <f t="shared" si="225"/>
        <v>3238.553207267425</v>
      </c>
    </row>
    <row r="8942" spans="1:7" x14ac:dyDescent="0.3">
      <c r="A8942" s="5"/>
      <c r="B8942" s="399"/>
      <c r="C8942" s="5"/>
      <c r="D8942" s="5"/>
      <c r="E8942" s="43"/>
      <c r="F8942" s="43"/>
      <c r="G8942" s="48">
        <f t="shared" si="225"/>
        <v>3238.553207267425</v>
      </c>
    </row>
    <row r="8943" spans="1:7" x14ac:dyDescent="0.3">
      <c r="A8943" s="5"/>
      <c r="B8943" s="399"/>
      <c r="C8943" s="5"/>
      <c r="D8943" s="5"/>
      <c r="E8943" s="43"/>
      <c r="F8943" s="43"/>
      <c r="G8943" s="48">
        <f t="shared" si="225"/>
        <v>3238.553207267425</v>
      </c>
    </row>
    <row r="8944" spans="1:7" x14ac:dyDescent="0.3">
      <c r="A8944" s="5"/>
      <c r="B8944" s="399"/>
      <c r="C8944" s="5"/>
      <c r="D8944" s="5"/>
      <c r="E8944" s="43"/>
      <c r="F8944" s="43"/>
      <c r="G8944" s="48">
        <f t="shared" si="225"/>
        <v>3238.553207267425</v>
      </c>
    </row>
    <row r="8945" spans="1:7" x14ac:dyDescent="0.3">
      <c r="A8945" s="5"/>
      <c r="B8945" s="399"/>
      <c r="C8945" s="5"/>
      <c r="D8945" s="5"/>
      <c r="E8945" s="43"/>
      <c r="F8945" s="43"/>
      <c r="G8945" s="48">
        <f t="shared" si="225"/>
        <v>3238.553207267425</v>
      </c>
    </row>
    <row r="8946" spans="1:7" x14ac:dyDescent="0.3">
      <c r="A8946" s="5"/>
      <c r="B8946" s="399"/>
      <c r="C8946" s="5"/>
      <c r="D8946" s="5"/>
      <c r="E8946" s="43"/>
      <c r="F8946" s="43"/>
      <c r="G8946" s="48">
        <f t="shared" si="225"/>
        <v>3238.553207267425</v>
      </c>
    </row>
    <row r="8947" spans="1:7" x14ac:dyDescent="0.3">
      <c r="A8947" s="5"/>
      <c r="B8947" s="399"/>
      <c r="C8947" s="5"/>
      <c r="D8947" s="5"/>
      <c r="E8947" s="43"/>
      <c r="F8947" s="43"/>
      <c r="G8947" s="48">
        <f t="shared" si="225"/>
        <v>3238.553207267425</v>
      </c>
    </row>
    <row r="8948" spans="1:7" x14ac:dyDescent="0.3">
      <c r="A8948" s="5"/>
      <c r="B8948" s="399"/>
      <c r="C8948" s="5"/>
      <c r="D8948" s="5"/>
      <c r="E8948" s="43"/>
      <c r="F8948" s="43"/>
      <c r="G8948" s="48">
        <f t="shared" si="225"/>
        <v>3238.553207267425</v>
      </c>
    </row>
    <row r="8949" spans="1:7" x14ac:dyDescent="0.3">
      <c r="A8949" s="5"/>
      <c r="B8949" s="399"/>
      <c r="C8949" s="5"/>
      <c r="D8949" s="5"/>
      <c r="E8949" s="43"/>
      <c r="F8949" s="43"/>
      <c r="G8949" s="48">
        <f t="shared" si="225"/>
        <v>3238.553207267425</v>
      </c>
    </row>
    <row r="8950" spans="1:7" x14ac:dyDescent="0.3">
      <c r="A8950" s="5"/>
      <c r="B8950" s="399"/>
      <c r="C8950" s="5"/>
      <c r="D8950" s="5"/>
      <c r="E8950" s="43"/>
      <c r="F8950" s="43"/>
      <c r="G8950" s="48">
        <f t="shared" si="225"/>
        <v>3238.553207267425</v>
      </c>
    </row>
    <row r="8951" spans="1:7" x14ac:dyDescent="0.3">
      <c r="A8951" s="5"/>
      <c r="B8951" s="399"/>
      <c r="C8951" s="5"/>
      <c r="D8951" s="5"/>
      <c r="E8951" s="43"/>
      <c r="F8951" s="43"/>
      <c r="G8951" s="48">
        <f t="shared" si="225"/>
        <v>3238.553207267425</v>
      </c>
    </row>
    <row r="8952" spans="1:7" x14ac:dyDescent="0.3">
      <c r="A8952" s="5"/>
      <c r="B8952" s="399"/>
      <c r="C8952" s="5"/>
      <c r="D8952" s="5"/>
      <c r="E8952" s="43"/>
      <c r="F8952" s="43"/>
      <c r="G8952" s="48">
        <f t="shared" si="225"/>
        <v>3238.553207267425</v>
      </c>
    </row>
    <row r="8953" spans="1:7" x14ac:dyDescent="0.3">
      <c r="A8953" s="5"/>
      <c r="B8953" s="399"/>
      <c r="C8953" s="5"/>
      <c r="D8953" s="5"/>
      <c r="E8953" s="43"/>
      <c r="F8953" s="43"/>
      <c r="G8953" s="48">
        <f t="shared" si="225"/>
        <v>3238.553207267425</v>
      </c>
    </row>
    <row r="8954" spans="1:7" x14ac:dyDescent="0.3">
      <c r="A8954" s="5"/>
      <c r="B8954" s="399"/>
      <c r="C8954" s="5"/>
      <c r="D8954" s="5"/>
      <c r="E8954" s="43"/>
      <c r="F8954" s="43"/>
      <c r="G8954" s="48">
        <f t="shared" si="225"/>
        <v>3238.553207267425</v>
      </c>
    </row>
    <row r="8955" spans="1:7" x14ac:dyDescent="0.3">
      <c r="A8955" s="5"/>
      <c r="B8955" s="399"/>
      <c r="C8955" s="5"/>
      <c r="D8955" s="5"/>
      <c r="E8955" s="43"/>
      <c r="F8955" s="43"/>
      <c r="G8955" s="48">
        <f t="shared" si="225"/>
        <v>3238.553207267425</v>
      </c>
    </row>
    <row r="8956" spans="1:7" x14ac:dyDescent="0.3">
      <c r="A8956" s="5"/>
      <c r="B8956" s="399"/>
      <c r="C8956" s="5"/>
      <c r="D8956" s="5"/>
      <c r="E8956" s="43"/>
      <c r="F8956" s="43"/>
      <c r="G8956" s="48">
        <f t="shared" si="225"/>
        <v>3238.553207267425</v>
      </c>
    </row>
    <row r="8957" spans="1:7" x14ac:dyDescent="0.3">
      <c r="A8957" s="5"/>
      <c r="B8957" s="399"/>
      <c r="C8957" s="5"/>
      <c r="D8957" s="5"/>
      <c r="E8957" s="43"/>
      <c r="F8957" s="43"/>
      <c r="G8957" s="48">
        <f t="shared" si="225"/>
        <v>3238.553207267425</v>
      </c>
    </row>
    <row r="8958" spans="1:7" x14ac:dyDescent="0.3">
      <c r="A8958" s="5"/>
      <c r="B8958" s="399"/>
      <c r="C8958" s="5"/>
      <c r="D8958" s="5"/>
      <c r="E8958" s="43"/>
      <c r="F8958" s="43"/>
      <c r="G8958" s="48">
        <f t="shared" si="225"/>
        <v>3238.553207267425</v>
      </c>
    </row>
    <row r="8959" spans="1:7" x14ac:dyDescent="0.3">
      <c r="A8959" s="5"/>
      <c r="B8959" s="399"/>
      <c r="C8959" s="5"/>
      <c r="D8959" s="5"/>
      <c r="E8959" s="43"/>
      <c r="F8959" s="43"/>
      <c r="G8959" s="48">
        <f t="shared" si="225"/>
        <v>3238.553207267425</v>
      </c>
    </row>
    <row r="8960" spans="1:7" x14ac:dyDescent="0.3">
      <c r="A8960" s="5"/>
      <c r="B8960" s="399"/>
      <c r="C8960" s="5"/>
      <c r="D8960" s="5"/>
      <c r="E8960" s="43"/>
      <c r="F8960" s="43"/>
      <c r="G8960" s="48">
        <f t="shared" ref="G8960:G9023" si="226">G8959+F8960-E8960</f>
        <v>3238.553207267425</v>
      </c>
    </row>
    <row r="8961" spans="1:7" x14ac:dyDescent="0.3">
      <c r="A8961" s="5"/>
      <c r="B8961" s="399"/>
      <c r="C8961" s="5"/>
      <c r="D8961" s="5"/>
      <c r="E8961" s="43"/>
      <c r="F8961" s="43"/>
      <c r="G8961" s="48">
        <f t="shared" si="226"/>
        <v>3238.553207267425</v>
      </c>
    </row>
    <row r="8962" spans="1:7" x14ac:dyDescent="0.3">
      <c r="A8962" s="5"/>
      <c r="B8962" s="399"/>
      <c r="C8962" s="5"/>
      <c r="D8962" s="5"/>
      <c r="E8962" s="43"/>
      <c r="F8962" s="43"/>
      <c r="G8962" s="48">
        <f t="shared" si="226"/>
        <v>3238.553207267425</v>
      </c>
    </row>
    <row r="8963" spans="1:7" x14ac:dyDescent="0.3">
      <c r="A8963" s="5"/>
      <c r="B8963" s="399"/>
      <c r="C8963" s="5"/>
      <c r="D8963" s="5"/>
      <c r="E8963" s="43"/>
      <c r="F8963" s="43"/>
      <c r="G8963" s="48">
        <f t="shared" si="226"/>
        <v>3238.553207267425</v>
      </c>
    </row>
    <row r="8964" spans="1:7" x14ac:dyDescent="0.3">
      <c r="A8964" s="5"/>
      <c r="B8964" s="399"/>
      <c r="C8964" s="5"/>
      <c r="D8964" s="5"/>
      <c r="E8964" s="43"/>
      <c r="F8964" s="43"/>
      <c r="G8964" s="48">
        <f t="shared" si="226"/>
        <v>3238.553207267425</v>
      </c>
    </row>
    <row r="8965" spans="1:7" x14ac:dyDescent="0.3">
      <c r="A8965" s="5"/>
      <c r="B8965" s="399"/>
      <c r="C8965" s="5"/>
      <c r="D8965" s="5"/>
      <c r="E8965" s="43"/>
      <c r="F8965" s="43"/>
      <c r="G8965" s="48">
        <f t="shared" si="226"/>
        <v>3238.553207267425</v>
      </c>
    </row>
    <row r="8966" spans="1:7" x14ac:dyDescent="0.3">
      <c r="A8966" s="5"/>
      <c r="B8966" s="399"/>
      <c r="C8966" s="5"/>
      <c r="D8966" s="5"/>
      <c r="E8966" s="43"/>
      <c r="F8966" s="43"/>
      <c r="G8966" s="48">
        <f t="shared" si="226"/>
        <v>3238.553207267425</v>
      </c>
    </row>
    <row r="8967" spans="1:7" x14ac:dyDescent="0.3">
      <c r="A8967" s="5"/>
      <c r="B8967" s="399"/>
      <c r="C8967" s="5"/>
      <c r="D8967" s="5"/>
      <c r="E8967" s="43"/>
      <c r="F8967" s="43"/>
      <c r="G8967" s="48">
        <f t="shared" si="226"/>
        <v>3238.553207267425</v>
      </c>
    </row>
    <row r="8968" spans="1:7" x14ac:dyDescent="0.3">
      <c r="A8968" s="5"/>
      <c r="B8968" s="399"/>
      <c r="C8968" s="5"/>
      <c r="D8968" s="5"/>
      <c r="E8968" s="43"/>
      <c r="F8968" s="43"/>
      <c r="G8968" s="48">
        <f t="shared" si="226"/>
        <v>3238.553207267425</v>
      </c>
    </row>
    <row r="8969" spans="1:7" x14ac:dyDescent="0.3">
      <c r="A8969" s="5"/>
      <c r="B8969" s="399"/>
      <c r="C8969" s="5"/>
      <c r="D8969" s="5"/>
      <c r="E8969" s="43"/>
      <c r="F8969" s="43"/>
      <c r="G8969" s="48">
        <f t="shared" si="226"/>
        <v>3238.553207267425</v>
      </c>
    </row>
    <row r="8970" spans="1:7" x14ac:dyDescent="0.3">
      <c r="A8970" s="5"/>
      <c r="B8970" s="399"/>
      <c r="C8970" s="5"/>
      <c r="D8970" s="5"/>
      <c r="E8970" s="43"/>
      <c r="F8970" s="43"/>
      <c r="G8970" s="48">
        <f t="shared" si="226"/>
        <v>3238.553207267425</v>
      </c>
    </row>
    <row r="8971" spans="1:7" x14ac:dyDescent="0.3">
      <c r="A8971" s="5"/>
      <c r="B8971" s="399"/>
      <c r="C8971" s="5"/>
      <c r="D8971" s="5"/>
      <c r="E8971" s="43"/>
      <c r="F8971" s="43"/>
      <c r="G8971" s="48">
        <f t="shared" si="226"/>
        <v>3238.553207267425</v>
      </c>
    </row>
    <row r="8972" spans="1:7" x14ac:dyDescent="0.3">
      <c r="A8972" s="5"/>
      <c r="B8972" s="399"/>
      <c r="C8972" s="5"/>
      <c r="D8972" s="5"/>
      <c r="E8972" s="43"/>
      <c r="F8972" s="43"/>
      <c r="G8972" s="48">
        <f t="shared" si="226"/>
        <v>3238.553207267425</v>
      </c>
    </row>
    <row r="8973" spans="1:7" x14ac:dyDescent="0.3">
      <c r="A8973" s="5"/>
      <c r="B8973" s="399"/>
      <c r="C8973" s="5"/>
      <c r="D8973" s="5"/>
      <c r="E8973" s="43"/>
      <c r="F8973" s="43"/>
      <c r="G8973" s="48">
        <f t="shared" si="226"/>
        <v>3238.553207267425</v>
      </c>
    </row>
    <row r="8974" spans="1:7" x14ac:dyDescent="0.3">
      <c r="A8974" s="5"/>
      <c r="B8974" s="399"/>
      <c r="C8974" s="5"/>
      <c r="D8974" s="5"/>
      <c r="E8974" s="43"/>
      <c r="F8974" s="43"/>
      <c r="G8974" s="48">
        <f t="shared" si="226"/>
        <v>3238.553207267425</v>
      </c>
    </row>
    <row r="8975" spans="1:7" x14ac:dyDescent="0.3">
      <c r="A8975" s="5"/>
      <c r="B8975" s="399"/>
      <c r="C8975" s="5"/>
      <c r="D8975" s="5"/>
      <c r="E8975" s="43"/>
      <c r="F8975" s="43"/>
      <c r="G8975" s="48">
        <f t="shared" si="226"/>
        <v>3238.553207267425</v>
      </c>
    </row>
    <row r="8976" spans="1:7" x14ac:dyDescent="0.3">
      <c r="A8976" s="5"/>
      <c r="B8976" s="399"/>
      <c r="C8976" s="5"/>
      <c r="D8976" s="5"/>
      <c r="E8976" s="43"/>
      <c r="F8976" s="43"/>
      <c r="G8976" s="48">
        <f t="shared" si="226"/>
        <v>3238.553207267425</v>
      </c>
    </row>
    <row r="8977" spans="1:7" x14ac:dyDescent="0.3">
      <c r="A8977" s="5"/>
      <c r="B8977" s="399"/>
      <c r="C8977" s="5"/>
      <c r="D8977" s="5"/>
      <c r="E8977" s="43"/>
      <c r="F8977" s="43"/>
      <c r="G8977" s="48">
        <f t="shared" si="226"/>
        <v>3238.553207267425</v>
      </c>
    </row>
    <row r="8978" spans="1:7" x14ac:dyDescent="0.3">
      <c r="A8978" s="5"/>
      <c r="B8978" s="399"/>
      <c r="C8978" s="5"/>
      <c r="D8978" s="5"/>
      <c r="E8978" s="43"/>
      <c r="F8978" s="43"/>
      <c r="G8978" s="48">
        <f t="shared" si="226"/>
        <v>3238.553207267425</v>
      </c>
    </row>
    <row r="8979" spans="1:7" x14ac:dyDescent="0.3">
      <c r="A8979" s="5"/>
      <c r="B8979" s="399"/>
      <c r="C8979" s="5"/>
      <c r="D8979" s="5"/>
      <c r="E8979" s="43"/>
      <c r="F8979" s="43"/>
      <c r="G8979" s="48">
        <f t="shared" si="226"/>
        <v>3238.553207267425</v>
      </c>
    </row>
    <row r="8980" spans="1:7" x14ac:dyDescent="0.3">
      <c r="A8980" s="5"/>
      <c r="B8980" s="399"/>
      <c r="C8980" s="5"/>
      <c r="D8980" s="5"/>
      <c r="E8980" s="43"/>
      <c r="F8980" s="43"/>
      <c r="G8980" s="48">
        <f t="shared" si="226"/>
        <v>3238.553207267425</v>
      </c>
    </row>
    <row r="8981" spans="1:7" x14ac:dyDescent="0.3">
      <c r="A8981" s="5"/>
      <c r="B8981" s="399"/>
      <c r="C8981" s="5"/>
      <c r="D8981" s="5"/>
      <c r="E8981" s="43"/>
      <c r="F8981" s="43"/>
      <c r="G8981" s="48">
        <f t="shared" si="226"/>
        <v>3238.553207267425</v>
      </c>
    </row>
    <row r="8982" spans="1:7" x14ac:dyDescent="0.3">
      <c r="A8982" s="5"/>
      <c r="B8982" s="399"/>
      <c r="C8982" s="5"/>
      <c r="D8982" s="5"/>
      <c r="E8982" s="43"/>
      <c r="F8982" s="43"/>
      <c r="G8982" s="48">
        <f t="shared" si="226"/>
        <v>3238.553207267425</v>
      </c>
    </row>
    <row r="8983" spans="1:7" x14ac:dyDescent="0.3">
      <c r="A8983" s="5"/>
      <c r="B8983" s="399"/>
      <c r="C8983" s="5"/>
      <c r="D8983" s="5"/>
      <c r="E8983" s="43"/>
      <c r="F8983" s="43"/>
      <c r="G8983" s="48">
        <f t="shared" si="226"/>
        <v>3238.553207267425</v>
      </c>
    </row>
    <row r="8984" spans="1:7" x14ac:dyDescent="0.3">
      <c r="A8984" s="5"/>
      <c r="B8984" s="399"/>
      <c r="C8984" s="5"/>
      <c r="D8984" s="5"/>
      <c r="E8984" s="43"/>
      <c r="F8984" s="43"/>
      <c r="G8984" s="48">
        <f t="shared" si="226"/>
        <v>3238.553207267425</v>
      </c>
    </row>
    <row r="8985" spans="1:7" x14ac:dyDescent="0.3">
      <c r="A8985" s="5"/>
      <c r="B8985" s="399"/>
      <c r="C8985" s="5"/>
      <c r="D8985" s="5"/>
      <c r="E8985" s="43"/>
      <c r="F8985" s="43"/>
      <c r="G8985" s="48">
        <f t="shared" si="226"/>
        <v>3238.553207267425</v>
      </c>
    </row>
    <row r="8986" spans="1:7" x14ac:dyDescent="0.3">
      <c r="A8986" s="5"/>
      <c r="B8986" s="399"/>
      <c r="C8986" s="5"/>
      <c r="D8986" s="5"/>
      <c r="E8986" s="43"/>
      <c r="F8986" s="43"/>
      <c r="G8986" s="48">
        <f t="shared" si="226"/>
        <v>3238.553207267425</v>
      </c>
    </row>
    <row r="8987" spans="1:7" x14ac:dyDescent="0.3">
      <c r="A8987" s="5"/>
      <c r="B8987" s="399"/>
      <c r="C8987" s="5"/>
      <c r="D8987" s="5"/>
      <c r="E8987" s="43"/>
      <c r="F8987" s="43"/>
      <c r="G8987" s="48">
        <f t="shared" si="226"/>
        <v>3238.553207267425</v>
      </c>
    </row>
    <row r="8988" spans="1:7" x14ac:dyDescent="0.3">
      <c r="A8988" s="5"/>
      <c r="B8988" s="399"/>
      <c r="C8988" s="5"/>
      <c r="D8988" s="5"/>
      <c r="E8988" s="43"/>
      <c r="F8988" s="43"/>
      <c r="G8988" s="48">
        <f t="shared" si="226"/>
        <v>3238.553207267425</v>
      </c>
    </row>
    <row r="8989" spans="1:7" x14ac:dyDescent="0.3">
      <c r="A8989" s="5"/>
      <c r="B8989" s="399"/>
      <c r="C8989" s="5"/>
      <c r="D8989" s="5"/>
      <c r="E8989" s="43"/>
      <c r="F8989" s="43"/>
      <c r="G8989" s="48">
        <f t="shared" si="226"/>
        <v>3238.553207267425</v>
      </c>
    </row>
    <row r="8990" spans="1:7" x14ac:dyDescent="0.3">
      <c r="A8990" s="5"/>
      <c r="B8990" s="399"/>
      <c r="C8990" s="5"/>
      <c r="D8990" s="5"/>
      <c r="E8990" s="43"/>
      <c r="F8990" s="43"/>
      <c r="G8990" s="48">
        <f t="shared" si="226"/>
        <v>3238.553207267425</v>
      </c>
    </row>
    <row r="8991" spans="1:7" x14ac:dyDescent="0.3">
      <c r="A8991" s="5"/>
      <c r="B8991" s="399"/>
      <c r="C8991" s="5"/>
      <c r="D8991" s="5"/>
      <c r="E8991" s="43"/>
      <c r="F8991" s="43"/>
      <c r="G8991" s="48">
        <f t="shared" si="226"/>
        <v>3238.553207267425</v>
      </c>
    </row>
    <row r="8992" spans="1:7" x14ac:dyDescent="0.3">
      <c r="A8992" s="5"/>
      <c r="B8992" s="399"/>
      <c r="C8992" s="5"/>
      <c r="D8992" s="5"/>
      <c r="E8992" s="43"/>
      <c r="F8992" s="43"/>
      <c r="G8992" s="48">
        <f t="shared" si="226"/>
        <v>3238.553207267425</v>
      </c>
    </row>
    <row r="8993" spans="1:7" x14ac:dyDescent="0.3">
      <c r="A8993" s="5"/>
      <c r="B8993" s="399"/>
      <c r="C8993" s="5"/>
      <c r="D8993" s="5"/>
      <c r="E8993" s="43"/>
      <c r="F8993" s="43"/>
      <c r="G8993" s="48">
        <f t="shared" si="226"/>
        <v>3238.553207267425</v>
      </c>
    </row>
    <row r="8994" spans="1:7" x14ac:dyDescent="0.3">
      <c r="A8994" s="5"/>
      <c r="B8994" s="399"/>
      <c r="C8994" s="5"/>
      <c r="D8994" s="5"/>
      <c r="E8994" s="43"/>
      <c r="F8994" s="43"/>
      <c r="G8994" s="48">
        <f t="shared" si="226"/>
        <v>3238.553207267425</v>
      </c>
    </row>
    <row r="8995" spans="1:7" x14ac:dyDescent="0.3">
      <c r="A8995" s="5"/>
      <c r="B8995" s="399"/>
      <c r="C8995" s="5"/>
      <c r="D8995" s="5"/>
      <c r="E8995" s="43"/>
      <c r="F8995" s="43"/>
      <c r="G8995" s="48">
        <f t="shared" si="226"/>
        <v>3238.553207267425</v>
      </c>
    </row>
    <row r="8996" spans="1:7" x14ac:dyDescent="0.3">
      <c r="A8996" s="5"/>
      <c r="B8996" s="399"/>
      <c r="C8996" s="5"/>
      <c r="D8996" s="5"/>
      <c r="E8996" s="43"/>
      <c r="F8996" s="43"/>
      <c r="G8996" s="48">
        <f t="shared" si="226"/>
        <v>3238.553207267425</v>
      </c>
    </row>
    <row r="8997" spans="1:7" x14ac:dyDescent="0.3">
      <c r="A8997" s="5"/>
      <c r="B8997" s="399"/>
      <c r="C8997" s="5"/>
      <c r="D8997" s="5"/>
      <c r="E8997" s="43"/>
      <c r="F8997" s="43"/>
      <c r="G8997" s="48">
        <f t="shared" si="226"/>
        <v>3238.553207267425</v>
      </c>
    </row>
    <row r="8998" spans="1:7" x14ac:dyDescent="0.3">
      <c r="A8998" s="5"/>
      <c r="B8998" s="399"/>
      <c r="C8998" s="5"/>
      <c r="D8998" s="5"/>
      <c r="E8998" s="43"/>
      <c r="F8998" s="43"/>
      <c r="G8998" s="48">
        <f t="shared" si="226"/>
        <v>3238.553207267425</v>
      </c>
    </row>
    <row r="8999" spans="1:7" x14ac:dyDescent="0.3">
      <c r="A8999" s="5"/>
      <c r="B8999" s="399"/>
      <c r="C8999" s="5"/>
      <c r="D8999" s="5"/>
      <c r="E8999" s="43"/>
      <c r="F8999" s="43"/>
      <c r="G8999" s="48">
        <f t="shared" si="226"/>
        <v>3238.553207267425</v>
      </c>
    </row>
    <row r="9000" spans="1:7" x14ac:dyDescent="0.3">
      <c r="A9000" s="5"/>
      <c r="B9000" s="399"/>
      <c r="C9000" s="5"/>
      <c r="D9000" s="5"/>
      <c r="E9000" s="43"/>
      <c r="F9000" s="43"/>
      <c r="G9000" s="48">
        <f t="shared" si="226"/>
        <v>3238.553207267425</v>
      </c>
    </row>
    <row r="9001" spans="1:7" x14ac:dyDescent="0.3">
      <c r="A9001" s="5"/>
      <c r="B9001" s="399"/>
      <c r="C9001" s="5"/>
      <c r="D9001" s="5"/>
      <c r="E9001" s="43"/>
      <c r="F9001" s="43"/>
      <c r="G9001" s="48">
        <f t="shared" si="226"/>
        <v>3238.553207267425</v>
      </c>
    </row>
    <row r="9002" spans="1:7" x14ac:dyDescent="0.3">
      <c r="A9002" s="5"/>
      <c r="B9002" s="399"/>
      <c r="C9002" s="5"/>
      <c r="D9002" s="5"/>
      <c r="E9002" s="43"/>
      <c r="F9002" s="43"/>
      <c r="G9002" s="48">
        <f t="shared" si="226"/>
        <v>3238.553207267425</v>
      </c>
    </row>
    <row r="9003" spans="1:7" x14ac:dyDescent="0.3">
      <c r="A9003" s="5"/>
      <c r="B9003" s="399"/>
      <c r="C9003" s="5"/>
      <c r="D9003" s="5"/>
      <c r="E9003" s="43"/>
      <c r="F9003" s="43"/>
      <c r="G9003" s="48">
        <f t="shared" si="226"/>
        <v>3238.553207267425</v>
      </c>
    </row>
    <row r="9004" spans="1:7" x14ac:dyDescent="0.3">
      <c r="A9004" s="5"/>
      <c r="B9004" s="399"/>
      <c r="C9004" s="5"/>
      <c r="D9004" s="5"/>
      <c r="E9004" s="43"/>
      <c r="F9004" s="43"/>
      <c r="G9004" s="48">
        <f t="shared" si="226"/>
        <v>3238.553207267425</v>
      </c>
    </row>
    <row r="9005" spans="1:7" x14ac:dyDescent="0.3">
      <c r="A9005" s="5"/>
      <c r="B9005" s="399"/>
      <c r="C9005" s="5"/>
      <c r="D9005" s="5"/>
      <c r="E9005" s="43"/>
      <c r="F9005" s="43"/>
      <c r="G9005" s="48">
        <f t="shared" si="226"/>
        <v>3238.553207267425</v>
      </c>
    </row>
    <row r="9006" spans="1:7" x14ac:dyDescent="0.3">
      <c r="A9006" s="5"/>
      <c r="B9006" s="399"/>
      <c r="C9006" s="5"/>
      <c r="D9006" s="5"/>
      <c r="E9006" s="43"/>
      <c r="F9006" s="43"/>
      <c r="G9006" s="48">
        <f t="shared" si="226"/>
        <v>3238.553207267425</v>
      </c>
    </row>
    <row r="9007" spans="1:7" x14ac:dyDescent="0.3">
      <c r="A9007" s="5"/>
      <c r="B9007" s="399"/>
      <c r="C9007" s="5"/>
      <c r="D9007" s="5"/>
      <c r="E9007" s="43"/>
      <c r="F9007" s="43"/>
      <c r="G9007" s="48">
        <f t="shared" si="226"/>
        <v>3238.553207267425</v>
      </c>
    </row>
    <row r="9008" spans="1:7" x14ac:dyDescent="0.3">
      <c r="A9008" s="5"/>
      <c r="B9008" s="399"/>
      <c r="C9008" s="5"/>
      <c r="D9008" s="5"/>
      <c r="E9008" s="43"/>
      <c r="F9008" s="43"/>
      <c r="G9008" s="48">
        <f t="shared" si="226"/>
        <v>3238.553207267425</v>
      </c>
    </row>
    <row r="9009" spans="1:7" x14ac:dyDescent="0.3">
      <c r="A9009" s="5"/>
      <c r="B9009" s="399"/>
      <c r="C9009" s="5"/>
      <c r="D9009" s="5"/>
      <c r="E9009" s="43"/>
      <c r="F9009" s="43"/>
      <c r="G9009" s="48">
        <f t="shared" si="226"/>
        <v>3238.553207267425</v>
      </c>
    </row>
    <row r="9010" spans="1:7" x14ac:dyDescent="0.3">
      <c r="A9010" s="5"/>
      <c r="B9010" s="399"/>
      <c r="C9010" s="5"/>
      <c r="D9010" s="5"/>
      <c r="E9010" s="43"/>
      <c r="F9010" s="43"/>
      <c r="G9010" s="48">
        <f t="shared" si="226"/>
        <v>3238.553207267425</v>
      </c>
    </row>
    <row r="9011" spans="1:7" x14ac:dyDescent="0.3">
      <c r="A9011" s="5"/>
      <c r="B9011" s="399"/>
      <c r="C9011" s="5"/>
      <c r="D9011" s="5"/>
      <c r="E9011" s="43"/>
      <c r="F9011" s="43"/>
      <c r="G9011" s="48">
        <f t="shared" si="226"/>
        <v>3238.553207267425</v>
      </c>
    </row>
    <row r="9012" spans="1:7" x14ac:dyDescent="0.3">
      <c r="A9012" s="5"/>
      <c r="B9012" s="399"/>
      <c r="C9012" s="5"/>
      <c r="D9012" s="5"/>
      <c r="E9012" s="43"/>
      <c r="F9012" s="43"/>
      <c r="G9012" s="48">
        <f t="shared" si="226"/>
        <v>3238.553207267425</v>
      </c>
    </row>
    <row r="9013" spans="1:7" x14ac:dyDescent="0.3">
      <c r="A9013" s="5"/>
      <c r="B9013" s="399"/>
      <c r="C9013" s="5"/>
      <c r="D9013" s="5"/>
      <c r="E9013" s="43"/>
      <c r="F9013" s="43"/>
      <c r="G9013" s="48">
        <f t="shared" si="226"/>
        <v>3238.553207267425</v>
      </c>
    </row>
    <row r="9014" spans="1:7" x14ac:dyDescent="0.3">
      <c r="A9014" s="5"/>
      <c r="B9014" s="399"/>
      <c r="C9014" s="5"/>
      <c r="D9014" s="5"/>
      <c r="E9014" s="43"/>
      <c r="F9014" s="43"/>
      <c r="G9014" s="48">
        <f t="shared" si="226"/>
        <v>3238.553207267425</v>
      </c>
    </row>
    <row r="9015" spans="1:7" x14ac:dyDescent="0.3">
      <c r="A9015" s="5"/>
      <c r="B9015" s="399"/>
      <c r="C9015" s="5"/>
      <c r="D9015" s="5"/>
      <c r="E9015" s="43"/>
      <c r="F9015" s="43"/>
      <c r="G9015" s="48">
        <f t="shared" si="226"/>
        <v>3238.553207267425</v>
      </c>
    </row>
    <row r="9016" spans="1:7" x14ac:dyDescent="0.3">
      <c r="A9016" s="5"/>
      <c r="B9016" s="399"/>
      <c r="C9016" s="5"/>
      <c r="D9016" s="5"/>
      <c r="E9016" s="43"/>
      <c r="F9016" s="43"/>
      <c r="G9016" s="48">
        <f t="shared" si="226"/>
        <v>3238.553207267425</v>
      </c>
    </row>
    <row r="9017" spans="1:7" x14ac:dyDescent="0.3">
      <c r="A9017" s="5"/>
      <c r="B9017" s="399"/>
      <c r="C9017" s="5"/>
      <c r="D9017" s="5"/>
      <c r="E9017" s="43"/>
      <c r="F9017" s="43"/>
      <c r="G9017" s="48">
        <f t="shared" si="226"/>
        <v>3238.553207267425</v>
      </c>
    </row>
    <row r="9018" spans="1:7" x14ac:dyDescent="0.3">
      <c r="A9018" s="5"/>
      <c r="B9018" s="399"/>
      <c r="C9018" s="5"/>
      <c r="D9018" s="5"/>
      <c r="E9018" s="43"/>
      <c r="F9018" s="43"/>
      <c r="G9018" s="48">
        <f t="shared" si="226"/>
        <v>3238.553207267425</v>
      </c>
    </row>
    <row r="9019" spans="1:7" x14ac:dyDescent="0.3">
      <c r="A9019" s="5"/>
      <c r="B9019" s="399"/>
      <c r="C9019" s="5"/>
      <c r="D9019" s="5"/>
      <c r="E9019" s="43"/>
      <c r="F9019" s="43"/>
      <c r="G9019" s="48">
        <f t="shared" si="226"/>
        <v>3238.553207267425</v>
      </c>
    </row>
    <row r="9020" spans="1:7" x14ac:dyDescent="0.3">
      <c r="A9020" s="5"/>
      <c r="B9020" s="399"/>
      <c r="C9020" s="5"/>
      <c r="D9020" s="5"/>
      <c r="E9020" s="43"/>
      <c r="F9020" s="43"/>
      <c r="G9020" s="48">
        <f t="shared" si="226"/>
        <v>3238.553207267425</v>
      </c>
    </row>
    <row r="9021" spans="1:7" x14ac:dyDescent="0.3">
      <c r="A9021" s="5"/>
      <c r="B9021" s="399"/>
      <c r="C9021" s="5"/>
      <c r="D9021" s="5"/>
      <c r="E9021" s="43"/>
      <c r="F9021" s="43"/>
      <c r="G9021" s="48">
        <f t="shared" si="226"/>
        <v>3238.553207267425</v>
      </c>
    </row>
    <row r="9022" spans="1:7" x14ac:dyDescent="0.3">
      <c r="A9022" s="5"/>
      <c r="B9022" s="399"/>
      <c r="C9022" s="5"/>
      <c r="D9022" s="5"/>
      <c r="E9022" s="43"/>
      <c r="F9022" s="43"/>
      <c r="G9022" s="48">
        <f t="shared" si="226"/>
        <v>3238.553207267425</v>
      </c>
    </row>
    <row r="9023" spans="1:7" x14ac:dyDescent="0.3">
      <c r="A9023" s="5"/>
      <c r="B9023" s="399"/>
      <c r="C9023" s="5"/>
      <c r="D9023" s="5"/>
      <c r="E9023" s="43"/>
      <c r="F9023" s="43"/>
      <c r="G9023" s="48">
        <f t="shared" si="226"/>
        <v>3238.553207267425</v>
      </c>
    </row>
    <row r="9024" spans="1:7" x14ac:dyDescent="0.3">
      <c r="A9024" s="5"/>
      <c r="B9024" s="399"/>
      <c r="C9024" s="5"/>
      <c r="D9024" s="5"/>
      <c r="E9024" s="43"/>
      <c r="F9024" s="43"/>
      <c r="G9024" s="48">
        <f t="shared" ref="G9024:G9087" si="227">G9023+F9024-E9024</f>
        <v>3238.553207267425</v>
      </c>
    </row>
    <row r="9025" spans="1:7" x14ac:dyDescent="0.3">
      <c r="A9025" s="5"/>
      <c r="B9025" s="399"/>
      <c r="C9025" s="5"/>
      <c r="D9025" s="5"/>
      <c r="E9025" s="43"/>
      <c r="F9025" s="43"/>
      <c r="G9025" s="48">
        <f t="shared" si="227"/>
        <v>3238.553207267425</v>
      </c>
    </row>
    <row r="9026" spans="1:7" x14ac:dyDescent="0.3">
      <c r="A9026" s="5"/>
      <c r="B9026" s="399"/>
      <c r="C9026" s="5"/>
      <c r="D9026" s="5"/>
      <c r="E9026" s="43"/>
      <c r="F9026" s="43"/>
      <c r="G9026" s="48">
        <f t="shared" si="227"/>
        <v>3238.553207267425</v>
      </c>
    </row>
    <row r="9027" spans="1:7" x14ac:dyDescent="0.3">
      <c r="A9027" s="5"/>
      <c r="B9027" s="399"/>
      <c r="C9027" s="5"/>
      <c r="D9027" s="5"/>
      <c r="E9027" s="43"/>
      <c r="F9027" s="43"/>
      <c r="G9027" s="48">
        <f t="shared" si="227"/>
        <v>3238.553207267425</v>
      </c>
    </row>
    <row r="9028" spans="1:7" x14ac:dyDescent="0.3">
      <c r="A9028" s="5"/>
      <c r="B9028" s="399"/>
      <c r="C9028" s="5"/>
      <c r="D9028" s="5"/>
      <c r="E9028" s="43"/>
      <c r="F9028" s="43"/>
      <c r="G9028" s="48">
        <f t="shared" si="227"/>
        <v>3238.553207267425</v>
      </c>
    </row>
    <row r="9029" spans="1:7" x14ac:dyDescent="0.3">
      <c r="A9029" s="5"/>
      <c r="B9029" s="399"/>
      <c r="C9029" s="5"/>
      <c r="D9029" s="5"/>
      <c r="E9029" s="43"/>
      <c r="F9029" s="43"/>
      <c r="G9029" s="48">
        <f t="shared" si="227"/>
        <v>3238.553207267425</v>
      </c>
    </row>
    <row r="9030" spans="1:7" x14ac:dyDescent="0.3">
      <c r="A9030" s="5"/>
      <c r="B9030" s="399"/>
      <c r="C9030" s="5"/>
      <c r="D9030" s="5"/>
      <c r="E9030" s="43"/>
      <c r="F9030" s="43"/>
      <c r="G9030" s="48">
        <f t="shared" si="227"/>
        <v>3238.553207267425</v>
      </c>
    </row>
    <row r="9031" spans="1:7" x14ac:dyDescent="0.3">
      <c r="A9031" s="5"/>
      <c r="B9031" s="399"/>
      <c r="C9031" s="5"/>
      <c r="D9031" s="5"/>
      <c r="E9031" s="43"/>
      <c r="F9031" s="43"/>
      <c r="G9031" s="48">
        <f t="shared" si="227"/>
        <v>3238.553207267425</v>
      </c>
    </row>
    <row r="9032" spans="1:7" x14ac:dyDescent="0.3">
      <c r="A9032" s="5"/>
      <c r="B9032" s="399"/>
      <c r="C9032" s="5"/>
      <c r="D9032" s="5"/>
      <c r="E9032" s="43"/>
      <c r="F9032" s="43"/>
      <c r="G9032" s="48">
        <f t="shared" si="227"/>
        <v>3238.553207267425</v>
      </c>
    </row>
    <row r="9033" spans="1:7" x14ac:dyDescent="0.3">
      <c r="A9033" s="5"/>
      <c r="B9033" s="399"/>
      <c r="C9033" s="5"/>
      <c r="D9033" s="5"/>
      <c r="E9033" s="43"/>
      <c r="F9033" s="43"/>
      <c r="G9033" s="48">
        <f t="shared" si="227"/>
        <v>3238.553207267425</v>
      </c>
    </row>
    <row r="9034" spans="1:7" x14ac:dyDescent="0.3">
      <c r="A9034" s="5"/>
      <c r="B9034" s="399"/>
      <c r="C9034" s="5"/>
      <c r="D9034" s="5"/>
      <c r="E9034" s="43"/>
      <c r="F9034" s="43"/>
      <c r="G9034" s="48">
        <f t="shared" si="227"/>
        <v>3238.553207267425</v>
      </c>
    </row>
    <row r="9035" spans="1:7" x14ac:dyDescent="0.3">
      <c r="A9035" s="5"/>
      <c r="B9035" s="399"/>
      <c r="C9035" s="5"/>
      <c r="D9035" s="5"/>
      <c r="E9035" s="43"/>
      <c r="F9035" s="43"/>
      <c r="G9035" s="48">
        <f t="shared" si="227"/>
        <v>3238.553207267425</v>
      </c>
    </row>
    <row r="9036" spans="1:7" x14ac:dyDescent="0.3">
      <c r="A9036" s="5"/>
      <c r="B9036" s="399"/>
      <c r="C9036" s="5"/>
      <c r="D9036" s="5"/>
      <c r="E9036" s="43"/>
      <c r="F9036" s="43"/>
      <c r="G9036" s="48">
        <f t="shared" si="227"/>
        <v>3238.553207267425</v>
      </c>
    </row>
    <row r="9037" spans="1:7" x14ac:dyDescent="0.3">
      <c r="A9037" s="5"/>
      <c r="B9037" s="399"/>
      <c r="C9037" s="5"/>
      <c r="D9037" s="5"/>
      <c r="E9037" s="43"/>
      <c r="F9037" s="43"/>
      <c r="G9037" s="48">
        <f t="shared" si="227"/>
        <v>3238.553207267425</v>
      </c>
    </row>
    <row r="9038" spans="1:7" x14ac:dyDescent="0.3">
      <c r="A9038" s="5"/>
      <c r="B9038" s="399"/>
      <c r="C9038" s="5"/>
      <c r="D9038" s="5"/>
      <c r="E9038" s="43"/>
      <c r="F9038" s="43"/>
      <c r="G9038" s="48">
        <f t="shared" si="227"/>
        <v>3238.553207267425</v>
      </c>
    </row>
    <row r="9039" spans="1:7" x14ac:dyDescent="0.3">
      <c r="A9039" s="5"/>
      <c r="B9039" s="399"/>
      <c r="C9039" s="5"/>
      <c r="D9039" s="5"/>
      <c r="E9039" s="43"/>
      <c r="F9039" s="43"/>
      <c r="G9039" s="48">
        <f t="shared" si="227"/>
        <v>3238.553207267425</v>
      </c>
    </row>
    <row r="9040" spans="1:7" x14ac:dyDescent="0.3">
      <c r="A9040" s="5"/>
      <c r="B9040" s="399"/>
      <c r="C9040" s="5"/>
      <c r="D9040" s="5"/>
      <c r="E9040" s="43"/>
      <c r="F9040" s="43"/>
      <c r="G9040" s="48">
        <f t="shared" si="227"/>
        <v>3238.553207267425</v>
      </c>
    </row>
    <row r="9041" spans="1:7" x14ac:dyDescent="0.3">
      <c r="A9041" s="5"/>
      <c r="B9041" s="399"/>
      <c r="C9041" s="5"/>
      <c r="D9041" s="5"/>
      <c r="E9041" s="43"/>
      <c r="F9041" s="43"/>
      <c r="G9041" s="48">
        <f t="shared" si="227"/>
        <v>3238.553207267425</v>
      </c>
    </row>
    <row r="9042" spans="1:7" x14ac:dyDescent="0.3">
      <c r="A9042" s="5"/>
      <c r="B9042" s="399"/>
      <c r="C9042" s="5"/>
      <c r="D9042" s="5"/>
      <c r="E9042" s="43"/>
      <c r="F9042" s="43"/>
      <c r="G9042" s="48">
        <f t="shared" si="227"/>
        <v>3238.553207267425</v>
      </c>
    </row>
    <row r="9043" spans="1:7" x14ac:dyDescent="0.3">
      <c r="A9043" s="5"/>
      <c r="B9043" s="399"/>
      <c r="C9043" s="5"/>
      <c r="D9043" s="5"/>
      <c r="E9043" s="43"/>
      <c r="F9043" s="43"/>
      <c r="G9043" s="48">
        <f t="shared" si="227"/>
        <v>3238.553207267425</v>
      </c>
    </row>
    <row r="9044" spans="1:7" x14ac:dyDescent="0.3">
      <c r="A9044" s="5"/>
      <c r="B9044" s="399"/>
      <c r="C9044" s="5"/>
      <c r="D9044" s="5"/>
      <c r="E9044" s="43"/>
      <c r="F9044" s="43"/>
      <c r="G9044" s="48">
        <f t="shared" si="227"/>
        <v>3238.553207267425</v>
      </c>
    </row>
    <row r="9045" spans="1:7" x14ac:dyDescent="0.3">
      <c r="A9045" s="5"/>
      <c r="B9045" s="399"/>
      <c r="C9045" s="5"/>
      <c r="D9045" s="5"/>
      <c r="E9045" s="43"/>
      <c r="F9045" s="43"/>
      <c r="G9045" s="48">
        <f t="shared" si="227"/>
        <v>3238.553207267425</v>
      </c>
    </row>
    <row r="9046" spans="1:7" x14ac:dyDescent="0.3">
      <c r="A9046" s="5"/>
      <c r="B9046" s="399"/>
      <c r="C9046" s="5"/>
      <c r="D9046" s="5"/>
      <c r="E9046" s="43"/>
      <c r="F9046" s="43"/>
      <c r="G9046" s="48">
        <f t="shared" si="227"/>
        <v>3238.553207267425</v>
      </c>
    </row>
    <row r="9047" spans="1:7" x14ac:dyDescent="0.3">
      <c r="A9047" s="5"/>
      <c r="B9047" s="399"/>
      <c r="C9047" s="5"/>
      <c r="D9047" s="5"/>
      <c r="E9047" s="43"/>
      <c r="F9047" s="43"/>
      <c r="G9047" s="48">
        <f t="shared" si="227"/>
        <v>3238.553207267425</v>
      </c>
    </row>
    <row r="9048" spans="1:7" x14ac:dyDescent="0.3">
      <c r="A9048" s="5"/>
      <c r="B9048" s="399"/>
      <c r="C9048" s="5"/>
      <c r="D9048" s="5"/>
      <c r="E9048" s="43"/>
      <c r="F9048" s="43"/>
      <c r="G9048" s="48">
        <f t="shared" si="227"/>
        <v>3238.553207267425</v>
      </c>
    </row>
    <row r="9049" spans="1:7" x14ac:dyDescent="0.3">
      <c r="A9049" s="5"/>
      <c r="B9049" s="399"/>
      <c r="C9049" s="5"/>
      <c r="D9049" s="5"/>
      <c r="E9049" s="43"/>
      <c r="F9049" s="43"/>
      <c r="G9049" s="48">
        <f t="shared" si="227"/>
        <v>3238.553207267425</v>
      </c>
    </row>
    <row r="9050" spans="1:7" x14ac:dyDescent="0.3">
      <c r="A9050" s="5"/>
      <c r="B9050" s="399"/>
      <c r="C9050" s="5"/>
      <c r="D9050" s="5"/>
      <c r="E9050" s="43"/>
      <c r="F9050" s="43"/>
      <c r="G9050" s="48">
        <f t="shared" si="227"/>
        <v>3238.553207267425</v>
      </c>
    </row>
    <row r="9051" spans="1:7" x14ac:dyDescent="0.3">
      <c r="A9051" s="5"/>
      <c r="B9051" s="399"/>
      <c r="C9051" s="5"/>
      <c r="D9051" s="5"/>
      <c r="E9051" s="43"/>
      <c r="F9051" s="43"/>
      <c r="G9051" s="48">
        <f t="shared" si="227"/>
        <v>3238.553207267425</v>
      </c>
    </row>
    <row r="9052" spans="1:7" x14ac:dyDescent="0.3">
      <c r="A9052" s="5"/>
      <c r="B9052" s="399"/>
      <c r="C9052" s="5"/>
      <c r="D9052" s="5"/>
      <c r="E9052" s="43"/>
      <c r="F9052" s="43"/>
      <c r="G9052" s="48">
        <f t="shared" si="227"/>
        <v>3238.553207267425</v>
      </c>
    </row>
    <row r="9053" spans="1:7" x14ac:dyDescent="0.3">
      <c r="A9053" s="5"/>
      <c r="B9053" s="399"/>
      <c r="C9053" s="5"/>
      <c r="D9053" s="5"/>
      <c r="E9053" s="43"/>
      <c r="F9053" s="43"/>
      <c r="G9053" s="48">
        <f t="shared" si="227"/>
        <v>3238.553207267425</v>
      </c>
    </row>
    <row r="9054" spans="1:7" x14ac:dyDescent="0.3">
      <c r="A9054" s="5"/>
      <c r="B9054" s="399"/>
      <c r="C9054" s="5"/>
      <c r="D9054" s="5"/>
      <c r="E9054" s="43"/>
      <c r="F9054" s="43"/>
      <c r="G9054" s="48">
        <f t="shared" si="227"/>
        <v>3238.553207267425</v>
      </c>
    </row>
    <row r="9055" spans="1:7" x14ac:dyDescent="0.3">
      <c r="A9055" s="5"/>
      <c r="B9055" s="399"/>
      <c r="C9055" s="5"/>
      <c r="D9055" s="5"/>
      <c r="E9055" s="43"/>
      <c r="F9055" s="43"/>
      <c r="G9055" s="48">
        <f t="shared" si="227"/>
        <v>3238.553207267425</v>
      </c>
    </row>
    <row r="9056" spans="1:7" x14ac:dyDescent="0.3">
      <c r="A9056" s="5"/>
      <c r="B9056" s="399"/>
      <c r="C9056" s="5"/>
      <c r="D9056" s="5"/>
      <c r="E9056" s="43"/>
      <c r="F9056" s="43"/>
      <c r="G9056" s="48">
        <f t="shared" si="227"/>
        <v>3238.553207267425</v>
      </c>
    </row>
    <row r="9057" spans="1:7" x14ac:dyDescent="0.3">
      <c r="A9057" s="5"/>
      <c r="B9057" s="399"/>
      <c r="C9057" s="5"/>
      <c r="D9057" s="5"/>
      <c r="E9057" s="43"/>
      <c r="F9057" s="43"/>
      <c r="G9057" s="48">
        <f t="shared" si="227"/>
        <v>3238.553207267425</v>
      </c>
    </row>
    <row r="9058" spans="1:7" x14ac:dyDescent="0.3">
      <c r="A9058" s="5"/>
      <c r="B9058" s="399"/>
      <c r="C9058" s="5"/>
      <c r="D9058" s="5"/>
      <c r="E9058" s="43"/>
      <c r="F9058" s="43"/>
      <c r="G9058" s="48">
        <f t="shared" si="227"/>
        <v>3238.553207267425</v>
      </c>
    </row>
    <row r="9059" spans="1:7" x14ac:dyDescent="0.3">
      <c r="A9059" s="5"/>
      <c r="B9059" s="399"/>
      <c r="C9059" s="5"/>
      <c r="D9059" s="5"/>
      <c r="E9059" s="43"/>
      <c r="F9059" s="43"/>
      <c r="G9059" s="48">
        <f t="shared" si="227"/>
        <v>3238.553207267425</v>
      </c>
    </row>
    <row r="9060" spans="1:7" x14ac:dyDescent="0.3">
      <c r="A9060" s="5"/>
      <c r="B9060" s="399"/>
      <c r="C9060" s="5"/>
      <c r="D9060" s="5"/>
      <c r="E9060" s="43"/>
      <c r="F9060" s="43"/>
      <c r="G9060" s="48">
        <f t="shared" si="227"/>
        <v>3238.553207267425</v>
      </c>
    </row>
    <row r="9061" spans="1:7" x14ac:dyDescent="0.3">
      <c r="A9061" s="5"/>
      <c r="B9061" s="399"/>
      <c r="C9061" s="5"/>
      <c r="D9061" s="5"/>
      <c r="E9061" s="43"/>
      <c r="F9061" s="43"/>
      <c r="G9061" s="48">
        <f t="shared" si="227"/>
        <v>3238.553207267425</v>
      </c>
    </row>
    <row r="9062" spans="1:7" x14ac:dyDescent="0.3">
      <c r="A9062" s="5"/>
      <c r="B9062" s="399"/>
      <c r="C9062" s="5"/>
      <c r="D9062" s="5"/>
      <c r="E9062" s="43"/>
      <c r="F9062" s="43"/>
      <c r="G9062" s="48">
        <f t="shared" si="227"/>
        <v>3238.553207267425</v>
      </c>
    </row>
    <row r="9063" spans="1:7" x14ac:dyDescent="0.3">
      <c r="A9063" s="5"/>
      <c r="B9063" s="399"/>
      <c r="C9063" s="5"/>
      <c r="D9063" s="5"/>
      <c r="E9063" s="43"/>
      <c r="F9063" s="43"/>
      <c r="G9063" s="48">
        <f t="shared" si="227"/>
        <v>3238.553207267425</v>
      </c>
    </row>
    <row r="9064" spans="1:7" x14ac:dyDescent="0.3">
      <c r="A9064" s="5"/>
      <c r="B9064" s="399"/>
      <c r="C9064" s="5"/>
      <c r="D9064" s="5"/>
      <c r="E9064" s="43"/>
      <c r="F9064" s="43"/>
      <c r="G9064" s="48">
        <f t="shared" si="227"/>
        <v>3238.553207267425</v>
      </c>
    </row>
    <row r="9065" spans="1:7" x14ac:dyDescent="0.3">
      <c r="A9065" s="5"/>
      <c r="B9065" s="399"/>
      <c r="C9065" s="5"/>
      <c r="D9065" s="5"/>
      <c r="E9065" s="43"/>
      <c r="F9065" s="43"/>
      <c r="G9065" s="48">
        <f t="shared" si="227"/>
        <v>3238.553207267425</v>
      </c>
    </row>
    <row r="9066" spans="1:7" x14ac:dyDescent="0.3">
      <c r="A9066" s="5"/>
      <c r="B9066" s="399"/>
      <c r="C9066" s="5"/>
      <c r="D9066" s="5"/>
      <c r="E9066" s="43"/>
      <c r="F9066" s="43"/>
      <c r="G9066" s="48">
        <f t="shared" si="227"/>
        <v>3238.553207267425</v>
      </c>
    </row>
    <row r="9067" spans="1:7" x14ac:dyDescent="0.3">
      <c r="A9067" s="5"/>
      <c r="B9067" s="399"/>
      <c r="C9067" s="5"/>
      <c r="D9067" s="5"/>
      <c r="E9067" s="43"/>
      <c r="F9067" s="43"/>
      <c r="G9067" s="48">
        <f t="shared" si="227"/>
        <v>3238.553207267425</v>
      </c>
    </row>
    <row r="9068" spans="1:7" x14ac:dyDescent="0.3">
      <c r="A9068" s="5"/>
      <c r="B9068" s="399"/>
      <c r="C9068" s="5"/>
      <c r="D9068" s="5"/>
      <c r="E9068" s="43"/>
      <c r="F9068" s="43"/>
      <c r="G9068" s="48">
        <f t="shared" si="227"/>
        <v>3238.553207267425</v>
      </c>
    </row>
    <row r="9069" spans="1:7" x14ac:dyDescent="0.3">
      <c r="A9069" s="5"/>
      <c r="B9069" s="399"/>
      <c r="C9069" s="5"/>
      <c r="D9069" s="5"/>
      <c r="E9069" s="43"/>
      <c r="F9069" s="43"/>
      <c r="G9069" s="48">
        <f t="shared" si="227"/>
        <v>3238.553207267425</v>
      </c>
    </row>
    <row r="9070" spans="1:7" x14ac:dyDescent="0.3">
      <c r="A9070" s="5"/>
      <c r="B9070" s="399"/>
      <c r="C9070" s="5"/>
      <c r="D9070" s="5"/>
      <c r="E9070" s="43"/>
      <c r="F9070" s="43"/>
      <c r="G9070" s="48">
        <f t="shared" si="227"/>
        <v>3238.553207267425</v>
      </c>
    </row>
    <row r="9071" spans="1:7" x14ac:dyDescent="0.3">
      <c r="A9071" s="5"/>
      <c r="B9071" s="399"/>
      <c r="C9071" s="5"/>
      <c r="D9071" s="5"/>
      <c r="E9071" s="43"/>
      <c r="F9071" s="43"/>
      <c r="G9071" s="48">
        <f t="shared" si="227"/>
        <v>3238.553207267425</v>
      </c>
    </row>
    <row r="9072" spans="1:7" x14ac:dyDescent="0.3">
      <c r="A9072" s="5"/>
      <c r="B9072" s="399"/>
      <c r="C9072" s="5"/>
      <c r="D9072" s="5"/>
      <c r="E9072" s="43"/>
      <c r="F9072" s="43"/>
      <c r="G9072" s="48">
        <f t="shared" si="227"/>
        <v>3238.553207267425</v>
      </c>
    </row>
    <row r="9073" spans="1:7" x14ac:dyDescent="0.3">
      <c r="A9073" s="5"/>
      <c r="B9073" s="399"/>
      <c r="C9073" s="5"/>
      <c r="D9073" s="5"/>
      <c r="E9073" s="43"/>
      <c r="F9073" s="43"/>
      <c r="G9073" s="48">
        <f t="shared" si="227"/>
        <v>3238.553207267425</v>
      </c>
    </row>
    <row r="9074" spans="1:7" x14ac:dyDescent="0.3">
      <c r="A9074" s="5"/>
      <c r="B9074" s="399"/>
      <c r="C9074" s="5"/>
      <c r="D9074" s="5"/>
      <c r="E9074" s="43"/>
      <c r="F9074" s="43"/>
      <c r="G9074" s="48">
        <f t="shared" si="227"/>
        <v>3238.553207267425</v>
      </c>
    </row>
    <row r="9075" spans="1:7" x14ac:dyDescent="0.3">
      <c r="A9075" s="5"/>
      <c r="B9075" s="399"/>
      <c r="C9075" s="5"/>
      <c r="D9075" s="5"/>
      <c r="E9075" s="43"/>
      <c r="F9075" s="43"/>
      <c r="G9075" s="48">
        <f t="shared" si="227"/>
        <v>3238.553207267425</v>
      </c>
    </row>
    <row r="9076" spans="1:7" x14ac:dyDescent="0.3">
      <c r="A9076" s="5"/>
      <c r="B9076" s="399"/>
      <c r="C9076" s="5"/>
      <c r="D9076" s="5"/>
      <c r="E9076" s="43"/>
      <c r="F9076" s="43"/>
      <c r="G9076" s="48">
        <f t="shared" si="227"/>
        <v>3238.553207267425</v>
      </c>
    </row>
    <row r="9077" spans="1:7" x14ac:dyDescent="0.3">
      <c r="A9077" s="5"/>
      <c r="B9077" s="399"/>
      <c r="C9077" s="5"/>
      <c r="D9077" s="5"/>
      <c r="E9077" s="43"/>
      <c r="F9077" s="43"/>
      <c r="G9077" s="48">
        <f t="shared" si="227"/>
        <v>3238.553207267425</v>
      </c>
    </row>
    <row r="9078" spans="1:7" x14ac:dyDescent="0.3">
      <c r="A9078" s="5"/>
      <c r="B9078" s="399"/>
      <c r="C9078" s="5"/>
      <c r="D9078" s="5"/>
      <c r="E9078" s="43"/>
      <c r="F9078" s="43"/>
      <c r="G9078" s="48">
        <f t="shared" si="227"/>
        <v>3238.553207267425</v>
      </c>
    </row>
    <row r="9079" spans="1:7" x14ac:dyDescent="0.3">
      <c r="A9079" s="5"/>
      <c r="B9079" s="399"/>
      <c r="C9079" s="5"/>
      <c r="D9079" s="5"/>
      <c r="E9079" s="43"/>
      <c r="F9079" s="43"/>
      <c r="G9079" s="48">
        <f t="shared" si="227"/>
        <v>3238.553207267425</v>
      </c>
    </row>
    <row r="9080" spans="1:7" x14ac:dyDescent="0.3">
      <c r="A9080" s="5"/>
      <c r="B9080" s="399"/>
      <c r="C9080" s="5"/>
      <c r="D9080" s="5"/>
      <c r="E9080" s="43"/>
      <c r="F9080" s="43"/>
      <c r="G9080" s="48">
        <f t="shared" si="227"/>
        <v>3238.553207267425</v>
      </c>
    </row>
    <row r="9081" spans="1:7" x14ac:dyDescent="0.3">
      <c r="A9081" s="5"/>
      <c r="B9081" s="399"/>
      <c r="C9081" s="5"/>
      <c r="D9081" s="5"/>
      <c r="E9081" s="43"/>
      <c r="F9081" s="43"/>
      <c r="G9081" s="48">
        <f t="shared" si="227"/>
        <v>3238.553207267425</v>
      </c>
    </row>
    <row r="9082" spans="1:7" x14ac:dyDescent="0.3">
      <c r="A9082" s="5"/>
      <c r="B9082" s="399"/>
      <c r="C9082" s="5"/>
      <c r="D9082" s="5"/>
      <c r="E9082" s="43"/>
      <c r="F9082" s="43"/>
      <c r="G9082" s="48">
        <f t="shared" si="227"/>
        <v>3238.553207267425</v>
      </c>
    </row>
    <row r="9083" spans="1:7" x14ac:dyDescent="0.3">
      <c r="A9083" s="5"/>
      <c r="B9083" s="399"/>
      <c r="C9083" s="5"/>
      <c r="D9083" s="5"/>
      <c r="E9083" s="43"/>
      <c r="F9083" s="43"/>
      <c r="G9083" s="48">
        <f t="shared" si="227"/>
        <v>3238.553207267425</v>
      </c>
    </row>
    <row r="9084" spans="1:7" x14ac:dyDescent="0.3">
      <c r="A9084" s="5"/>
      <c r="B9084" s="399"/>
      <c r="C9084" s="5"/>
      <c r="D9084" s="5"/>
      <c r="E9084" s="43"/>
      <c r="F9084" s="43"/>
      <c r="G9084" s="48">
        <f t="shared" si="227"/>
        <v>3238.553207267425</v>
      </c>
    </row>
    <row r="9085" spans="1:7" x14ac:dyDescent="0.3">
      <c r="A9085" s="5"/>
      <c r="B9085" s="399"/>
      <c r="C9085" s="5"/>
      <c r="D9085" s="5"/>
      <c r="E9085" s="43"/>
      <c r="F9085" s="43"/>
      <c r="G9085" s="48">
        <f t="shared" si="227"/>
        <v>3238.553207267425</v>
      </c>
    </row>
    <row r="9086" spans="1:7" x14ac:dyDescent="0.3">
      <c r="A9086" s="5"/>
      <c r="B9086" s="399"/>
      <c r="C9086" s="5"/>
      <c r="D9086" s="5"/>
      <c r="E9086" s="43"/>
      <c r="F9086" s="43"/>
      <c r="G9086" s="48">
        <f t="shared" si="227"/>
        <v>3238.553207267425</v>
      </c>
    </row>
    <row r="9087" spans="1:7" x14ac:dyDescent="0.3">
      <c r="A9087" s="5"/>
      <c r="B9087" s="399"/>
      <c r="C9087" s="5"/>
      <c r="D9087" s="5"/>
      <c r="E9087" s="43"/>
      <c r="F9087" s="43"/>
      <c r="G9087" s="48">
        <f t="shared" si="227"/>
        <v>3238.553207267425</v>
      </c>
    </row>
    <row r="9088" spans="1:7" x14ac:dyDescent="0.3">
      <c r="A9088" s="5"/>
      <c r="B9088" s="399"/>
      <c r="C9088" s="5"/>
      <c r="D9088" s="5"/>
      <c r="E9088" s="43"/>
      <c r="F9088" s="43"/>
      <c r="G9088" s="48">
        <f t="shared" ref="G9088:G9151" si="228">G9087+F9088-E9088</f>
        <v>3238.553207267425</v>
      </c>
    </row>
    <row r="9089" spans="1:7" x14ac:dyDescent="0.3">
      <c r="A9089" s="5"/>
      <c r="B9089" s="399"/>
      <c r="C9089" s="5"/>
      <c r="D9089" s="5"/>
      <c r="E9089" s="43"/>
      <c r="F9089" s="43"/>
      <c r="G9089" s="48">
        <f t="shared" si="228"/>
        <v>3238.553207267425</v>
      </c>
    </row>
    <row r="9090" spans="1:7" x14ac:dyDescent="0.3">
      <c r="A9090" s="5"/>
      <c r="B9090" s="399"/>
      <c r="C9090" s="5"/>
      <c r="D9090" s="5"/>
      <c r="E9090" s="43"/>
      <c r="F9090" s="43"/>
      <c r="G9090" s="48">
        <f t="shared" si="228"/>
        <v>3238.553207267425</v>
      </c>
    </row>
    <row r="9091" spans="1:7" x14ac:dyDescent="0.3">
      <c r="A9091" s="5"/>
      <c r="B9091" s="399"/>
      <c r="C9091" s="5"/>
      <c r="D9091" s="5"/>
      <c r="E9091" s="43"/>
      <c r="F9091" s="43"/>
      <c r="G9091" s="48">
        <f t="shared" si="228"/>
        <v>3238.553207267425</v>
      </c>
    </row>
    <row r="9092" spans="1:7" x14ac:dyDescent="0.3">
      <c r="A9092" s="5"/>
      <c r="B9092" s="399"/>
      <c r="C9092" s="5"/>
      <c r="D9092" s="5"/>
      <c r="E9092" s="43"/>
      <c r="F9092" s="43"/>
      <c r="G9092" s="48">
        <f t="shared" si="228"/>
        <v>3238.553207267425</v>
      </c>
    </row>
    <row r="9093" spans="1:7" x14ac:dyDescent="0.3">
      <c r="A9093" s="5"/>
      <c r="B9093" s="399"/>
      <c r="C9093" s="5"/>
      <c r="D9093" s="5"/>
      <c r="E9093" s="43"/>
      <c r="F9093" s="43"/>
      <c r="G9093" s="48">
        <f t="shared" si="228"/>
        <v>3238.553207267425</v>
      </c>
    </row>
    <row r="9094" spans="1:7" x14ac:dyDescent="0.3">
      <c r="A9094" s="5"/>
      <c r="B9094" s="399"/>
      <c r="C9094" s="5"/>
      <c r="D9094" s="5"/>
      <c r="E9094" s="43"/>
      <c r="F9094" s="43"/>
      <c r="G9094" s="48">
        <f t="shared" si="228"/>
        <v>3238.553207267425</v>
      </c>
    </row>
    <row r="9095" spans="1:7" x14ac:dyDescent="0.3">
      <c r="A9095" s="5"/>
      <c r="B9095" s="399"/>
      <c r="C9095" s="5"/>
      <c r="D9095" s="5"/>
      <c r="E9095" s="43"/>
      <c r="F9095" s="43"/>
      <c r="G9095" s="48">
        <f t="shared" si="228"/>
        <v>3238.553207267425</v>
      </c>
    </row>
    <row r="9096" spans="1:7" x14ac:dyDescent="0.3">
      <c r="A9096" s="5"/>
      <c r="B9096" s="399"/>
      <c r="C9096" s="5"/>
      <c r="D9096" s="5"/>
      <c r="E9096" s="43"/>
      <c r="F9096" s="43"/>
      <c r="G9096" s="48">
        <f t="shared" si="228"/>
        <v>3238.553207267425</v>
      </c>
    </row>
    <row r="9097" spans="1:7" x14ac:dyDescent="0.3">
      <c r="A9097" s="5"/>
      <c r="B9097" s="399"/>
      <c r="C9097" s="5"/>
      <c r="D9097" s="5"/>
      <c r="E9097" s="43"/>
      <c r="F9097" s="43"/>
      <c r="G9097" s="48">
        <f t="shared" si="228"/>
        <v>3238.553207267425</v>
      </c>
    </row>
    <row r="9098" spans="1:7" x14ac:dyDescent="0.3">
      <c r="A9098" s="5"/>
      <c r="B9098" s="399"/>
      <c r="C9098" s="5"/>
      <c r="D9098" s="5"/>
      <c r="E9098" s="43"/>
      <c r="F9098" s="43"/>
      <c r="G9098" s="48">
        <f t="shared" si="228"/>
        <v>3238.553207267425</v>
      </c>
    </row>
    <row r="9099" spans="1:7" x14ac:dyDescent="0.3">
      <c r="A9099" s="5"/>
      <c r="B9099" s="399"/>
      <c r="C9099" s="5"/>
      <c r="D9099" s="5"/>
      <c r="E9099" s="43"/>
      <c r="F9099" s="43"/>
      <c r="G9099" s="48">
        <f t="shared" si="228"/>
        <v>3238.553207267425</v>
      </c>
    </row>
    <row r="9100" spans="1:7" x14ac:dyDescent="0.3">
      <c r="A9100" s="5"/>
      <c r="B9100" s="399"/>
      <c r="C9100" s="5"/>
      <c r="D9100" s="5"/>
      <c r="E9100" s="43"/>
      <c r="F9100" s="43"/>
      <c r="G9100" s="48">
        <f t="shared" si="228"/>
        <v>3238.553207267425</v>
      </c>
    </row>
    <row r="9101" spans="1:7" x14ac:dyDescent="0.3">
      <c r="A9101" s="5"/>
      <c r="B9101" s="399"/>
      <c r="C9101" s="5"/>
      <c r="D9101" s="5"/>
      <c r="E9101" s="43"/>
      <c r="F9101" s="43"/>
      <c r="G9101" s="48">
        <f t="shared" si="228"/>
        <v>3238.553207267425</v>
      </c>
    </row>
    <row r="9102" spans="1:7" x14ac:dyDescent="0.3">
      <c r="A9102" s="5"/>
      <c r="B9102" s="399"/>
      <c r="C9102" s="5"/>
      <c r="D9102" s="5"/>
      <c r="E9102" s="43"/>
      <c r="F9102" s="43"/>
      <c r="G9102" s="48">
        <f t="shared" si="228"/>
        <v>3238.553207267425</v>
      </c>
    </row>
    <row r="9103" spans="1:7" x14ac:dyDescent="0.3">
      <c r="A9103" s="5"/>
      <c r="B9103" s="399"/>
      <c r="C9103" s="5"/>
      <c r="D9103" s="5"/>
      <c r="E9103" s="43"/>
      <c r="F9103" s="43"/>
      <c r="G9103" s="48">
        <f t="shared" si="228"/>
        <v>3238.553207267425</v>
      </c>
    </row>
    <row r="9104" spans="1:7" x14ac:dyDescent="0.3">
      <c r="A9104" s="5"/>
      <c r="B9104" s="399"/>
      <c r="C9104" s="5"/>
      <c r="D9104" s="5"/>
      <c r="E9104" s="43"/>
      <c r="F9104" s="43"/>
      <c r="G9104" s="48">
        <f t="shared" si="228"/>
        <v>3238.553207267425</v>
      </c>
    </row>
    <row r="9105" spans="1:7" x14ac:dyDescent="0.3">
      <c r="A9105" s="5"/>
      <c r="B9105" s="399"/>
      <c r="C9105" s="5"/>
      <c r="D9105" s="5"/>
      <c r="E9105" s="43"/>
      <c r="F9105" s="43"/>
      <c r="G9105" s="48">
        <f t="shared" si="228"/>
        <v>3238.553207267425</v>
      </c>
    </row>
    <row r="9106" spans="1:7" x14ac:dyDescent="0.3">
      <c r="A9106" s="5"/>
      <c r="B9106" s="399"/>
      <c r="C9106" s="5"/>
      <c r="D9106" s="5"/>
      <c r="E9106" s="43"/>
      <c r="F9106" s="43"/>
      <c r="G9106" s="48">
        <f t="shared" si="228"/>
        <v>3238.553207267425</v>
      </c>
    </row>
    <row r="9107" spans="1:7" x14ac:dyDescent="0.3">
      <c r="A9107" s="5"/>
      <c r="B9107" s="399"/>
      <c r="C9107" s="5"/>
      <c r="D9107" s="5"/>
      <c r="E9107" s="43"/>
      <c r="F9107" s="43"/>
      <c r="G9107" s="48">
        <f t="shared" si="228"/>
        <v>3238.553207267425</v>
      </c>
    </row>
    <row r="9108" spans="1:7" x14ac:dyDescent="0.3">
      <c r="A9108" s="5"/>
      <c r="B9108" s="399"/>
      <c r="C9108" s="5"/>
      <c r="D9108" s="5"/>
      <c r="E9108" s="43"/>
      <c r="F9108" s="43"/>
      <c r="G9108" s="48">
        <f t="shared" si="228"/>
        <v>3238.553207267425</v>
      </c>
    </row>
    <row r="9109" spans="1:7" x14ac:dyDescent="0.3">
      <c r="A9109" s="5"/>
      <c r="B9109" s="399"/>
      <c r="C9109" s="5"/>
      <c r="D9109" s="5"/>
      <c r="E9109" s="43"/>
      <c r="F9109" s="43"/>
      <c r="G9109" s="48">
        <f t="shared" si="228"/>
        <v>3238.553207267425</v>
      </c>
    </row>
    <row r="9110" spans="1:7" x14ac:dyDescent="0.3">
      <c r="A9110" s="5"/>
      <c r="B9110" s="399"/>
      <c r="C9110" s="5"/>
      <c r="D9110" s="5"/>
      <c r="E9110" s="43"/>
      <c r="F9110" s="43"/>
      <c r="G9110" s="48">
        <f t="shared" si="228"/>
        <v>3238.553207267425</v>
      </c>
    </row>
    <row r="9111" spans="1:7" x14ac:dyDescent="0.3">
      <c r="A9111" s="5"/>
      <c r="B9111" s="399"/>
      <c r="C9111" s="5"/>
      <c r="D9111" s="5"/>
      <c r="E9111" s="43"/>
      <c r="F9111" s="43"/>
      <c r="G9111" s="48">
        <f t="shared" si="228"/>
        <v>3238.553207267425</v>
      </c>
    </row>
    <row r="9112" spans="1:7" x14ac:dyDescent="0.3">
      <c r="A9112" s="5"/>
      <c r="B9112" s="399"/>
      <c r="C9112" s="5"/>
      <c r="D9112" s="5"/>
      <c r="E9112" s="43"/>
      <c r="F9112" s="43"/>
      <c r="G9112" s="48">
        <f t="shared" si="228"/>
        <v>3238.553207267425</v>
      </c>
    </row>
    <row r="9113" spans="1:7" x14ac:dyDescent="0.3">
      <c r="A9113" s="5"/>
      <c r="B9113" s="399"/>
      <c r="C9113" s="5"/>
      <c r="D9113" s="5"/>
      <c r="E9113" s="43"/>
      <c r="F9113" s="43"/>
      <c r="G9113" s="48">
        <f t="shared" si="228"/>
        <v>3238.553207267425</v>
      </c>
    </row>
    <row r="9114" spans="1:7" x14ac:dyDescent="0.3">
      <c r="A9114" s="5"/>
      <c r="B9114" s="399"/>
      <c r="C9114" s="5"/>
      <c r="D9114" s="5"/>
      <c r="E9114" s="43"/>
      <c r="F9114" s="43"/>
      <c r="G9114" s="48">
        <f t="shared" si="228"/>
        <v>3238.553207267425</v>
      </c>
    </row>
    <row r="9115" spans="1:7" x14ac:dyDescent="0.3">
      <c r="A9115" s="5"/>
      <c r="B9115" s="399"/>
      <c r="C9115" s="5"/>
      <c r="D9115" s="5"/>
      <c r="E9115" s="43"/>
      <c r="F9115" s="43"/>
      <c r="G9115" s="48">
        <f t="shared" si="228"/>
        <v>3238.553207267425</v>
      </c>
    </row>
    <row r="9116" spans="1:7" x14ac:dyDescent="0.3">
      <c r="A9116" s="5"/>
      <c r="B9116" s="399"/>
      <c r="C9116" s="5"/>
      <c r="D9116" s="5"/>
      <c r="E9116" s="43"/>
      <c r="F9116" s="43"/>
      <c r="G9116" s="48">
        <f t="shared" si="228"/>
        <v>3238.553207267425</v>
      </c>
    </row>
    <row r="9117" spans="1:7" x14ac:dyDescent="0.3">
      <c r="A9117" s="5"/>
      <c r="B9117" s="399"/>
      <c r="C9117" s="5"/>
      <c r="D9117" s="5"/>
      <c r="E9117" s="43"/>
      <c r="F9117" s="43"/>
      <c r="G9117" s="48">
        <f t="shared" si="228"/>
        <v>3238.553207267425</v>
      </c>
    </row>
    <row r="9118" spans="1:7" x14ac:dyDescent="0.3">
      <c r="A9118" s="5"/>
      <c r="B9118" s="399"/>
      <c r="C9118" s="5"/>
      <c r="D9118" s="5"/>
      <c r="E9118" s="43"/>
      <c r="F9118" s="43"/>
      <c r="G9118" s="48">
        <f t="shared" si="228"/>
        <v>3238.553207267425</v>
      </c>
    </row>
    <row r="9119" spans="1:7" x14ac:dyDescent="0.3">
      <c r="A9119" s="5"/>
      <c r="B9119" s="399"/>
      <c r="C9119" s="5"/>
      <c r="D9119" s="5"/>
      <c r="E9119" s="43"/>
      <c r="F9119" s="43"/>
      <c r="G9119" s="48">
        <f t="shared" si="228"/>
        <v>3238.553207267425</v>
      </c>
    </row>
    <row r="9120" spans="1:7" x14ac:dyDescent="0.3">
      <c r="A9120" s="5"/>
      <c r="B9120" s="399"/>
      <c r="C9120" s="5"/>
      <c r="D9120" s="5"/>
      <c r="E9120" s="43"/>
      <c r="F9120" s="43"/>
      <c r="G9120" s="48">
        <f t="shared" si="228"/>
        <v>3238.553207267425</v>
      </c>
    </row>
    <row r="9121" spans="1:7" x14ac:dyDescent="0.3">
      <c r="A9121" s="5"/>
      <c r="B9121" s="399"/>
      <c r="C9121" s="5"/>
      <c r="D9121" s="5"/>
      <c r="E9121" s="43"/>
      <c r="F9121" s="43"/>
      <c r="G9121" s="48">
        <f t="shared" si="228"/>
        <v>3238.553207267425</v>
      </c>
    </row>
    <row r="9122" spans="1:7" x14ac:dyDescent="0.3">
      <c r="A9122" s="5"/>
      <c r="B9122" s="399"/>
      <c r="C9122" s="5"/>
      <c r="D9122" s="5"/>
      <c r="E9122" s="43"/>
      <c r="F9122" s="43"/>
      <c r="G9122" s="48">
        <f t="shared" si="228"/>
        <v>3238.553207267425</v>
      </c>
    </row>
    <row r="9123" spans="1:7" x14ac:dyDescent="0.3">
      <c r="A9123" s="5"/>
      <c r="B9123" s="399"/>
      <c r="C9123" s="5"/>
      <c r="D9123" s="5"/>
      <c r="E9123" s="43"/>
      <c r="F9123" s="43"/>
      <c r="G9123" s="48">
        <f t="shared" si="228"/>
        <v>3238.553207267425</v>
      </c>
    </row>
    <row r="9124" spans="1:7" x14ac:dyDescent="0.3">
      <c r="A9124" s="5"/>
      <c r="B9124" s="399"/>
      <c r="C9124" s="5"/>
      <c r="D9124" s="5"/>
      <c r="E9124" s="43"/>
      <c r="F9124" s="43"/>
      <c r="G9124" s="48">
        <f t="shared" si="228"/>
        <v>3238.553207267425</v>
      </c>
    </row>
    <row r="9125" spans="1:7" x14ac:dyDescent="0.3">
      <c r="A9125" s="5"/>
      <c r="B9125" s="399"/>
      <c r="C9125" s="5"/>
      <c r="D9125" s="5"/>
      <c r="E9125" s="43"/>
      <c r="F9125" s="43"/>
      <c r="G9125" s="48">
        <f t="shared" si="228"/>
        <v>3238.553207267425</v>
      </c>
    </row>
    <row r="9126" spans="1:7" x14ac:dyDescent="0.3">
      <c r="A9126" s="5"/>
      <c r="B9126" s="399"/>
      <c r="C9126" s="5"/>
      <c r="D9126" s="5"/>
      <c r="E9126" s="43"/>
      <c r="F9126" s="43"/>
      <c r="G9126" s="48">
        <f t="shared" si="228"/>
        <v>3238.553207267425</v>
      </c>
    </row>
    <row r="9127" spans="1:7" x14ac:dyDescent="0.3">
      <c r="A9127" s="5"/>
      <c r="B9127" s="399"/>
      <c r="C9127" s="5"/>
      <c r="D9127" s="5"/>
      <c r="E9127" s="43"/>
      <c r="F9127" s="43"/>
      <c r="G9127" s="48">
        <f t="shared" si="228"/>
        <v>3238.553207267425</v>
      </c>
    </row>
    <row r="9128" spans="1:7" x14ac:dyDescent="0.3">
      <c r="A9128" s="5"/>
      <c r="B9128" s="399"/>
      <c r="C9128" s="5"/>
      <c r="D9128" s="5"/>
      <c r="E9128" s="43"/>
      <c r="F9128" s="43"/>
      <c r="G9128" s="48">
        <f t="shared" si="228"/>
        <v>3238.553207267425</v>
      </c>
    </row>
    <row r="9129" spans="1:7" x14ac:dyDescent="0.3">
      <c r="A9129" s="5"/>
      <c r="B9129" s="399"/>
      <c r="C9129" s="5"/>
      <c r="D9129" s="5"/>
      <c r="E9129" s="43"/>
      <c r="F9129" s="43"/>
      <c r="G9129" s="48">
        <f t="shared" si="228"/>
        <v>3238.553207267425</v>
      </c>
    </row>
    <row r="9130" spans="1:7" x14ac:dyDescent="0.3">
      <c r="A9130" s="5"/>
      <c r="B9130" s="399"/>
      <c r="C9130" s="5"/>
      <c r="D9130" s="5"/>
      <c r="E9130" s="43"/>
      <c r="F9130" s="43"/>
      <c r="G9130" s="48">
        <f t="shared" si="228"/>
        <v>3238.553207267425</v>
      </c>
    </row>
    <row r="9131" spans="1:7" x14ac:dyDescent="0.3">
      <c r="A9131" s="5"/>
      <c r="B9131" s="399"/>
      <c r="C9131" s="5"/>
      <c r="D9131" s="5"/>
      <c r="E9131" s="43"/>
      <c r="F9131" s="43"/>
      <c r="G9131" s="48">
        <f t="shared" si="228"/>
        <v>3238.553207267425</v>
      </c>
    </row>
    <row r="9132" spans="1:7" x14ac:dyDescent="0.3">
      <c r="A9132" s="5"/>
      <c r="B9132" s="399"/>
      <c r="C9132" s="5"/>
      <c r="D9132" s="5"/>
      <c r="E9132" s="43"/>
      <c r="F9132" s="43"/>
      <c r="G9132" s="48">
        <f t="shared" si="228"/>
        <v>3238.553207267425</v>
      </c>
    </row>
    <row r="9133" spans="1:7" x14ac:dyDescent="0.3">
      <c r="A9133" s="5"/>
      <c r="B9133" s="399"/>
      <c r="C9133" s="5"/>
      <c r="D9133" s="5"/>
      <c r="E9133" s="43"/>
      <c r="F9133" s="43"/>
      <c r="G9133" s="48">
        <f t="shared" si="228"/>
        <v>3238.553207267425</v>
      </c>
    </row>
    <row r="9134" spans="1:7" x14ac:dyDescent="0.3">
      <c r="A9134" s="5"/>
      <c r="B9134" s="399"/>
      <c r="C9134" s="5"/>
      <c r="D9134" s="5"/>
      <c r="E9134" s="43"/>
      <c r="F9134" s="43"/>
      <c r="G9134" s="48">
        <f t="shared" si="228"/>
        <v>3238.553207267425</v>
      </c>
    </row>
    <row r="9135" spans="1:7" x14ac:dyDescent="0.3">
      <c r="A9135" s="5"/>
      <c r="B9135" s="399"/>
      <c r="C9135" s="5"/>
      <c r="D9135" s="5"/>
      <c r="E9135" s="43"/>
      <c r="F9135" s="43"/>
      <c r="G9135" s="48">
        <f t="shared" si="228"/>
        <v>3238.553207267425</v>
      </c>
    </row>
    <row r="9136" spans="1:7" x14ac:dyDescent="0.3">
      <c r="A9136" s="5"/>
      <c r="B9136" s="399"/>
      <c r="C9136" s="5"/>
      <c r="D9136" s="5"/>
      <c r="E9136" s="43"/>
      <c r="F9136" s="43"/>
      <c r="G9136" s="48">
        <f t="shared" si="228"/>
        <v>3238.553207267425</v>
      </c>
    </row>
    <row r="9137" spans="1:7" x14ac:dyDescent="0.3">
      <c r="A9137" s="5"/>
      <c r="B9137" s="399"/>
      <c r="C9137" s="5"/>
      <c r="D9137" s="5"/>
      <c r="E9137" s="43"/>
      <c r="F9137" s="43"/>
      <c r="G9137" s="48">
        <f t="shared" si="228"/>
        <v>3238.553207267425</v>
      </c>
    </row>
    <row r="9138" spans="1:7" x14ac:dyDescent="0.3">
      <c r="A9138" s="5"/>
      <c r="B9138" s="399"/>
      <c r="C9138" s="5"/>
      <c r="D9138" s="5"/>
      <c r="E9138" s="43"/>
      <c r="F9138" s="43"/>
      <c r="G9138" s="48">
        <f t="shared" si="228"/>
        <v>3238.553207267425</v>
      </c>
    </row>
    <row r="9139" spans="1:7" x14ac:dyDescent="0.3">
      <c r="A9139" s="5"/>
      <c r="B9139" s="399"/>
      <c r="C9139" s="5"/>
      <c r="D9139" s="5"/>
      <c r="E9139" s="43"/>
      <c r="F9139" s="43"/>
      <c r="G9139" s="48">
        <f t="shared" si="228"/>
        <v>3238.553207267425</v>
      </c>
    </row>
    <row r="9140" spans="1:7" x14ac:dyDescent="0.3">
      <c r="A9140" s="5"/>
      <c r="B9140" s="399"/>
      <c r="C9140" s="5"/>
      <c r="D9140" s="5"/>
      <c r="E9140" s="43"/>
      <c r="F9140" s="43"/>
      <c r="G9140" s="48">
        <f t="shared" si="228"/>
        <v>3238.553207267425</v>
      </c>
    </row>
    <row r="9141" spans="1:7" x14ac:dyDescent="0.3">
      <c r="A9141" s="5"/>
      <c r="B9141" s="399"/>
      <c r="C9141" s="5"/>
      <c r="D9141" s="5"/>
      <c r="E9141" s="43"/>
      <c r="F9141" s="43"/>
      <c r="G9141" s="48">
        <f t="shared" si="228"/>
        <v>3238.553207267425</v>
      </c>
    </row>
    <row r="9142" spans="1:7" x14ac:dyDescent="0.3">
      <c r="A9142" s="5"/>
      <c r="B9142" s="399"/>
      <c r="C9142" s="5"/>
      <c r="D9142" s="5"/>
      <c r="E9142" s="43"/>
      <c r="F9142" s="43"/>
      <c r="G9142" s="48">
        <f t="shared" si="228"/>
        <v>3238.553207267425</v>
      </c>
    </row>
    <row r="9143" spans="1:7" x14ac:dyDescent="0.3">
      <c r="A9143" s="5"/>
      <c r="B9143" s="399"/>
      <c r="C9143" s="5"/>
      <c r="D9143" s="5"/>
      <c r="E9143" s="43"/>
      <c r="F9143" s="43"/>
      <c r="G9143" s="48">
        <f t="shared" si="228"/>
        <v>3238.553207267425</v>
      </c>
    </row>
    <row r="9144" spans="1:7" x14ac:dyDescent="0.3">
      <c r="A9144" s="5"/>
      <c r="B9144" s="399"/>
      <c r="C9144" s="5"/>
      <c r="D9144" s="5"/>
      <c r="E9144" s="43"/>
      <c r="F9144" s="43"/>
      <c r="G9144" s="48">
        <f t="shared" si="228"/>
        <v>3238.553207267425</v>
      </c>
    </row>
    <row r="9145" spans="1:7" x14ac:dyDescent="0.3">
      <c r="A9145" s="5"/>
      <c r="B9145" s="399"/>
      <c r="C9145" s="5"/>
      <c r="D9145" s="5"/>
      <c r="E9145" s="43"/>
      <c r="F9145" s="43"/>
      <c r="G9145" s="48">
        <f t="shared" si="228"/>
        <v>3238.553207267425</v>
      </c>
    </row>
    <row r="9146" spans="1:7" x14ac:dyDescent="0.3">
      <c r="A9146" s="5"/>
      <c r="B9146" s="399"/>
      <c r="C9146" s="5"/>
      <c r="D9146" s="5"/>
      <c r="E9146" s="43"/>
      <c r="F9146" s="43"/>
      <c r="G9146" s="48">
        <f t="shared" si="228"/>
        <v>3238.553207267425</v>
      </c>
    </row>
    <row r="9147" spans="1:7" x14ac:dyDescent="0.3">
      <c r="A9147" s="5"/>
      <c r="B9147" s="399"/>
      <c r="C9147" s="5"/>
      <c r="D9147" s="5"/>
      <c r="E9147" s="43"/>
      <c r="F9147" s="43"/>
      <c r="G9147" s="48">
        <f t="shared" si="228"/>
        <v>3238.553207267425</v>
      </c>
    </row>
    <row r="9148" spans="1:7" x14ac:dyDescent="0.3">
      <c r="A9148" s="5"/>
      <c r="B9148" s="399"/>
      <c r="C9148" s="5"/>
      <c r="D9148" s="5"/>
      <c r="E9148" s="43"/>
      <c r="F9148" s="43"/>
      <c r="G9148" s="48">
        <f t="shared" si="228"/>
        <v>3238.553207267425</v>
      </c>
    </row>
    <row r="9149" spans="1:7" x14ac:dyDescent="0.3">
      <c r="A9149" s="5"/>
      <c r="B9149" s="399"/>
      <c r="C9149" s="5"/>
      <c r="D9149" s="5"/>
      <c r="E9149" s="43"/>
      <c r="F9149" s="43"/>
      <c r="G9149" s="48">
        <f t="shared" si="228"/>
        <v>3238.553207267425</v>
      </c>
    </row>
    <row r="9150" spans="1:7" x14ac:dyDescent="0.3">
      <c r="A9150" s="5"/>
      <c r="B9150" s="399"/>
      <c r="C9150" s="5"/>
      <c r="D9150" s="5"/>
      <c r="E9150" s="43"/>
      <c r="F9150" s="43"/>
      <c r="G9150" s="48">
        <f t="shared" si="228"/>
        <v>3238.553207267425</v>
      </c>
    </row>
    <row r="9151" spans="1:7" x14ac:dyDescent="0.3">
      <c r="A9151" s="5"/>
      <c r="B9151" s="399"/>
      <c r="C9151" s="5"/>
      <c r="D9151" s="5"/>
      <c r="E9151" s="43"/>
      <c r="F9151" s="43"/>
      <c r="G9151" s="48">
        <f t="shared" si="228"/>
        <v>3238.553207267425</v>
      </c>
    </row>
    <row r="9152" spans="1:7" x14ac:dyDescent="0.3">
      <c r="A9152" s="5"/>
      <c r="B9152" s="399"/>
      <c r="C9152" s="5"/>
      <c r="D9152" s="5"/>
      <c r="E9152" s="43"/>
      <c r="F9152" s="43"/>
      <c r="G9152" s="48">
        <f t="shared" ref="G9152:G9215" si="229">G9151+F9152-E9152</f>
        <v>3238.553207267425</v>
      </c>
    </row>
    <row r="9153" spans="1:7" x14ac:dyDescent="0.3">
      <c r="A9153" s="5"/>
      <c r="B9153" s="399"/>
      <c r="C9153" s="5"/>
      <c r="D9153" s="5"/>
      <c r="E9153" s="43"/>
      <c r="F9153" s="43"/>
      <c r="G9153" s="48">
        <f t="shared" si="229"/>
        <v>3238.553207267425</v>
      </c>
    </row>
    <row r="9154" spans="1:7" x14ac:dyDescent="0.3">
      <c r="A9154" s="5"/>
      <c r="B9154" s="399"/>
      <c r="C9154" s="5"/>
      <c r="D9154" s="5"/>
      <c r="E9154" s="43"/>
      <c r="F9154" s="43"/>
      <c r="G9154" s="48">
        <f t="shared" si="229"/>
        <v>3238.553207267425</v>
      </c>
    </row>
    <row r="9155" spans="1:7" x14ac:dyDescent="0.3">
      <c r="A9155" s="5"/>
      <c r="B9155" s="399"/>
      <c r="C9155" s="5"/>
      <c r="D9155" s="5"/>
      <c r="E9155" s="43"/>
      <c r="F9155" s="43"/>
      <c r="G9155" s="48">
        <f t="shared" si="229"/>
        <v>3238.553207267425</v>
      </c>
    </row>
    <row r="9156" spans="1:7" x14ac:dyDescent="0.3">
      <c r="A9156" s="5"/>
      <c r="B9156" s="399"/>
      <c r="C9156" s="5"/>
      <c r="D9156" s="5"/>
      <c r="E9156" s="43"/>
      <c r="F9156" s="43"/>
      <c r="G9156" s="48">
        <f t="shared" si="229"/>
        <v>3238.553207267425</v>
      </c>
    </row>
    <row r="9157" spans="1:7" x14ac:dyDescent="0.3">
      <c r="A9157" s="5"/>
      <c r="B9157" s="399"/>
      <c r="C9157" s="5"/>
      <c r="D9157" s="5"/>
      <c r="E9157" s="43"/>
      <c r="F9157" s="43"/>
      <c r="G9157" s="48">
        <f t="shared" si="229"/>
        <v>3238.553207267425</v>
      </c>
    </row>
    <row r="9158" spans="1:7" x14ac:dyDescent="0.3">
      <c r="A9158" s="5"/>
      <c r="B9158" s="399"/>
      <c r="C9158" s="5"/>
      <c r="D9158" s="5"/>
      <c r="E9158" s="43"/>
      <c r="F9158" s="43"/>
      <c r="G9158" s="48">
        <f t="shared" si="229"/>
        <v>3238.553207267425</v>
      </c>
    </row>
    <row r="9159" spans="1:7" x14ac:dyDescent="0.3">
      <c r="A9159" s="5"/>
      <c r="B9159" s="399"/>
      <c r="C9159" s="5"/>
      <c r="D9159" s="5"/>
      <c r="E9159" s="43"/>
      <c r="F9159" s="43"/>
      <c r="G9159" s="48">
        <f t="shared" si="229"/>
        <v>3238.553207267425</v>
      </c>
    </row>
    <row r="9160" spans="1:7" x14ac:dyDescent="0.3">
      <c r="A9160" s="5"/>
      <c r="B9160" s="399"/>
      <c r="C9160" s="5"/>
      <c r="D9160" s="5"/>
      <c r="E9160" s="43"/>
      <c r="F9160" s="43"/>
      <c r="G9160" s="48">
        <f t="shared" si="229"/>
        <v>3238.553207267425</v>
      </c>
    </row>
    <row r="9161" spans="1:7" x14ac:dyDescent="0.3">
      <c r="A9161" s="5"/>
      <c r="B9161" s="399"/>
      <c r="C9161" s="5"/>
      <c r="D9161" s="5"/>
      <c r="E9161" s="43"/>
      <c r="F9161" s="43"/>
      <c r="G9161" s="48">
        <f t="shared" si="229"/>
        <v>3238.553207267425</v>
      </c>
    </row>
    <row r="9162" spans="1:7" x14ac:dyDescent="0.3">
      <c r="A9162" s="5"/>
      <c r="B9162" s="399"/>
      <c r="C9162" s="5"/>
      <c r="D9162" s="5"/>
      <c r="E9162" s="43"/>
      <c r="F9162" s="43"/>
      <c r="G9162" s="48">
        <f t="shared" si="229"/>
        <v>3238.553207267425</v>
      </c>
    </row>
    <row r="9163" spans="1:7" x14ac:dyDescent="0.3">
      <c r="A9163" s="5"/>
      <c r="B9163" s="399"/>
      <c r="C9163" s="5"/>
      <c r="D9163" s="5"/>
      <c r="E9163" s="43"/>
      <c r="F9163" s="43"/>
      <c r="G9163" s="48">
        <f t="shared" si="229"/>
        <v>3238.553207267425</v>
      </c>
    </row>
    <row r="9164" spans="1:7" x14ac:dyDescent="0.3">
      <c r="A9164" s="5"/>
      <c r="B9164" s="399"/>
      <c r="C9164" s="5"/>
      <c r="D9164" s="5"/>
      <c r="E9164" s="43"/>
      <c r="F9164" s="43"/>
      <c r="G9164" s="48">
        <f t="shared" si="229"/>
        <v>3238.553207267425</v>
      </c>
    </row>
    <row r="9165" spans="1:7" x14ac:dyDescent="0.3">
      <c r="A9165" s="5"/>
      <c r="B9165" s="399"/>
      <c r="C9165" s="5"/>
      <c r="D9165" s="5"/>
      <c r="E9165" s="43"/>
      <c r="F9165" s="43"/>
      <c r="G9165" s="48">
        <f t="shared" si="229"/>
        <v>3238.553207267425</v>
      </c>
    </row>
    <row r="9166" spans="1:7" x14ac:dyDescent="0.3">
      <c r="A9166" s="5"/>
      <c r="B9166" s="399"/>
      <c r="C9166" s="5"/>
      <c r="D9166" s="5"/>
      <c r="E9166" s="43"/>
      <c r="F9166" s="43"/>
      <c r="G9166" s="48">
        <f t="shared" si="229"/>
        <v>3238.553207267425</v>
      </c>
    </row>
    <row r="9167" spans="1:7" x14ac:dyDescent="0.3">
      <c r="A9167" s="5"/>
      <c r="B9167" s="399"/>
      <c r="C9167" s="5"/>
      <c r="D9167" s="5"/>
      <c r="E9167" s="43"/>
      <c r="F9167" s="43"/>
      <c r="G9167" s="48">
        <f t="shared" si="229"/>
        <v>3238.553207267425</v>
      </c>
    </row>
    <row r="9168" spans="1:7" x14ac:dyDescent="0.3">
      <c r="A9168" s="5"/>
      <c r="B9168" s="399"/>
      <c r="C9168" s="5"/>
      <c r="D9168" s="5"/>
      <c r="E9168" s="43"/>
      <c r="F9168" s="43"/>
      <c r="G9168" s="48">
        <f t="shared" si="229"/>
        <v>3238.553207267425</v>
      </c>
    </row>
    <row r="9169" spans="1:7" x14ac:dyDescent="0.3">
      <c r="A9169" s="5"/>
      <c r="B9169" s="399"/>
      <c r="C9169" s="5"/>
      <c r="D9169" s="5"/>
      <c r="E9169" s="43"/>
      <c r="F9169" s="43"/>
      <c r="G9169" s="48">
        <f t="shared" si="229"/>
        <v>3238.553207267425</v>
      </c>
    </row>
    <row r="9170" spans="1:7" x14ac:dyDescent="0.3">
      <c r="A9170" s="5"/>
      <c r="B9170" s="399"/>
      <c r="C9170" s="5"/>
      <c r="D9170" s="5"/>
      <c r="E9170" s="43"/>
      <c r="F9170" s="43"/>
      <c r="G9170" s="48">
        <f t="shared" si="229"/>
        <v>3238.553207267425</v>
      </c>
    </row>
    <row r="9171" spans="1:7" x14ac:dyDescent="0.3">
      <c r="A9171" s="5"/>
      <c r="B9171" s="399"/>
      <c r="C9171" s="5"/>
      <c r="D9171" s="5"/>
      <c r="E9171" s="43"/>
      <c r="F9171" s="43"/>
      <c r="G9171" s="48">
        <f t="shared" si="229"/>
        <v>3238.553207267425</v>
      </c>
    </row>
    <row r="9172" spans="1:7" x14ac:dyDescent="0.3">
      <c r="A9172" s="5"/>
      <c r="B9172" s="399"/>
      <c r="C9172" s="5"/>
      <c r="D9172" s="5"/>
      <c r="E9172" s="43"/>
      <c r="F9172" s="43"/>
      <c r="G9172" s="48">
        <f t="shared" si="229"/>
        <v>3238.553207267425</v>
      </c>
    </row>
    <row r="9173" spans="1:7" x14ac:dyDescent="0.3">
      <c r="A9173" s="5"/>
      <c r="B9173" s="399"/>
      <c r="C9173" s="5"/>
      <c r="D9173" s="5"/>
      <c r="E9173" s="43"/>
      <c r="F9173" s="43"/>
      <c r="G9173" s="48">
        <f t="shared" si="229"/>
        <v>3238.553207267425</v>
      </c>
    </row>
    <row r="9174" spans="1:7" x14ac:dyDescent="0.3">
      <c r="A9174" s="5"/>
      <c r="B9174" s="399"/>
      <c r="C9174" s="5"/>
      <c r="D9174" s="5"/>
      <c r="E9174" s="43"/>
      <c r="F9174" s="43"/>
      <c r="G9174" s="48">
        <f t="shared" si="229"/>
        <v>3238.553207267425</v>
      </c>
    </row>
    <row r="9175" spans="1:7" x14ac:dyDescent="0.3">
      <c r="A9175" s="5"/>
      <c r="B9175" s="399"/>
      <c r="C9175" s="5"/>
      <c r="D9175" s="5"/>
      <c r="E9175" s="43"/>
      <c r="F9175" s="43"/>
      <c r="G9175" s="48">
        <f t="shared" si="229"/>
        <v>3238.553207267425</v>
      </c>
    </row>
    <row r="9176" spans="1:7" x14ac:dyDescent="0.3">
      <c r="A9176" s="5"/>
      <c r="B9176" s="399"/>
      <c r="C9176" s="5"/>
      <c r="D9176" s="5"/>
      <c r="E9176" s="43"/>
      <c r="F9176" s="43"/>
      <c r="G9176" s="48">
        <f t="shared" si="229"/>
        <v>3238.553207267425</v>
      </c>
    </row>
    <row r="9177" spans="1:7" x14ac:dyDescent="0.3">
      <c r="A9177" s="5"/>
      <c r="B9177" s="399"/>
      <c r="C9177" s="5"/>
      <c r="D9177" s="5"/>
      <c r="E9177" s="43"/>
      <c r="F9177" s="43"/>
      <c r="G9177" s="48">
        <f t="shared" si="229"/>
        <v>3238.553207267425</v>
      </c>
    </row>
    <row r="9178" spans="1:7" x14ac:dyDescent="0.3">
      <c r="A9178" s="5"/>
      <c r="B9178" s="399"/>
      <c r="C9178" s="5"/>
      <c r="D9178" s="5"/>
      <c r="E9178" s="43"/>
      <c r="F9178" s="43"/>
      <c r="G9178" s="48">
        <f t="shared" si="229"/>
        <v>3238.553207267425</v>
      </c>
    </row>
    <row r="9179" spans="1:7" x14ac:dyDescent="0.3">
      <c r="A9179" s="5"/>
      <c r="B9179" s="399"/>
      <c r="C9179" s="5"/>
      <c r="D9179" s="5"/>
      <c r="E9179" s="43"/>
      <c r="F9179" s="43"/>
      <c r="G9179" s="48">
        <f t="shared" si="229"/>
        <v>3238.553207267425</v>
      </c>
    </row>
    <row r="9180" spans="1:7" x14ac:dyDescent="0.3">
      <c r="A9180" s="5"/>
      <c r="B9180" s="399"/>
      <c r="C9180" s="5"/>
      <c r="D9180" s="5"/>
      <c r="E9180" s="43"/>
      <c r="F9180" s="43"/>
      <c r="G9180" s="48">
        <f t="shared" si="229"/>
        <v>3238.553207267425</v>
      </c>
    </row>
    <row r="9181" spans="1:7" x14ac:dyDescent="0.3">
      <c r="A9181" s="5"/>
      <c r="B9181" s="399"/>
      <c r="C9181" s="5"/>
      <c r="D9181" s="5"/>
      <c r="E9181" s="43"/>
      <c r="F9181" s="43"/>
      <c r="G9181" s="48">
        <f t="shared" si="229"/>
        <v>3238.553207267425</v>
      </c>
    </row>
    <row r="9182" spans="1:7" x14ac:dyDescent="0.3">
      <c r="A9182" s="5"/>
      <c r="B9182" s="399"/>
      <c r="C9182" s="5"/>
      <c r="D9182" s="5"/>
      <c r="E9182" s="43"/>
      <c r="F9182" s="43"/>
      <c r="G9182" s="48">
        <f t="shared" si="229"/>
        <v>3238.553207267425</v>
      </c>
    </row>
    <row r="9183" spans="1:7" x14ac:dyDescent="0.3">
      <c r="A9183" s="5"/>
      <c r="B9183" s="399"/>
      <c r="C9183" s="5"/>
      <c r="D9183" s="5"/>
      <c r="E9183" s="43"/>
      <c r="F9183" s="43"/>
      <c r="G9183" s="48">
        <f t="shared" si="229"/>
        <v>3238.553207267425</v>
      </c>
    </row>
    <row r="9184" spans="1:7" x14ac:dyDescent="0.3">
      <c r="A9184" s="5"/>
      <c r="B9184" s="399"/>
      <c r="C9184" s="5"/>
      <c r="D9184" s="5"/>
      <c r="E9184" s="43"/>
      <c r="F9184" s="43"/>
      <c r="G9184" s="48">
        <f t="shared" si="229"/>
        <v>3238.553207267425</v>
      </c>
    </row>
    <row r="9185" spans="1:7" x14ac:dyDescent="0.3">
      <c r="A9185" s="5"/>
      <c r="B9185" s="399"/>
      <c r="C9185" s="5"/>
      <c r="D9185" s="5"/>
      <c r="E9185" s="43"/>
      <c r="F9185" s="43"/>
      <c r="G9185" s="48">
        <f t="shared" si="229"/>
        <v>3238.553207267425</v>
      </c>
    </row>
    <row r="9186" spans="1:7" x14ac:dyDescent="0.3">
      <c r="A9186" s="5"/>
      <c r="B9186" s="399"/>
      <c r="C9186" s="5"/>
      <c r="D9186" s="5"/>
      <c r="E9186" s="43"/>
      <c r="F9186" s="43"/>
      <c r="G9186" s="48">
        <f t="shared" si="229"/>
        <v>3238.553207267425</v>
      </c>
    </row>
    <row r="9187" spans="1:7" x14ac:dyDescent="0.3">
      <c r="A9187" s="5"/>
      <c r="B9187" s="399"/>
      <c r="C9187" s="5"/>
      <c r="D9187" s="5"/>
      <c r="E9187" s="43"/>
      <c r="F9187" s="43"/>
      <c r="G9187" s="48">
        <f t="shared" si="229"/>
        <v>3238.553207267425</v>
      </c>
    </row>
    <row r="9188" spans="1:7" x14ac:dyDescent="0.3">
      <c r="A9188" s="5"/>
      <c r="B9188" s="399"/>
      <c r="C9188" s="5"/>
      <c r="D9188" s="5"/>
      <c r="E9188" s="43"/>
      <c r="F9188" s="43"/>
      <c r="G9188" s="48">
        <f t="shared" si="229"/>
        <v>3238.553207267425</v>
      </c>
    </row>
    <row r="9189" spans="1:7" x14ac:dyDescent="0.3">
      <c r="A9189" s="5"/>
      <c r="B9189" s="399"/>
      <c r="C9189" s="5"/>
      <c r="D9189" s="5"/>
      <c r="E9189" s="43"/>
      <c r="F9189" s="43"/>
      <c r="G9189" s="48">
        <f t="shared" si="229"/>
        <v>3238.553207267425</v>
      </c>
    </row>
    <row r="9190" spans="1:7" x14ac:dyDescent="0.3">
      <c r="A9190" s="5"/>
      <c r="B9190" s="399"/>
      <c r="C9190" s="5"/>
      <c r="D9190" s="5"/>
      <c r="E9190" s="43"/>
      <c r="F9190" s="43"/>
      <c r="G9190" s="48">
        <f t="shared" si="229"/>
        <v>3238.553207267425</v>
      </c>
    </row>
    <row r="9191" spans="1:7" x14ac:dyDescent="0.3">
      <c r="A9191" s="5"/>
      <c r="B9191" s="399"/>
      <c r="C9191" s="5"/>
      <c r="D9191" s="5"/>
      <c r="E9191" s="43"/>
      <c r="F9191" s="43"/>
      <c r="G9191" s="48">
        <f t="shared" si="229"/>
        <v>3238.553207267425</v>
      </c>
    </row>
    <row r="9192" spans="1:7" x14ac:dyDescent="0.3">
      <c r="A9192" s="5"/>
      <c r="B9192" s="399"/>
      <c r="C9192" s="5"/>
      <c r="D9192" s="5"/>
      <c r="E9192" s="43"/>
      <c r="F9192" s="43"/>
      <c r="G9192" s="48">
        <f t="shared" si="229"/>
        <v>3238.553207267425</v>
      </c>
    </row>
    <row r="9193" spans="1:7" x14ac:dyDescent="0.3">
      <c r="A9193" s="5"/>
      <c r="B9193" s="399"/>
      <c r="C9193" s="5"/>
      <c r="D9193" s="5"/>
      <c r="E9193" s="43"/>
      <c r="F9193" s="43"/>
      <c r="G9193" s="48">
        <f t="shared" si="229"/>
        <v>3238.553207267425</v>
      </c>
    </row>
    <row r="9194" spans="1:7" x14ac:dyDescent="0.3">
      <c r="A9194" s="5"/>
      <c r="B9194" s="399"/>
      <c r="C9194" s="5"/>
      <c r="D9194" s="5"/>
      <c r="E9194" s="43"/>
      <c r="F9194" s="43"/>
      <c r="G9194" s="48">
        <f t="shared" si="229"/>
        <v>3238.553207267425</v>
      </c>
    </row>
    <row r="9195" spans="1:7" x14ac:dyDescent="0.3">
      <c r="A9195" s="5"/>
      <c r="B9195" s="399"/>
      <c r="C9195" s="5"/>
      <c r="D9195" s="5"/>
      <c r="E9195" s="43"/>
      <c r="F9195" s="43"/>
      <c r="G9195" s="48">
        <f t="shared" si="229"/>
        <v>3238.553207267425</v>
      </c>
    </row>
    <row r="9196" spans="1:7" x14ac:dyDescent="0.3">
      <c r="A9196" s="5"/>
      <c r="B9196" s="399"/>
      <c r="C9196" s="5"/>
      <c r="D9196" s="5"/>
      <c r="E9196" s="43"/>
      <c r="F9196" s="43"/>
      <c r="G9196" s="48">
        <f t="shared" si="229"/>
        <v>3238.553207267425</v>
      </c>
    </row>
    <row r="9197" spans="1:7" x14ac:dyDescent="0.3">
      <c r="A9197" s="5"/>
      <c r="B9197" s="399"/>
      <c r="C9197" s="5"/>
      <c r="D9197" s="5"/>
      <c r="E9197" s="43"/>
      <c r="F9197" s="43"/>
      <c r="G9197" s="48">
        <f t="shared" si="229"/>
        <v>3238.553207267425</v>
      </c>
    </row>
    <row r="9198" spans="1:7" x14ac:dyDescent="0.3">
      <c r="A9198" s="5"/>
      <c r="B9198" s="399"/>
      <c r="C9198" s="5"/>
      <c r="D9198" s="5"/>
      <c r="E9198" s="43"/>
      <c r="F9198" s="43"/>
      <c r="G9198" s="48">
        <f t="shared" si="229"/>
        <v>3238.553207267425</v>
      </c>
    </row>
    <row r="9199" spans="1:7" x14ac:dyDescent="0.3">
      <c r="A9199" s="5"/>
      <c r="B9199" s="399"/>
      <c r="C9199" s="5"/>
      <c r="D9199" s="5"/>
      <c r="E9199" s="43"/>
      <c r="F9199" s="43"/>
      <c r="G9199" s="48">
        <f t="shared" si="229"/>
        <v>3238.553207267425</v>
      </c>
    </row>
    <row r="9200" spans="1:7" x14ac:dyDescent="0.3">
      <c r="A9200" s="5"/>
      <c r="B9200" s="399"/>
      <c r="C9200" s="5"/>
      <c r="D9200" s="5"/>
      <c r="E9200" s="43"/>
      <c r="F9200" s="43"/>
      <c r="G9200" s="48">
        <f t="shared" si="229"/>
        <v>3238.553207267425</v>
      </c>
    </row>
    <row r="9201" spans="1:7" x14ac:dyDescent="0.3">
      <c r="A9201" s="5"/>
      <c r="B9201" s="399"/>
      <c r="C9201" s="5"/>
      <c r="D9201" s="5"/>
      <c r="E9201" s="43"/>
      <c r="F9201" s="43"/>
      <c r="G9201" s="48">
        <f t="shared" si="229"/>
        <v>3238.553207267425</v>
      </c>
    </row>
    <row r="9202" spans="1:7" x14ac:dyDescent="0.3">
      <c r="A9202" s="5"/>
      <c r="B9202" s="399"/>
      <c r="C9202" s="5"/>
      <c r="D9202" s="5"/>
      <c r="E9202" s="43"/>
      <c r="F9202" s="43"/>
      <c r="G9202" s="48">
        <f t="shared" si="229"/>
        <v>3238.553207267425</v>
      </c>
    </row>
    <row r="9203" spans="1:7" x14ac:dyDescent="0.3">
      <c r="A9203" s="5"/>
      <c r="B9203" s="399"/>
      <c r="C9203" s="5"/>
      <c r="D9203" s="5"/>
      <c r="E9203" s="43"/>
      <c r="F9203" s="43"/>
      <c r="G9203" s="48">
        <f t="shared" si="229"/>
        <v>3238.553207267425</v>
      </c>
    </row>
    <row r="9204" spans="1:7" x14ac:dyDescent="0.3">
      <c r="A9204" s="5"/>
      <c r="B9204" s="399"/>
      <c r="C9204" s="5"/>
      <c r="D9204" s="5"/>
      <c r="E9204" s="43"/>
      <c r="F9204" s="43"/>
      <c r="G9204" s="48">
        <f t="shared" si="229"/>
        <v>3238.553207267425</v>
      </c>
    </row>
    <row r="9205" spans="1:7" x14ac:dyDescent="0.3">
      <c r="A9205" s="5"/>
      <c r="B9205" s="399"/>
      <c r="C9205" s="5"/>
      <c r="D9205" s="5"/>
      <c r="E9205" s="43"/>
      <c r="F9205" s="43"/>
      <c r="G9205" s="48">
        <f t="shared" si="229"/>
        <v>3238.553207267425</v>
      </c>
    </row>
    <row r="9206" spans="1:7" x14ac:dyDescent="0.3">
      <c r="A9206" s="5"/>
      <c r="B9206" s="399"/>
      <c r="C9206" s="5"/>
      <c r="D9206" s="5"/>
      <c r="E9206" s="43"/>
      <c r="F9206" s="43"/>
      <c r="G9206" s="48">
        <f t="shared" si="229"/>
        <v>3238.553207267425</v>
      </c>
    </row>
    <row r="9207" spans="1:7" x14ac:dyDescent="0.3">
      <c r="A9207" s="5"/>
      <c r="B9207" s="399"/>
      <c r="C9207" s="5"/>
      <c r="D9207" s="5"/>
      <c r="E9207" s="43"/>
      <c r="F9207" s="43"/>
      <c r="G9207" s="48">
        <f t="shared" si="229"/>
        <v>3238.553207267425</v>
      </c>
    </row>
    <row r="9208" spans="1:7" x14ac:dyDescent="0.3">
      <c r="A9208" s="5"/>
      <c r="B9208" s="399"/>
      <c r="C9208" s="5"/>
      <c r="D9208" s="5"/>
      <c r="E9208" s="43"/>
      <c r="F9208" s="43"/>
      <c r="G9208" s="48">
        <f t="shared" si="229"/>
        <v>3238.553207267425</v>
      </c>
    </row>
    <row r="9209" spans="1:7" x14ac:dyDescent="0.3">
      <c r="A9209" s="5"/>
      <c r="B9209" s="399"/>
      <c r="C9209" s="5"/>
      <c r="D9209" s="5"/>
      <c r="E9209" s="43"/>
      <c r="F9209" s="43"/>
      <c r="G9209" s="48">
        <f t="shared" si="229"/>
        <v>3238.553207267425</v>
      </c>
    </row>
    <row r="9210" spans="1:7" x14ac:dyDescent="0.3">
      <c r="A9210" s="5"/>
      <c r="B9210" s="399"/>
      <c r="C9210" s="5"/>
      <c r="D9210" s="5"/>
      <c r="E9210" s="43"/>
      <c r="F9210" s="43"/>
      <c r="G9210" s="48">
        <f t="shared" si="229"/>
        <v>3238.553207267425</v>
      </c>
    </row>
    <row r="9211" spans="1:7" x14ac:dyDescent="0.3">
      <c r="A9211" s="5"/>
      <c r="B9211" s="399"/>
      <c r="C9211" s="5"/>
      <c r="D9211" s="5"/>
      <c r="E9211" s="43"/>
      <c r="F9211" s="43"/>
      <c r="G9211" s="48">
        <f t="shared" si="229"/>
        <v>3238.553207267425</v>
      </c>
    </row>
    <row r="9212" spans="1:7" x14ac:dyDescent="0.3">
      <c r="A9212" s="5"/>
      <c r="B9212" s="399"/>
      <c r="C9212" s="5"/>
      <c r="D9212" s="5"/>
      <c r="E9212" s="43"/>
      <c r="F9212" s="43"/>
      <c r="G9212" s="48">
        <f t="shared" si="229"/>
        <v>3238.553207267425</v>
      </c>
    </row>
    <row r="9213" spans="1:7" x14ac:dyDescent="0.3">
      <c r="A9213" s="5"/>
      <c r="B9213" s="399"/>
      <c r="C9213" s="5"/>
      <c r="D9213" s="5"/>
      <c r="E9213" s="43"/>
      <c r="F9213" s="43"/>
      <c r="G9213" s="48">
        <f t="shared" si="229"/>
        <v>3238.553207267425</v>
      </c>
    </row>
    <row r="9214" spans="1:7" x14ac:dyDescent="0.3">
      <c r="A9214" s="5"/>
      <c r="B9214" s="399"/>
      <c r="C9214" s="5"/>
      <c r="D9214" s="5"/>
      <c r="E9214" s="43"/>
      <c r="F9214" s="43"/>
      <c r="G9214" s="48">
        <f t="shared" si="229"/>
        <v>3238.553207267425</v>
      </c>
    </row>
    <row r="9215" spans="1:7" x14ac:dyDescent="0.3">
      <c r="A9215" s="5"/>
      <c r="B9215" s="399"/>
      <c r="C9215" s="5"/>
      <c r="D9215" s="5"/>
      <c r="E9215" s="43"/>
      <c r="F9215" s="43"/>
      <c r="G9215" s="48">
        <f t="shared" si="229"/>
        <v>3238.553207267425</v>
      </c>
    </row>
    <row r="9216" spans="1:7" x14ac:dyDescent="0.3">
      <c r="A9216" s="5"/>
      <c r="B9216" s="399"/>
      <c r="C9216" s="5"/>
      <c r="D9216" s="5"/>
      <c r="E9216" s="43"/>
      <c r="F9216" s="43"/>
      <c r="G9216" s="48">
        <f t="shared" ref="G9216:G9279" si="230">G9215+F9216-E9216</f>
        <v>3238.553207267425</v>
      </c>
    </row>
    <row r="9217" spans="1:7" x14ac:dyDescent="0.3">
      <c r="A9217" s="5"/>
      <c r="B9217" s="399"/>
      <c r="C9217" s="5"/>
      <c r="D9217" s="5"/>
      <c r="E9217" s="43"/>
      <c r="F9217" s="43"/>
      <c r="G9217" s="48">
        <f t="shared" si="230"/>
        <v>3238.553207267425</v>
      </c>
    </row>
    <row r="9218" spans="1:7" x14ac:dyDescent="0.3">
      <c r="A9218" s="5"/>
      <c r="B9218" s="399"/>
      <c r="C9218" s="5"/>
      <c r="D9218" s="5"/>
      <c r="E9218" s="43"/>
      <c r="F9218" s="43"/>
      <c r="G9218" s="48">
        <f t="shared" si="230"/>
        <v>3238.553207267425</v>
      </c>
    </row>
    <row r="9219" spans="1:7" x14ac:dyDescent="0.3">
      <c r="A9219" s="5"/>
      <c r="B9219" s="399"/>
      <c r="C9219" s="5"/>
      <c r="D9219" s="5"/>
      <c r="E9219" s="43"/>
      <c r="F9219" s="43"/>
      <c r="G9219" s="48">
        <f t="shared" si="230"/>
        <v>3238.553207267425</v>
      </c>
    </row>
    <row r="9220" spans="1:7" x14ac:dyDescent="0.3">
      <c r="A9220" s="5"/>
      <c r="B9220" s="399"/>
      <c r="C9220" s="5"/>
      <c r="D9220" s="5"/>
      <c r="E9220" s="43"/>
      <c r="F9220" s="43"/>
      <c r="G9220" s="48">
        <f t="shared" si="230"/>
        <v>3238.553207267425</v>
      </c>
    </row>
    <row r="9221" spans="1:7" x14ac:dyDescent="0.3">
      <c r="A9221" s="5"/>
      <c r="B9221" s="399"/>
      <c r="C9221" s="5"/>
      <c r="D9221" s="5"/>
      <c r="E9221" s="43"/>
      <c r="F9221" s="43"/>
      <c r="G9221" s="48">
        <f t="shared" si="230"/>
        <v>3238.553207267425</v>
      </c>
    </row>
    <row r="9222" spans="1:7" x14ac:dyDescent="0.3">
      <c r="A9222" s="5"/>
      <c r="B9222" s="399"/>
      <c r="C9222" s="5"/>
      <c r="D9222" s="5"/>
      <c r="E9222" s="43"/>
      <c r="F9222" s="43"/>
      <c r="G9222" s="48">
        <f t="shared" si="230"/>
        <v>3238.553207267425</v>
      </c>
    </row>
    <row r="9223" spans="1:7" x14ac:dyDescent="0.3">
      <c r="A9223" s="5"/>
      <c r="B9223" s="399"/>
      <c r="C9223" s="5"/>
      <c r="D9223" s="5"/>
      <c r="E9223" s="43"/>
      <c r="F9223" s="43"/>
      <c r="G9223" s="48">
        <f t="shared" si="230"/>
        <v>3238.553207267425</v>
      </c>
    </row>
    <row r="9224" spans="1:7" x14ac:dyDescent="0.3">
      <c r="A9224" s="5"/>
      <c r="B9224" s="399"/>
      <c r="C9224" s="5"/>
      <c r="D9224" s="5"/>
      <c r="E9224" s="43"/>
      <c r="F9224" s="43"/>
      <c r="G9224" s="48">
        <f t="shared" si="230"/>
        <v>3238.553207267425</v>
      </c>
    </row>
    <row r="9225" spans="1:7" x14ac:dyDescent="0.3">
      <c r="A9225" s="5"/>
      <c r="B9225" s="399"/>
      <c r="C9225" s="5"/>
      <c r="D9225" s="5"/>
      <c r="E9225" s="43"/>
      <c r="F9225" s="43"/>
      <c r="G9225" s="48">
        <f t="shared" si="230"/>
        <v>3238.553207267425</v>
      </c>
    </row>
    <row r="9226" spans="1:7" x14ac:dyDescent="0.3">
      <c r="A9226" s="5"/>
      <c r="B9226" s="399"/>
      <c r="C9226" s="5"/>
      <c r="D9226" s="5"/>
      <c r="E9226" s="43"/>
      <c r="F9226" s="43"/>
      <c r="G9226" s="48">
        <f t="shared" si="230"/>
        <v>3238.553207267425</v>
      </c>
    </row>
    <row r="9227" spans="1:7" x14ac:dyDescent="0.3">
      <c r="A9227" s="5"/>
      <c r="B9227" s="399"/>
      <c r="C9227" s="5"/>
      <c r="D9227" s="5"/>
      <c r="E9227" s="43"/>
      <c r="F9227" s="43"/>
      <c r="G9227" s="48">
        <f t="shared" si="230"/>
        <v>3238.553207267425</v>
      </c>
    </row>
    <row r="9228" spans="1:7" x14ac:dyDescent="0.3">
      <c r="A9228" s="5"/>
      <c r="B9228" s="399"/>
      <c r="C9228" s="5"/>
      <c r="D9228" s="5"/>
      <c r="E9228" s="43"/>
      <c r="F9228" s="43"/>
      <c r="G9228" s="48">
        <f t="shared" si="230"/>
        <v>3238.553207267425</v>
      </c>
    </row>
    <row r="9229" spans="1:7" x14ac:dyDescent="0.3">
      <c r="A9229" s="5"/>
      <c r="B9229" s="399"/>
      <c r="C9229" s="5"/>
      <c r="D9229" s="5"/>
      <c r="E9229" s="43"/>
      <c r="F9229" s="43"/>
      <c r="G9229" s="48">
        <f t="shared" si="230"/>
        <v>3238.553207267425</v>
      </c>
    </row>
    <row r="9230" spans="1:7" x14ac:dyDescent="0.3">
      <c r="A9230" s="5"/>
      <c r="B9230" s="399"/>
      <c r="C9230" s="5"/>
      <c r="D9230" s="5"/>
      <c r="E9230" s="43"/>
      <c r="F9230" s="43"/>
      <c r="G9230" s="48">
        <f t="shared" si="230"/>
        <v>3238.553207267425</v>
      </c>
    </row>
    <row r="9231" spans="1:7" x14ac:dyDescent="0.3">
      <c r="A9231" s="5"/>
      <c r="B9231" s="399"/>
      <c r="C9231" s="5"/>
      <c r="D9231" s="5"/>
      <c r="E9231" s="43"/>
      <c r="F9231" s="43"/>
      <c r="G9231" s="48">
        <f t="shared" si="230"/>
        <v>3238.553207267425</v>
      </c>
    </row>
    <row r="9232" spans="1:7" x14ac:dyDescent="0.3">
      <c r="A9232" s="5"/>
      <c r="B9232" s="399"/>
      <c r="C9232" s="5"/>
      <c r="D9232" s="5"/>
      <c r="E9232" s="43"/>
      <c r="F9232" s="43"/>
      <c r="G9232" s="48">
        <f t="shared" si="230"/>
        <v>3238.553207267425</v>
      </c>
    </row>
    <row r="9233" spans="1:7" x14ac:dyDescent="0.3">
      <c r="A9233" s="5"/>
      <c r="B9233" s="399"/>
      <c r="C9233" s="5"/>
      <c r="D9233" s="5"/>
      <c r="E9233" s="43"/>
      <c r="F9233" s="43"/>
      <c r="G9233" s="48">
        <f t="shared" si="230"/>
        <v>3238.553207267425</v>
      </c>
    </row>
    <row r="9234" spans="1:7" x14ac:dyDescent="0.3">
      <c r="A9234" s="5"/>
      <c r="B9234" s="399"/>
      <c r="C9234" s="5"/>
      <c r="D9234" s="5"/>
      <c r="E9234" s="43"/>
      <c r="F9234" s="43"/>
      <c r="G9234" s="48">
        <f t="shared" si="230"/>
        <v>3238.553207267425</v>
      </c>
    </row>
    <row r="9235" spans="1:7" x14ac:dyDescent="0.3">
      <c r="A9235" s="5"/>
      <c r="B9235" s="399"/>
      <c r="C9235" s="5"/>
      <c r="D9235" s="5"/>
      <c r="E9235" s="43"/>
      <c r="F9235" s="43"/>
      <c r="G9235" s="48">
        <f t="shared" si="230"/>
        <v>3238.553207267425</v>
      </c>
    </row>
    <row r="9236" spans="1:7" x14ac:dyDescent="0.3">
      <c r="A9236" s="5"/>
      <c r="B9236" s="399"/>
      <c r="C9236" s="5"/>
      <c r="D9236" s="5"/>
      <c r="E9236" s="43"/>
      <c r="F9236" s="43"/>
      <c r="G9236" s="48">
        <f t="shared" si="230"/>
        <v>3238.553207267425</v>
      </c>
    </row>
    <row r="9237" spans="1:7" x14ac:dyDescent="0.3">
      <c r="A9237" s="5"/>
      <c r="B9237" s="399"/>
      <c r="C9237" s="5"/>
      <c r="D9237" s="5"/>
      <c r="E9237" s="43"/>
      <c r="F9237" s="43"/>
      <c r="G9237" s="48">
        <f t="shared" si="230"/>
        <v>3238.553207267425</v>
      </c>
    </row>
    <row r="9238" spans="1:7" x14ac:dyDescent="0.3">
      <c r="A9238" s="5"/>
      <c r="B9238" s="399"/>
      <c r="C9238" s="5"/>
      <c r="D9238" s="5"/>
      <c r="E9238" s="43"/>
      <c r="F9238" s="43"/>
      <c r="G9238" s="48">
        <f t="shared" si="230"/>
        <v>3238.553207267425</v>
      </c>
    </row>
    <row r="9239" spans="1:7" x14ac:dyDescent="0.3">
      <c r="A9239" s="5"/>
      <c r="B9239" s="399"/>
      <c r="C9239" s="5"/>
      <c r="D9239" s="5"/>
      <c r="E9239" s="43"/>
      <c r="F9239" s="43"/>
      <c r="G9239" s="48">
        <f t="shared" si="230"/>
        <v>3238.553207267425</v>
      </c>
    </row>
    <row r="9240" spans="1:7" x14ac:dyDescent="0.3">
      <c r="A9240" s="5"/>
      <c r="B9240" s="399"/>
      <c r="C9240" s="5"/>
      <c r="D9240" s="5"/>
      <c r="E9240" s="43"/>
      <c r="F9240" s="43"/>
      <c r="G9240" s="48">
        <f t="shared" si="230"/>
        <v>3238.553207267425</v>
      </c>
    </row>
    <row r="9241" spans="1:7" x14ac:dyDescent="0.3">
      <c r="A9241" s="5"/>
      <c r="B9241" s="399"/>
      <c r="C9241" s="5"/>
      <c r="D9241" s="5"/>
      <c r="E9241" s="43"/>
      <c r="F9241" s="43"/>
      <c r="G9241" s="48">
        <f t="shared" si="230"/>
        <v>3238.553207267425</v>
      </c>
    </row>
    <row r="9242" spans="1:7" x14ac:dyDescent="0.3">
      <c r="A9242" s="5"/>
      <c r="B9242" s="399"/>
      <c r="C9242" s="5"/>
      <c r="D9242" s="5"/>
      <c r="E9242" s="43"/>
      <c r="F9242" s="43"/>
      <c r="G9242" s="48">
        <f t="shared" si="230"/>
        <v>3238.553207267425</v>
      </c>
    </row>
    <row r="9243" spans="1:7" x14ac:dyDescent="0.3">
      <c r="A9243" s="5"/>
      <c r="B9243" s="399"/>
      <c r="C9243" s="5"/>
      <c r="D9243" s="5"/>
      <c r="E9243" s="43"/>
      <c r="F9243" s="43"/>
      <c r="G9243" s="48">
        <f t="shared" si="230"/>
        <v>3238.553207267425</v>
      </c>
    </row>
    <row r="9244" spans="1:7" x14ac:dyDescent="0.3">
      <c r="A9244" s="5"/>
      <c r="B9244" s="399"/>
      <c r="C9244" s="5"/>
      <c r="D9244" s="5"/>
      <c r="E9244" s="43"/>
      <c r="F9244" s="43"/>
      <c r="G9244" s="48">
        <f t="shared" si="230"/>
        <v>3238.553207267425</v>
      </c>
    </row>
    <row r="9245" spans="1:7" x14ac:dyDescent="0.3">
      <c r="A9245" s="5"/>
      <c r="B9245" s="399"/>
      <c r="C9245" s="5"/>
      <c r="D9245" s="5"/>
      <c r="E9245" s="43"/>
      <c r="F9245" s="43"/>
      <c r="G9245" s="48">
        <f t="shared" si="230"/>
        <v>3238.553207267425</v>
      </c>
    </row>
    <row r="9246" spans="1:7" x14ac:dyDescent="0.3">
      <c r="A9246" s="5"/>
      <c r="B9246" s="399"/>
      <c r="C9246" s="5"/>
      <c r="D9246" s="5"/>
      <c r="E9246" s="43"/>
      <c r="F9246" s="43"/>
      <c r="G9246" s="48">
        <f t="shared" si="230"/>
        <v>3238.553207267425</v>
      </c>
    </row>
    <row r="9247" spans="1:7" x14ac:dyDescent="0.3">
      <c r="A9247" s="5"/>
      <c r="B9247" s="399"/>
      <c r="C9247" s="5"/>
      <c r="D9247" s="5"/>
      <c r="E9247" s="43"/>
      <c r="F9247" s="43"/>
      <c r="G9247" s="48">
        <f t="shared" si="230"/>
        <v>3238.553207267425</v>
      </c>
    </row>
    <row r="9248" spans="1:7" x14ac:dyDescent="0.3">
      <c r="A9248" s="5"/>
      <c r="B9248" s="399"/>
      <c r="C9248" s="5"/>
      <c r="D9248" s="5"/>
      <c r="E9248" s="43"/>
      <c r="F9248" s="43"/>
      <c r="G9248" s="48">
        <f t="shared" si="230"/>
        <v>3238.553207267425</v>
      </c>
    </row>
    <row r="9249" spans="1:7" x14ac:dyDescent="0.3">
      <c r="A9249" s="5"/>
      <c r="B9249" s="399"/>
      <c r="C9249" s="5"/>
      <c r="D9249" s="5"/>
      <c r="E9249" s="43"/>
      <c r="F9249" s="43"/>
      <c r="G9249" s="48">
        <f t="shared" si="230"/>
        <v>3238.553207267425</v>
      </c>
    </row>
    <row r="9250" spans="1:7" x14ac:dyDescent="0.3">
      <c r="A9250" s="5"/>
      <c r="B9250" s="399"/>
      <c r="C9250" s="5"/>
      <c r="D9250" s="5"/>
      <c r="E9250" s="43"/>
      <c r="F9250" s="43"/>
      <c r="G9250" s="48">
        <f t="shared" si="230"/>
        <v>3238.553207267425</v>
      </c>
    </row>
    <row r="9251" spans="1:7" x14ac:dyDescent="0.3">
      <c r="A9251" s="5"/>
      <c r="B9251" s="399"/>
      <c r="C9251" s="5"/>
      <c r="D9251" s="5"/>
      <c r="E9251" s="43"/>
      <c r="F9251" s="43"/>
      <c r="G9251" s="48">
        <f t="shared" si="230"/>
        <v>3238.553207267425</v>
      </c>
    </row>
    <row r="9252" spans="1:7" x14ac:dyDescent="0.3">
      <c r="A9252" s="5"/>
      <c r="B9252" s="399"/>
      <c r="C9252" s="5"/>
      <c r="D9252" s="5"/>
      <c r="E9252" s="43"/>
      <c r="F9252" s="43"/>
      <c r="G9252" s="48">
        <f t="shared" si="230"/>
        <v>3238.553207267425</v>
      </c>
    </row>
    <row r="9253" spans="1:7" x14ac:dyDescent="0.3">
      <c r="A9253" s="5"/>
      <c r="B9253" s="399"/>
      <c r="C9253" s="5"/>
      <c r="D9253" s="5"/>
      <c r="E9253" s="43"/>
      <c r="F9253" s="43"/>
      <c r="G9253" s="48">
        <f t="shared" si="230"/>
        <v>3238.553207267425</v>
      </c>
    </row>
    <row r="9254" spans="1:7" x14ac:dyDescent="0.3">
      <c r="A9254" s="5"/>
      <c r="B9254" s="399"/>
      <c r="C9254" s="5"/>
      <c r="D9254" s="5"/>
      <c r="E9254" s="43"/>
      <c r="F9254" s="43"/>
      <c r="G9254" s="48">
        <f t="shared" si="230"/>
        <v>3238.553207267425</v>
      </c>
    </row>
    <row r="9255" spans="1:7" x14ac:dyDescent="0.3">
      <c r="A9255" s="5"/>
      <c r="B9255" s="399"/>
      <c r="C9255" s="5"/>
      <c r="D9255" s="5"/>
      <c r="E9255" s="43"/>
      <c r="F9255" s="43"/>
      <c r="G9255" s="48">
        <f t="shared" si="230"/>
        <v>3238.553207267425</v>
      </c>
    </row>
    <row r="9256" spans="1:7" x14ac:dyDescent="0.3">
      <c r="A9256" s="5"/>
      <c r="B9256" s="399"/>
      <c r="C9256" s="5"/>
      <c r="D9256" s="5"/>
      <c r="E9256" s="43"/>
      <c r="F9256" s="43"/>
      <c r="G9256" s="48">
        <f t="shared" si="230"/>
        <v>3238.553207267425</v>
      </c>
    </row>
    <row r="9257" spans="1:7" x14ac:dyDescent="0.3">
      <c r="A9257" s="5"/>
      <c r="B9257" s="399"/>
      <c r="C9257" s="5"/>
      <c r="D9257" s="5"/>
      <c r="E9257" s="43"/>
      <c r="F9257" s="43"/>
      <c r="G9257" s="48">
        <f t="shared" si="230"/>
        <v>3238.553207267425</v>
      </c>
    </row>
    <row r="9258" spans="1:7" x14ac:dyDescent="0.3">
      <c r="A9258" s="5"/>
      <c r="B9258" s="399"/>
      <c r="C9258" s="5"/>
      <c r="D9258" s="5"/>
      <c r="E9258" s="43"/>
      <c r="F9258" s="43"/>
      <c r="G9258" s="48">
        <f t="shared" si="230"/>
        <v>3238.553207267425</v>
      </c>
    </row>
    <row r="9259" spans="1:7" x14ac:dyDescent="0.3">
      <c r="A9259" s="5"/>
      <c r="B9259" s="399"/>
      <c r="C9259" s="5"/>
      <c r="D9259" s="5"/>
      <c r="E9259" s="43"/>
      <c r="F9259" s="43"/>
      <c r="G9259" s="48">
        <f t="shared" si="230"/>
        <v>3238.553207267425</v>
      </c>
    </row>
    <row r="9260" spans="1:7" x14ac:dyDescent="0.3">
      <c r="A9260" s="5"/>
      <c r="B9260" s="399"/>
      <c r="C9260" s="5"/>
      <c r="D9260" s="5"/>
      <c r="E9260" s="43"/>
      <c r="F9260" s="43"/>
      <c r="G9260" s="48">
        <f t="shared" si="230"/>
        <v>3238.553207267425</v>
      </c>
    </row>
    <row r="9261" spans="1:7" x14ac:dyDescent="0.3">
      <c r="A9261" s="5"/>
      <c r="B9261" s="399"/>
      <c r="C9261" s="5"/>
      <c r="D9261" s="5"/>
      <c r="E9261" s="43"/>
      <c r="F9261" s="43"/>
      <c r="G9261" s="48">
        <f t="shared" si="230"/>
        <v>3238.553207267425</v>
      </c>
    </row>
    <row r="9262" spans="1:7" x14ac:dyDescent="0.3">
      <c r="A9262" s="5"/>
      <c r="B9262" s="399"/>
      <c r="C9262" s="5"/>
      <c r="D9262" s="5"/>
      <c r="E9262" s="43"/>
      <c r="F9262" s="43"/>
      <c r="G9262" s="48">
        <f t="shared" si="230"/>
        <v>3238.553207267425</v>
      </c>
    </row>
    <row r="9263" spans="1:7" x14ac:dyDescent="0.3">
      <c r="A9263" s="5"/>
      <c r="B9263" s="399"/>
      <c r="C9263" s="5"/>
      <c r="D9263" s="5"/>
      <c r="E9263" s="43"/>
      <c r="F9263" s="43"/>
      <c r="G9263" s="48">
        <f t="shared" si="230"/>
        <v>3238.553207267425</v>
      </c>
    </row>
    <row r="9264" spans="1:7" x14ac:dyDescent="0.3">
      <c r="A9264" s="5"/>
      <c r="B9264" s="399"/>
      <c r="C9264" s="5"/>
      <c r="D9264" s="5"/>
      <c r="E9264" s="43"/>
      <c r="F9264" s="43"/>
      <c r="G9264" s="48">
        <f t="shared" si="230"/>
        <v>3238.553207267425</v>
      </c>
    </row>
    <row r="9265" spans="1:7" x14ac:dyDescent="0.3">
      <c r="A9265" s="5"/>
      <c r="B9265" s="399"/>
      <c r="C9265" s="5"/>
      <c r="D9265" s="5"/>
      <c r="E9265" s="43"/>
      <c r="F9265" s="43"/>
      <c r="G9265" s="48">
        <f t="shared" si="230"/>
        <v>3238.553207267425</v>
      </c>
    </row>
    <row r="9266" spans="1:7" x14ac:dyDescent="0.3">
      <c r="A9266" s="5"/>
      <c r="B9266" s="399"/>
      <c r="C9266" s="5"/>
      <c r="D9266" s="5"/>
      <c r="E9266" s="43"/>
      <c r="F9266" s="43"/>
      <c r="G9266" s="48">
        <f t="shared" si="230"/>
        <v>3238.553207267425</v>
      </c>
    </row>
    <row r="9267" spans="1:7" x14ac:dyDescent="0.3">
      <c r="A9267" s="5"/>
      <c r="B9267" s="399"/>
      <c r="C9267" s="5"/>
      <c r="D9267" s="5"/>
      <c r="E9267" s="43"/>
      <c r="F9267" s="43"/>
      <c r="G9267" s="48">
        <f t="shared" si="230"/>
        <v>3238.553207267425</v>
      </c>
    </row>
    <row r="9268" spans="1:7" x14ac:dyDescent="0.3">
      <c r="A9268" s="5"/>
      <c r="B9268" s="399"/>
      <c r="C9268" s="5"/>
      <c r="D9268" s="5"/>
      <c r="E9268" s="43"/>
      <c r="F9268" s="43"/>
      <c r="G9268" s="48">
        <f t="shared" si="230"/>
        <v>3238.553207267425</v>
      </c>
    </row>
    <row r="9269" spans="1:7" x14ac:dyDescent="0.3">
      <c r="A9269" s="5"/>
      <c r="B9269" s="399"/>
      <c r="C9269" s="5"/>
      <c r="D9269" s="5"/>
      <c r="E9269" s="43"/>
      <c r="F9269" s="43"/>
      <c r="G9269" s="48">
        <f t="shared" si="230"/>
        <v>3238.553207267425</v>
      </c>
    </row>
    <row r="9270" spans="1:7" x14ac:dyDescent="0.3">
      <c r="A9270" s="5"/>
      <c r="B9270" s="399"/>
      <c r="C9270" s="5"/>
      <c r="D9270" s="5"/>
      <c r="E9270" s="43"/>
      <c r="F9270" s="43"/>
      <c r="G9270" s="48">
        <f t="shared" si="230"/>
        <v>3238.553207267425</v>
      </c>
    </row>
    <row r="9271" spans="1:7" x14ac:dyDescent="0.3">
      <c r="A9271" s="5"/>
      <c r="B9271" s="399"/>
      <c r="C9271" s="5"/>
      <c r="D9271" s="5"/>
      <c r="E9271" s="43"/>
      <c r="F9271" s="43"/>
      <c r="G9271" s="48">
        <f t="shared" si="230"/>
        <v>3238.553207267425</v>
      </c>
    </row>
    <row r="9272" spans="1:7" x14ac:dyDescent="0.3">
      <c r="A9272" s="5"/>
      <c r="B9272" s="399"/>
      <c r="C9272" s="5"/>
      <c r="D9272" s="5"/>
      <c r="E9272" s="43"/>
      <c r="F9272" s="43"/>
      <c r="G9272" s="48">
        <f t="shared" si="230"/>
        <v>3238.553207267425</v>
      </c>
    </row>
    <row r="9273" spans="1:7" x14ac:dyDescent="0.3">
      <c r="A9273" s="5"/>
      <c r="B9273" s="399"/>
      <c r="C9273" s="5"/>
      <c r="D9273" s="5"/>
      <c r="E9273" s="43"/>
      <c r="F9273" s="43"/>
      <c r="G9273" s="48">
        <f t="shared" si="230"/>
        <v>3238.553207267425</v>
      </c>
    </row>
    <row r="9274" spans="1:7" x14ac:dyDescent="0.3">
      <c r="A9274" s="5"/>
      <c r="B9274" s="399"/>
      <c r="C9274" s="5"/>
      <c r="D9274" s="5"/>
      <c r="E9274" s="43"/>
      <c r="F9274" s="43"/>
      <c r="G9274" s="48">
        <f t="shared" si="230"/>
        <v>3238.553207267425</v>
      </c>
    </row>
    <row r="9275" spans="1:7" x14ac:dyDescent="0.3">
      <c r="A9275" s="5"/>
      <c r="B9275" s="399"/>
      <c r="C9275" s="5"/>
      <c r="D9275" s="5"/>
      <c r="E9275" s="43"/>
      <c r="F9275" s="43"/>
      <c r="G9275" s="48">
        <f t="shared" si="230"/>
        <v>3238.553207267425</v>
      </c>
    </row>
    <row r="9276" spans="1:7" x14ac:dyDescent="0.3">
      <c r="A9276" s="5"/>
      <c r="B9276" s="399"/>
      <c r="C9276" s="5"/>
      <c r="D9276" s="5"/>
      <c r="E9276" s="43"/>
      <c r="F9276" s="43"/>
      <c r="G9276" s="48">
        <f t="shared" si="230"/>
        <v>3238.553207267425</v>
      </c>
    </row>
    <row r="9277" spans="1:7" x14ac:dyDescent="0.3">
      <c r="A9277" s="5"/>
      <c r="B9277" s="399"/>
      <c r="C9277" s="5"/>
      <c r="D9277" s="5"/>
      <c r="E9277" s="43"/>
      <c r="F9277" s="43"/>
      <c r="G9277" s="48">
        <f t="shared" si="230"/>
        <v>3238.553207267425</v>
      </c>
    </row>
    <row r="9278" spans="1:7" x14ac:dyDescent="0.3">
      <c r="A9278" s="5"/>
      <c r="B9278" s="399"/>
      <c r="C9278" s="5"/>
      <c r="D9278" s="5"/>
      <c r="E9278" s="43"/>
      <c r="F9278" s="43"/>
      <c r="G9278" s="48">
        <f t="shared" si="230"/>
        <v>3238.553207267425</v>
      </c>
    </row>
    <row r="9279" spans="1:7" x14ac:dyDescent="0.3">
      <c r="A9279" s="5"/>
      <c r="B9279" s="399"/>
      <c r="C9279" s="5"/>
      <c r="D9279" s="5"/>
      <c r="E9279" s="43"/>
      <c r="F9279" s="43"/>
      <c r="G9279" s="48">
        <f t="shared" si="230"/>
        <v>3238.553207267425</v>
      </c>
    </row>
    <row r="9280" spans="1:7" x14ac:dyDescent="0.3">
      <c r="A9280" s="5"/>
      <c r="B9280" s="399"/>
      <c r="C9280" s="5"/>
      <c r="D9280" s="5"/>
      <c r="E9280" s="43"/>
      <c r="F9280" s="43"/>
      <c r="G9280" s="48">
        <f t="shared" ref="G9280:G9343" si="231">G9279+F9280-E9280</f>
        <v>3238.553207267425</v>
      </c>
    </row>
    <row r="9281" spans="1:7" x14ac:dyDescent="0.3">
      <c r="A9281" s="5"/>
      <c r="B9281" s="399"/>
      <c r="C9281" s="5"/>
      <c r="D9281" s="5"/>
      <c r="E9281" s="43"/>
      <c r="F9281" s="43"/>
      <c r="G9281" s="48">
        <f t="shared" si="231"/>
        <v>3238.553207267425</v>
      </c>
    </row>
    <row r="9282" spans="1:7" x14ac:dyDescent="0.3">
      <c r="A9282" s="5"/>
      <c r="B9282" s="399"/>
      <c r="C9282" s="5"/>
      <c r="D9282" s="5"/>
      <c r="E9282" s="43"/>
      <c r="F9282" s="43"/>
      <c r="G9282" s="48">
        <f t="shared" si="231"/>
        <v>3238.553207267425</v>
      </c>
    </row>
    <row r="9283" spans="1:7" x14ac:dyDescent="0.3">
      <c r="A9283" s="5"/>
      <c r="B9283" s="399"/>
      <c r="C9283" s="5"/>
      <c r="D9283" s="5"/>
      <c r="E9283" s="43"/>
      <c r="F9283" s="43"/>
      <c r="G9283" s="48">
        <f t="shared" si="231"/>
        <v>3238.553207267425</v>
      </c>
    </row>
    <row r="9284" spans="1:7" x14ac:dyDescent="0.3">
      <c r="A9284" s="5"/>
      <c r="B9284" s="399"/>
      <c r="C9284" s="5"/>
      <c r="D9284" s="5"/>
      <c r="E9284" s="43"/>
      <c r="F9284" s="43"/>
      <c r="G9284" s="48">
        <f t="shared" si="231"/>
        <v>3238.553207267425</v>
      </c>
    </row>
    <row r="9285" spans="1:7" x14ac:dyDescent="0.3">
      <c r="A9285" s="5"/>
      <c r="B9285" s="399"/>
      <c r="C9285" s="5"/>
      <c r="D9285" s="5"/>
      <c r="E9285" s="43"/>
      <c r="F9285" s="43"/>
      <c r="G9285" s="48">
        <f t="shared" si="231"/>
        <v>3238.553207267425</v>
      </c>
    </row>
    <row r="9286" spans="1:7" x14ac:dyDescent="0.3">
      <c r="A9286" s="5"/>
      <c r="B9286" s="399"/>
      <c r="C9286" s="5"/>
      <c r="D9286" s="5"/>
      <c r="E9286" s="43"/>
      <c r="F9286" s="43"/>
      <c r="G9286" s="48">
        <f t="shared" si="231"/>
        <v>3238.553207267425</v>
      </c>
    </row>
    <row r="9287" spans="1:7" x14ac:dyDescent="0.3">
      <c r="A9287" s="5"/>
      <c r="B9287" s="399"/>
      <c r="C9287" s="5"/>
      <c r="D9287" s="5"/>
      <c r="E9287" s="43"/>
      <c r="F9287" s="43"/>
      <c r="G9287" s="48">
        <f t="shared" si="231"/>
        <v>3238.553207267425</v>
      </c>
    </row>
    <row r="9288" spans="1:7" x14ac:dyDescent="0.3">
      <c r="A9288" s="5"/>
      <c r="B9288" s="399"/>
      <c r="C9288" s="5"/>
      <c r="D9288" s="5"/>
      <c r="E9288" s="43"/>
      <c r="F9288" s="43"/>
      <c r="G9288" s="48">
        <f t="shared" si="231"/>
        <v>3238.553207267425</v>
      </c>
    </row>
    <row r="9289" spans="1:7" x14ac:dyDescent="0.3">
      <c r="A9289" s="5"/>
      <c r="B9289" s="399"/>
      <c r="C9289" s="5"/>
      <c r="D9289" s="5"/>
      <c r="E9289" s="43"/>
      <c r="F9289" s="43"/>
      <c r="G9289" s="48">
        <f t="shared" si="231"/>
        <v>3238.553207267425</v>
      </c>
    </row>
    <row r="9290" spans="1:7" x14ac:dyDescent="0.3">
      <c r="A9290" s="5"/>
      <c r="B9290" s="399"/>
      <c r="C9290" s="5"/>
      <c r="D9290" s="5"/>
      <c r="E9290" s="43"/>
      <c r="F9290" s="43"/>
      <c r="G9290" s="48">
        <f t="shared" si="231"/>
        <v>3238.553207267425</v>
      </c>
    </row>
    <row r="9291" spans="1:7" x14ac:dyDescent="0.3">
      <c r="A9291" s="5"/>
      <c r="B9291" s="399"/>
      <c r="C9291" s="5"/>
      <c r="D9291" s="5"/>
      <c r="E9291" s="43"/>
      <c r="F9291" s="43"/>
      <c r="G9291" s="48">
        <f t="shared" si="231"/>
        <v>3238.553207267425</v>
      </c>
    </row>
    <row r="9292" spans="1:7" x14ac:dyDescent="0.3">
      <c r="A9292" s="5"/>
      <c r="B9292" s="399"/>
      <c r="C9292" s="5"/>
      <c r="D9292" s="5"/>
      <c r="E9292" s="43"/>
      <c r="F9292" s="43"/>
      <c r="G9292" s="48">
        <f t="shared" si="231"/>
        <v>3238.553207267425</v>
      </c>
    </row>
    <row r="9293" spans="1:7" x14ac:dyDescent="0.3">
      <c r="A9293" s="5"/>
      <c r="B9293" s="399"/>
      <c r="C9293" s="5"/>
      <c r="D9293" s="5"/>
      <c r="E9293" s="43"/>
      <c r="F9293" s="43"/>
      <c r="G9293" s="48">
        <f t="shared" si="231"/>
        <v>3238.553207267425</v>
      </c>
    </row>
    <row r="9294" spans="1:7" x14ac:dyDescent="0.3">
      <c r="A9294" s="5"/>
      <c r="B9294" s="399"/>
      <c r="C9294" s="5"/>
      <c r="D9294" s="5"/>
      <c r="E9294" s="43"/>
      <c r="F9294" s="43"/>
      <c r="G9294" s="48">
        <f t="shared" si="231"/>
        <v>3238.553207267425</v>
      </c>
    </row>
    <row r="9295" spans="1:7" x14ac:dyDescent="0.3">
      <c r="A9295" s="5"/>
      <c r="B9295" s="399"/>
      <c r="C9295" s="5"/>
      <c r="D9295" s="5"/>
      <c r="E9295" s="43"/>
      <c r="F9295" s="43"/>
      <c r="G9295" s="48">
        <f t="shared" si="231"/>
        <v>3238.553207267425</v>
      </c>
    </row>
    <row r="9296" spans="1:7" x14ac:dyDescent="0.3">
      <c r="A9296" s="5"/>
      <c r="B9296" s="399"/>
      <c r="C9296" s="5"/>
      <c r="D9296" s="5"/>
      <c r="E9296" s="43"/>
      <c r="F9296" s="43"/>
      <c r="G9296" s="48">
        <f t="shared" si="231"/>
        <v>3238.553207267425</v>
      </c>
    </row>
    <row r="9297" spans="1:7" x14ac:dyDescent="0.3">
      <c r="A9297" s="5"/>
      <c r="B9297" s="399"/>
      <c r="C9297" s="5"/>
      <c r="D9297" s="5"/>
      <c r="E9297" s="43"/>
      <c r="F9297" s="43"/>
      <c r="G9297" s="48">
        <f t="shared" si="231"/>
        <v>3238.553207267425</v>
      </c>
    </row>
    <row r="9298" spans="1:7" x14ac:dyDescent="0.3">
      <c r="A9298" s="5"/>
      <c r="B9298" s="399"/>
      <c r="C9298" s="5"/>
      <c r="D9298" s="5"/>
      <c r="E9298" s="43"/>
      <c r="F9298" s="43"/>
      <c r="G9298" s="48">
        <f t="shared" si="231"/>
        <v>3238.553207267425</v>
      </c>
    </row>
    <row r="9299" spans="1:7" x14ac:dyDescent="0.3">
      <c r="A9299" s="5"/>
      <c r="B9299" s="399"/>
      <c r="C9299" s="5"/>
      <c r="D9299" s="5"/>
      <c r="E9299" s="43"/>
      <c r="F9299" s="43"/>
      <c r="G9299" s="48">
        <f t="shared" si="231"/>
        <v>3238.553207267425</v>
      </c>
    </row>
    <row r="9300" spans="1:7" x14ac:dyDescent="0.3">
      <c r="A9300" s="5"/>
      <c r="B9300" s="399"/>
      <c r="C9300" s="5"/>
      <c r="D9300" s="5"/>
      <c r="E9300" s="43"/>
      <c r="F9300" s="43"/>
      <c r="G9300" s="48">
        <f t="shared" si="231"/>
        <v>3238.553207267425</v>
      </c>
    </row>
    <row r="9301" spans="1:7" x14ac:dyDescent="0.3">
      <c r="A9301" s="5"/>
      <c r="B9301" s="399"/>
      <c r="C9301" s="5"/>
      <c r="D9301" s="5"/>
      <c r="E9301" s="43"/>
      <c r="F9301" s="43"/>
      <c r="G9301" s="48">
        <f t="shared" si="231"/>
        <v>3238.553207267425</v>
      </c>
    </row>
    <row r="9302" spans="1:7" x14ac:dyDescent="0.3">
      <c r="A9302" s="5"/>
      <c r="B9302" s="399"/>
      <c r="C9302" s="5"/>
      <c r="D9302" s="5"/>
      <c r="E9302" s="43"/>
      <c r="F9302" s="43"/>
      <c r="G9302" s="48">
        <f t="shared" si="231"/>
        <v>3238.553207267425</v>
      </c>
    </row>
    <row r="9303" spans="1:7" x14ac:dyDescent="0.3">
      <c r="A9303" s="5"/>
      <c r="B9303" s="399"/>
      <c r="C9303" s="5"/>
      <c r="D9303" s="5"/>
      <c r="E9303" s="43"/>
      <c r="F9303" s="43"/>
      <c r="G9303" s="48">
        <f t="shared" si="231"/>
        <v>3238.553207267425</v>
      </c>
    </row>
    <row r="9304" spans="1:7" x14ac:dyDescent="0.3">
      <c r="A9304" s="5"/>
      <c r="B9304" s="399"/>
      <c r="C9304" s="5"/>
      <c r="D9304" s="5"/>
      <c r="E9304" s="43"/>
      <c r="F9304" s="43"/>
      <c r="G9304" s="48">
        <f t="shared" si="231"/>
        <v>3238.553207267425</v>
      </c>
    </row>
    <row r="9305" spans="1:7" x14ac:dyDescent="0.3">
      <c r="A9305" s="5"/>
      <c r="B9305" s="399"/>
      <c r="C9305" s="5"/>
      <c r="D9305" s="5"/>
      <c r="E9305" s="43"/>
      <c r="F9305" s="43"/>
      <c r="G9305" s="48">
        <f t="shared" si="231"/>
        <v>3238.553207267425</v>
      </c>
    </row>
    <row r="9306" spans="1:7" x14ac:dyDescent="0.3">
      <c r="A9306" s="5"/>
      <c r="B9306" s="399"/>
      <c r="C9306" s="5"/>
      <c r="D9306" s="5"/>
      <c r="E9306" s="43"/>
      <c r="F9306" s="43"/>
      <c r="G9306" s="48">
        <f t="shared" si="231"/>
        <v>3238.553207267425</v>
      </c>
    </row>
    <row r="9307" spans="1:7" x14ac:dyDescent="0.3">
      <c r="A9307" s="5"/>
      <c r="B9307" s="399"/>
      <c r="C9307" s="5"/>
      <c r="D9307" s="5"/>
      <c r="E9307" s="43"/>
      <c r="F9307" s="43"/>
      <c r="G9307" s="48">
        <f t="shared" si="231"/>
        <v>3238.553207267425</v>
      </c>
    </row>
    <row r="9308" spans="1:7" x14ac:dyDescent="0.3">
      <c r="A9308" s="5"/>
      <c r="B9308" s="399"/>
      <c r="C9308" s="5"/>
      <c r="D9308" s="5"/>
      <c r="E9308" s="43"/>
      <c r="F9308" s="43"/>
      <c r="G9308" s="48">
        <f t="shared" si="231"/>
        <v>3238.553207267425</v>
      </c>
    </row>
    <row r="9309" spans="1:7" x14ac:dyDescent="0.3">
      <c r="A9309" s="5"/>
      <c r="B9309" s="399"/>
      <c r="C9309" s="5"/>
      <c r="D9309" s="5"/>
      <c r="E9309" s="43"/>
      <c r="F9309" s="43"/>
      <c r="G9309" s="48">
        <f t="shared" si="231"/>
        <v>3238.553207267425</v>
      </c>
    </row>
    <row r="9310" spans="1:7" x14ac:dyDescent="0.3">
      <c r="A9310" s="5"/>
      <c r="B9310" s="399"/>
      <c r="C9310" s="5"/>
      <c r="D9310" s="5"/>
      <c r="E9310" s="43"/>
      <c r="F9310" s="43"/>
      <c r="G9310" s="48">
        <f t="shared" si="231"/>
        <v>3238.553207267425</v>
      </c>
    </row>
    <row r="9311" spans="1:7" x14ac:dyDescent="0.3">
      <c r="A9311" s="5"/>
      <c r="B9311" s="399"/>
      <c r="C9311" s="5"/>
      <c r="D9311" s="5"/>
      <c r="E9311" s="43"/>
      <c r="F9311" s="43"/>
      <c r="G9311" s="48">
        <f t="shared" si="231"/>
        <v>3238.553207267425</v>
      </c>
    </row>
    <row r="9312" spans="1:7" x14ac:dyDescent="0.3">
      <c r="A9312" s="5"/>
      <c r="B9312" s="399"/>
      <c r="C9312" s="5"/>
      <c r="D9312" s="5"/>
      <c r="E9312" s="43"/>
      <c r="F9312" s="43"/>
      <c r="G9312" s="48">
        <f t="shared" si="231"/>
        <v>3238.553207267425</v>
      </c>
    </row>
    <row r="9313" spans="1:7" x14ac:dyDescent="0.3">
      <c r="A9313" s="5"/>
      <c r="B9313" s="399"/>
      <c r="C9313" s="5"/>
      <c r="D9313" s="5"/>
      <c r="E9313" s="43"/>
      <c r="F9313" s="43"/>
      <c r="G9313" s="48">
        <f t="shared" si="231"/>
        <v>3238.553207267425</v>
      </c>
    </row>
    <row r="9314" spans="1:7" x14ac:dyDescent="0.3">
      <c r="A9314" s="5"/>
      <c r="B9314" s="399"/>
      <c r="C9314" s="5"/>
      <c r="D9314" s="5"/>
      <c r="E9314" s="43"/>
      <c r="F9314" s="43"/>
      <c r="G9314" s="48">
        <f t="shared" si="231"/>
        <v>3238.553207267425</v>
      </c>
    </row>
    <row r="9315" spans="1:7" x14ac:dyDescent="0.3">
      <c r="A9315" s="5"/>
      <c r="B9315" s="399"/>
      <c r="C9315" s="5"/>
      <c r="D9315" s="5"/>
      <c r="E9315" s="43"/>
      <c r="F9315" s="43"/>
      <c r="G9315" s="48">
        <f t="shared" si="231"/>
        <v>3238.553207267425</v>
      </c>
    </row>
    <row r="9316" spans="1:7" x14ac:dyDescent="0.3">
      <c r="A9316" s="5"/>
      <c r="B9316" s="399"/>
      <c r="C9316" s="5"/>
      <c r="D9316" s="5"/>
      <c r="E9316" s="43"/>
      <c r="F9316" s="43"/>
      <c r="G9316" s="48">
        <f t="shared" si="231"/>
        <v>3238.553207267425</v>
      </c>
    </row>
    <row r="9317" spans="1:7" x14ac:dyDescent="0.3">
      <c r="A9317" s="5"/>
      <c r="B9317" s="399"/>
      <c r="C9317" s="5"/>
      <c r="D9317" s="5"/>
      <c r="E9317" s="43"/>
      <c r="F9317" s="43"/>
      <c r="G9317" s="48">
        <f t="shared" si="231"/>
        <v>3238.553207267425</v>
      </c>
    </row>
    <row r="9318" spans="1:7" x14ac:dyDescent="0.3">
      <c r="A9318" s="5"/>
      <c r="B9318" s="399"/>
      <c r="C9318" s="5"/>
      <c r="D9318" s="5"/>
      <c r="E9318" s="43"/>
      <c r="F9318" s="43"/>
      <c r="G9318" s="48">
        <f t="shared" si="231"/>
        <v>3238.553207267425</v>
      </c>
    </row>
    <row r="9319" spans="1:7" x14ac:dyDescent="0.3">
      <c r="A9319" s="5"/>
      <c r="B9319" s="399"/>
      <c r="C9319" s="5"/>
      <c r="D9319" s="5"/>
      <c r="E9319" s="43"/>
      <c r="F9319" s="43"/>
      <c r="G9319" s="48">
        <f t="shared" si="231"/>
        <v>3238.553207267425</v>
      </c>
    </row>
    <row r="9320" spans="1:7" x14ac:dyDescent="0.3">
      <c r="A9320" s="5"/>
      <c r="B9320" s="399"/>
      <c r="C9320" s="5"/>
      <c r="D9320" s="5"/>
      <c r="E9320" s="43"/>
      <c r="F9320" s="43"/>
      <c r="G9320" s="48">
        <f t="shared" si="231"/>
        <v>3238.553207267425</v>
      </c>
    </row>
    <row r="9321" spans="1:7" x14ac:dyDescent="0.3">
      <c r="A9321" s="5"/>
      <c r="B9321" s="399"/>
      <c r="C9321" s="5"/>
      <c r="D9321" s="5"/>
      <c r="E9321" s="43"/>
      <c r="F9321" s="43"/>
      <c r="G9321" s="48">
        <f t="shared" si="231"/>
        <v>3238.553207267425</v>
      </c>
    </row>
    <row r="9322" spans="1:7" x14ac:dyDescent="0.3">
      <c r="A9322" s="5"/>
      <c r="B9322" s="399"/>
      <c r="C9322" s="5"/>
      <c r="D9322" s="5"/>
      <c r="E9322" s="43"/>
      <c r="F9322" s="43"/>
      <c r="G9322" s="48">
        <f t="shared" si="231"/>
        <v>3238.553207267425</v>
      </c>
    </row>
    <row r="9323" spans="1:7" x14ac:dyDescent="0.3">
      <c r="A9323" s="5"/>
      <c r="B9323" s="399"/>
      <c r="C9323" s="5"/>
      <c r="D9323" s="5"/>
      <c r="E9323" s="43"/>
      <c r="F9323" s="43"/>
      <c r="G9323" s="48">
        <f t="shared" si="231"/>
        <v>3238.553207267425</v>
      </c>
    </row>
    <row r="9324" spans="1:7" x14ac:dyDescent="0.3">
      <c r="A9324" s="5"/>
      <c r="B9324" s="399"/>
      <c r="C9324" s="5"/>
      <c r="D9324" s="5"/>
      <c r="E9324" s="43"/>
      <c r="F9324" s="43"/>
      <c r="G9324" s="48">
        <f t="shared" si="231"/>
        <v>3238.553207267425</v>
      </c>
    </row>
    <row r="9325" spans="1:7" x14ac:dyDescent="0.3">
      <c r="A9325" s="5"/>
      <c r="B9325" s="399"/>
      <c r="C9325" s="5"/>
      <c r="D9325" s="5"/>
      <c r="E9325" s="43"/>
      <c r="F9325" s="43"/>
      <c r="G9325" s="48">
        <f t="shared" si="231"/>
        <v>3238.553207267425</v>
      </c>
    </row>
    <row r="9326" spans="1:7" x14ac:dyDescent="0.3">
      <c r="A9326" s="5"/>
      <c r="B9326" s="399"/>
      <c r="C9326" s="5"/>
      <c r="D9326" s="5"/>
      <c r="E9326" s="43"/>
      <c r="F9326" s="43"/>
      <c r="G9326" s="48">
        <f t="shared" si="231"/>
        <v>3238.553207267425</v>
      </c>
    </row>
    <row r="9327" spans="1:7" x14ac:dyDescent="0.3">
      <c r="A9327" s="5"/>
      <c r="B9327" s="399"/>
      <c r="C9327" s="5"/>
      <c r="D9327" s="5"/>
      <c r="E9327" s="43"/>
      <c r="F9327" s="43"/>
      <c r="G9327" s="48">
        <f t="shared" si="231"/>
        <v>3238.553207267425</v>
      </c>
    </row>
    <row r="9328" spans="1:7" x14ac:dyDescent="0.3">
      <c r="A9328" s="5"/>
      <c r="B9328" s="399"/>
      <c r="C9328" s="5"/>
      <c r="D9328" s="5"/>
      <c r="E9328" s="43"/>
      <c r="F9328" s="43"/>
      <c r="G9328" s="48">
        <f t="shared" si="231"/>
        <v>3238.553207267425</v>
      </c>
    </row>
    <row r="9329" spans="1:7" x14ac:dyDescent="0.3">
      <c r="A9329" s="5"/>
      <c r="B9329" s="399"/>
      <c r="C9329" s="5"/>
      <c r="D9329" s="5"/>
      <c r="E9329" s="43"/>
      <c r="F9329" s="43"/>
      <c r="G9329" s="48">
        <f t="shared" si="231"/>
        <v>3238.553207267425</v>
      </c>
    </row>
    <row r="9330" spans="1:7" x14ac:dyDescent="0.3">
      <c r="A9330" s="5"/>
      <c r="B9330" s="399"/>
      <c r="C9330" s="5"/>
      <c r="D9330" s="5"/>
      <c r="E9330" s="43"/>
      <c r="F9330" s="43"/>
      <c r="G9330" s="48">
        <f t="shared" si="231"/>
        <v>3238.553207267425</v>
      </c>
    </row>
    <row r="9331" spans="1:7" x14ac:dyDescent="0.3">
      <c r="A9331" s="5"/>
      <c r="B9331" s="399"/>
      <c r="C9331" s="5"/>
      <c r="D9331" s="5"/>
      <c r="E9331" s="43"/>
      <c r="F9331" s="43"/>
      <c r="G9331" s="48">
        <f t="shared" si="231"/>
        <v>3238.553207267425</v>
      </c>
    </row>
    <row r="9332" spans="1:7" x14ac:dyDescent="0.3">
      <c r="A9332" s="5"/>
      <c r="B9332" s="399"/>
      <c r="C9332" s="5"/>
      <c r="D9332" s="5"/>
      <c r="E9332" s="43"/>
      <c r="F9332" s="43"/>
      <c r="G9332" s="48">
        <f t="shared" si="231"/>
        <v>3238.553207267425</v>
      </c>
    </row>
    <row r="9333" spans="1:7" x14ac:dyDescent="0.3">
      <c r="A9333" s="5"/>
      <c r="B9333" s="399"/>
      <c r="C9333" s="5"/>
      <c r="D9333" s="5"/>
      <c r="E9333" s="43"/>
      <c r="F9333" s="43"/>
      <c r="G9333" s="48">
        <f t="shared" si="231"/>
        <v>3238.553207267425</v>
      </c>
    </row>
    <row r="9334" spans="1:7" x14ac:dyDescent="0.3">
      <c r="A9334" s="5"/>
      <c r="B9334" s="399"/>
      <c r="C9334" s="5"/>
      <c r="D9334" s="5"/>
      <c r="E9334" s="43"/>
      <c r="F9334" s="43"/>
      <c r="G9334" s="48">
        <f t="shared" si="231"/>
        <v>3238.553207267425</v>
      </c>
    </row>
    <row r="9335" spans="1:7" x14ac:dyDescent="0.3">
      <c r="A9335" s="5"/>
      <c r="B9335" s="399"/>
      <c r="C9335" s="5"/>
      <c r="D9335" s="5"/>
      <c r="E9335" s="43"/>
      <c r="F9335" s="43"/>
      <c r="G9335" s="48">
        <f t="shared" si="231"/>
        <v>3238.553207267425</v>
      </c>
    </row>
    <row r="9336" spans="1:7" x14ac:dyDescent="0.3">
      <c r="A9336" s="5"/>
      <c r="B9336" s="399"/>
      <c r="C9336" s="5"/>
      <c r="D9336" s="5"/>
      <c r="E9336" s="43"/>
      <c r="F9336" s="43"/>
      <c r="G9336" s="48">
        <f t="shared" si="231"/>
        <v>3238.553207267425</v>
      </c>
    </row>
    <row r="9337" spans="1:7" x14ac:dyDescent="0.3">
      <c r="A9337" s="5"/>
      <c r="B9337" s="399"/>
      <c r="C9337" s="5"/>
      <c r="D9337" s="5"/>
      <c r="E9337" s="43"/>
      <c r="F9337" s="43"/>
      <c r="G9337" s="48">
        <f t="shared" si="231"/>
        <v>3238.553207267425</v>
      </c>
    </row>
    <row r="9338" spans="1:7" x14ac:dyDescent="0.3">
      <c r="A9338" s="5"/>
      <c r="B9338" s="399"/>
      <c r="C9338" s="5"/>
      <c r="D9338" s="5"/>
      <c r="E9338" s="43"/>
      <c r="F9338" s="43"/>
      <c r="G9338" s="48">
        <f t="shared" si="231"/>
        <v>3238.553207267425</v>
      </c>
    </row>
    <row r="9339" spans="1:7" x14ac:dyDescent="0.3">
      <c r="A9339" s="5"/>
      <c r="B9339" s="399"/>
      <c r="C9339" s="5"/>
      <c r="D9339" s="5"/>
      <c r="E9339" s="43"/>
      <c r="F9339" s="43"/>
      <c r="G9339" s="48">
        <f t="shared" si="231"/>
        <v>3238.553207267425</v>
      </c>
    </row>
    <row r="9340" spans="1:7" x14ac:dyDescent="0.3">
      <c r="A9340" s="5"/>
      <c r="B9340" s="399"/>
      <c r="C9340" s="5"/>
      <c r="D9340" s="5"/>
      <c r="E9340" s="43"/>
      <c r="F9340" s="43"/>
      <c r="G9340" s="48">
        <f t="shared" si="231"/>
        <v>3238.553207267425</v>
      </c>
    </row>
    <row r="9341" spans="1:7" x14ac:dyDescent="0.3">
      <c r="A9341" s="5"/>
      <c r="B9341" s="399"/>
      <c r="C9341" s="5"/>
      <c r="D9341" s="5"/>
      <c r="E9341" s="43"/>
      <c r="F9341" s="43"/>
      <c r="G9341" s="48">
        <f t="shared" si="231"/>
        <v>3238.553207267425</v>
      </c>
    </row>
    <row r="9342" spans="1:7" x14ac:dyDescent="0.3">
      <c r="A9342" s="5"/>
      <c r="B9342" s="399"/>
      <c r="C9342" s="5"/>
      <c r="D9342" s="5"/>
      <c r="E9342" s="43"/>
      <c r="F9342" s="43"/>
      <c r="G9342" s="48">
        <f t="shared" si="231"/>
        <v>3238.553207267425</v>
      </c>
    </row>
    <row r="9343" spans="1:7" x14ac:dyDescent="0.3">
      <c r="A9343" s="5"/>
      <c r="B9343" s="399"/>
      <c r="C9343" s="5"/>
      <c r="D9343" s="5"/>
      <c r="E9343" s="43"/>
      <c r="F9343" s="43"/>
      <c r="G9343" s="48">
        <f t="shared" si="231"/>
        <v>3238.553207267425</v>
      </c>
    </row>
    <row r="9344" spans="1:7" x14ac:dyDescent="0.3">
      <c r="A9344" s="5"/>
      <c r="B9344" s="399"/>
      <c r="C9344" s="5"/>
      <c r="D9344" s="5"/>
      <c r="E9344" s="43"/>
      <c r="F9344" s="43"/>
      <c r="G9344" s="48">
        <f t="shared" ref="G9344:G9407" si="232">G9343+F9344-E9344</f>
        <v>3238.553207267425</v>
      </c>
    </row>
    <row r="9345" spans="1:7" x14ac:dyDescent="0.3">
      <c r="A9345" s="5"/>
      <c r="B9345" s="399"/>
      <c r="C9345" s="5"/>
      <c r="D9345" s="5"/>
      <c r="E9345" s="43"/>
      <c r="F9345" s="43"/>
      <c r="G9345" s="48">
        <f t="shared" si="232"/>
        <v>3238.553207267425</v>
      </c>
    </row>
    <row r="9346" spans="1:7" x14ac:dyDescent="0.3">
      <c r="A9346" s="5"/>
      <c r="B9346" s="399"/>
      <c r="C9346" s="5"/>
      <c r="D9346" s="5"/>
      <c r="E9346" s="43"/>
      <c r="F9346" s="43"/>
      <c r="G9346" s="48">
        <f t="shared" si="232"/>
        <v>3238.553207267425</v>
      </c>
    </row>
    <row r="9347" spans="1:7" x14ac:dyDescent="0.3">
      <c r="A9347" s="5"/>
      <c r="B9347" s="399"/>
      <c r="C9347" s="5"/>
      <c r="D9347" s="5"/>
      <c r="E9347" s="43"/>
      <c r="F9347" s="43"/>
      <c r="G9347" s="48">
        <f t="shared" si="232"/>
        <v>3238.553207267425</v>
      </c>
    </row>
    <row r="9348" spans="1:7" x14ac:dyDescent="0.3">
      <c r="A9348" s="5"/>
      <c r="B9348" s="399"/>
      <c r="C9348" s="5"/>
      <c r="D9348" s="5"/>
      <c r="E9348" s="43"/>
      <c r="F9348" s="43"/>
      <c r="G9348" s="48">
        <f t="shared" si="232"/>
        <v>3238.553207267425</v>
      </c>
    </row>
    <row r="9349" spans="1:7" x14ac:dyDescent="0.3">
      <c r="A9349" s="5"/>
      <c r="B9349" s="399"/>
      <c r="C9349" s="5"/>
      <c r="D9349" s="5"/>
      <c r="E9349" s="43"/>
      <c r="F9349" s="43"/>
      <c r="G9349" s="48">
        <f t="shared" si="232"/>
        <v>3238.553207267425</v>
      </c>
    </row>
    <row r="9350" spans="1:7" x14ac:dyDescent="0.3">
      <c r="A9350" s="5"/>
      <c r="B9350" s="399"/>
      <c r="C9350" s="5"/>
      <c r="D9350" s="5"/>
      <c r="E9350" s="43"/>
      <c r="F9350" s="43"/>
      <c r="G9350" s="48">
        <f t="shared" si="232"/>
        <v>3238.553207267425</v>
      </c>
    </row>
    <row r="9351" spans="1:7" x14ac:dyDescent="0.3">
      <c r="A9351" s="5"/>
      <c r="B9351" s="399"/>
      <c r="C9351" s="5"/>
      <c r="D9351" s="5"/>
      <c r="E9351" s="43"/>
      <c r="F9351" s="43"/>
      <c r="G9351" s="48">
        <f t="shared" si="232"/>
        <v>3238.553207267425</v>
      </c>
    </row>
    <row r="9352" spans="1:7" x14ac:dyDescent="0.3">
      <c r="A9352" s="5"/>
      <c r="B9352" s="399"/>
      <c r="C9352" s="5"/>
      <c r="D9352" s="5"/>
      <c r="E9352" s="43"/>
      <c r="F9352" s="43"/>
      <c r="G9352" s="48">
        <f t="shared" si="232"/>
        <v>3238.553207267425</v>
      </c>
    </row>
    <row r="9353" spans="1:7" x14ac:dyDescent="0.3">
      <c r="A9353" s="5"/>
      <c r="B9353" s="399"/>
      <c r="C9353" s="5"/>
      <c r="D9353" s="5"/>
      <c r="E9353" s="43"/>
      <c r="F9353" s="43"/>
      <c r="G9353" s="48">
        <f t="shared" si="232"/>
        <v>3238.553207267425</v>
      </c>
    </row>
    <row r="9354" spans="1:7" x14ac:dyDescent="0.3">
      <c r="A9354" s="5"/>
      <c r="B9354" s="399"/>
      <c r="C9354" s="5"/>
      <c r="D9354" s="5"/>
      <c r="E9354" s="43"/>
      <c r="F9354" s="43"/>
      <c r="G9354" s="48">
        <f t="shared" si="232"/>
        <v>3238.553207267425</v>
      </c>
    </row>
    <row r="9355" spans="1:7" x14ac:dyDescent="0.3">
      <c r="A9355" s="5"/>
      <c r="B9355" s="399"/>
      <c r="C9355" s="5"/>
      <c r="D9355" s="5"/>
      <c r="E9355" s="43"/>
      <c r="F9355" s="43"/>
      <c r="G9355" s="48">
        <f t="shared" si="232"/>
        <v>3238.553207267425</v>
      </c>
    </row>
    <row r="9356" spans="1:7" x14ac:dyDescent="0.3">
      <c r="A9356" s="5"/>
      <c r="B9356" s="399"/>
      <c r="C9356" s="5"/>
      <c r="D9356" s="5"/>
      <c r="E9356" s="43"/>
      <c r="F9356" s="43"/>
      <c r="G9356" s="48">
        <f t="shared" si="232"/>
        <v>3238.553207267425</v>
      </c>
    </row>
    <row r="9357" spans="1:7" x14ac:dyDescent="0.3">
      <c r="A9357" s="5"/>
      <c r="B9357" s="399"/>
      <c r="C9357" s="5"/>
      <c r="D9357" s="5"/>
      <c r="E9357" s="43"/>
      <c r="F9357" s="43"/>
      <c r="G9357" s="48">
        <f t="shared" si="232"/>
        <v>3238.553207267425</v>
      </c>
    </row>
    <row r="9358" spans="1:7" x14ac:dyDescent="0.3">
      <c r="A9358" s="5"/>
      <c r="B9358" s="399"/>
      <c r="C9358" s="5"/>
      <c r="D9358" s="5"/>
      <c r="E9358" s="43"/>
      <c r="F9358" s="43"/>
      <c r="G9358" s="48">
        <f t="shared" si="232"/>
        <v>3238.553207267425</v>
      </c>
    </row>
    <row r="9359" spans="1:7" x14ac:dyDescent="0.3">
      <c r="A9359" s="5"/>
      <c r="B9359" s="399"/>
      <c r="C9359" s="5"/>
      <c r="D9359" s="5"/>
      <c r="E9359" s="43"/>
      <c r="F9359" s="43"/>
      <c r="G9359" s="48">
        <f t="shared" si="232"/>
        <v>3238.553207267425</v>
      </c>
    </row>
    <row r="9360" spans="1:7" x14ac:dyDescent="0.3">
      <c r="A9360" s="5"/>
      <c r="B9360" s="399"/>
      <c r="C9360" s="5"/>
      <c r="D9360" s="5"/>
      <c r="E9360" s="43"/>
      <c r="F9360" s="43"/>
      <c r="G9360" s="48">
        <f t="shared" si="232"/>
        <v>3238.553207267425</v>
      </c>
    </row>
    <row r="9361" spans="1:7" x14ac:dyDescent="0.3">
      <c r="A9361" s="5"/>
      <c r="B9361" s="399"/>
      <c r="C9361" s="5"/>
      <c r="D9361" s="5"/>
      <c r="E9361" s="43"/>
      <c r="F9361" s="43"/>
      <c r="G9361" s="48">
        <f t="shared" si="232"/>
        <v>3238.553207267425</v>
      </c>
    </row>
    <row r="9362" spans="1:7" x14ac:dyDescent="0.3">
      <c r="A9362" s="5"/>
      <c r="B9362" s="399"/>
      <c r="C9362" s="5"/>
      <c r="D9362" s="5"/>
      <c r="E9362" s="43"/>
      <c r="F9362" s="43"/>
      <c r="G9362" s="48">
        <f t="shared" si="232"/>
        <v>3238.553207267425</v>
      </c>
    </row>
    <row r="9363" spans="1:7" x14ac:dyDescent="0.3">
      <c r="A9363" s="5"/>
      <c r="B9363" s="399"/>
      <c r="C9363" s="5"/>
      <c r="D9363" s="5"/>
      <c r="E9363" s="43"/>
      <c r="F9363" s="43"/>
      <c r="G9363" s="48">
        <f t="shared" si="232"/>
        <v>3238.553207267425</v>
      </c>
    </row>
    <row r="9364" spans="1:7" x14ac:dyDescent="0.3">
      <c r="A9364" s="5"/>
      <c r="B9364" s="399"/>
      <c r="C9364" s="5"/>
      <c r="D9364" s="5"/>
      <c r="E9364" s="43"/>
      <c r="F9364" s="43"/>
      <c r="G9364" s="48">
        <f t="shared" si="232"/>
        <v>3238.553207267425</v>
      </c>
    </row>
    <row r="9365" spans="1:7" x14ac:dyDescent="0.3">
      <c r="A9365" s="5"/>
      <c r="B9365" s="399"/>
      <c r="C9365" s="5"/>
      <c r="D9365" s="5"/>
      <c r="E9365" s="43"/>
      <c r="F9365" s="43"/>
      <c r="G9365" s="48">
        <f t="shared" si="232"/>
        <v>3238.553207267425</v>
      </c>
    </row>
    <row r="9366" spans="1:7" x14ac:dyDescent="0.3">
      <c r="A9366" s="5"/>
      <c r="B9366" s="399"/>
      <c r="C9366" s="5"/>
      <c r="D9366" s="5"/>
      <c r="E9366" s="43"/>
      <c r="F9366" s="43"/>
      <c r="G9366" s="48">
        <f t="shared" si="232"/>
        <v>3238.553207267425</v>
      </c>
    </row>
    <row r="9367" spans="1:7" x14ac:dyDescent="0.3">
      <c r="A9367" s="5"/>
      <c r="B9367" s="399"/>
      <c r="C9367" s="5"/>
      <c r="D9367" s="5"/>
      <c r="E9367" s="43"/>
      <c r="F9367" s="43"/>
      <c r="G9367" s="48">
        <f t="shared" si="232"/>
        <v>3238.553207267425</v>
      </c>
    </row>
    <row r="9368" spans="1:7" x14ac:dyDescent="0.3">
      <c r="A9368" s="5"/>
      <c r="B9368" s="399"/>
      <c r="C9368" s="5"/>
      <c r="D9368" s="5"/>
      <c r="E9368" s="43"/>
      <c r="F9368" s="43"/>
      <c r="G9368" s="48">
        <f t="shared" si="232"/>
        <v>3238.553207267425</v>
      </c>
    </row>
    <row r="9369" spans="1:7" x14ac:dyDescent="0.3">
      <c r="A9369" s="5"/>
      <c r="B9369" s="399"/>
      <c r="C9369" s="5"/>
      <c r="D9369" s="5"/>
      <c r="E9369" s="43"/>
      <c r="F9369" s="43"/>
      <c r="G9369" s="48">
        <f t="shared" si="232"/>
        <v>3238.553207267425</v>
      </c>
    </row>
    <row r="9370" spans="1:7" x14ac:dyDescent="0.3">
      <c r="A9370" s="5"/>
      <c r="B9370" s="399"/>
      <c r="C9370" s="5"/>
      <c r="D9370" s="5"/>
      <c r="E9370" s="43"/>
      <c r="F9370" s="43"/>
      <c r="G9370" s="48">
        <f t="shared" si="232"/>
        <v>3238.553207267425</v>
      </c>
    </row>
    <row r="9371" spans="1:7" x14ac:dyDescent="0.3">
      <c r="A9371" s="5"/>
      <c r="B9371" s="399"/>
      <c r="C9371" s="5"/>
      <c r="D9371" s="5"/>
      <c r="E9371" s="43"/>
      <c r="F9371" s="43"/>
      <c r="G9371" s="48">
        <f t="shared" si="232"/>
        <v>3238.553207267425</v>
      </c>
    </row>
    <row r="9372" spans="1:7" x14ac:dyDescent="0.3">
      <c r="A9372" s="5"/>
      <c r="B9372" s="399"/>
      <c r="C9372" s="5"/>
      <c r="D9372" s="5"/>
      <c r="E9372" s="43"/>
      <c r="F9372" s="43"/>
      <c r="G9372" s="48">
        <f t="shared" si="232"/>
        <v>3238.553207267425</v>
      </c>
    </row>
    <row r="9373" spans="1:7" x14ac:dyDescent="0.3">
      <c r="A9373" s="5"/>
      <c r="B9373" s="399"/>
      <c r="C9373" s="5"/>
      <c r="D9373" s="5"/>
      <c r="E9373" s="43"/>
      <c r="F9373" s="43"/>
      <c r="G9373" s="48">
        <f t="shared" si="232"/>
        <v>3238.553207267425</v>
      </c>
    </row>
    <row r="9374" spans="1:7" x14ac:dyDescent="0.3">
      <c r="A9374" s="5"/>
      <c r="B9374" s="399"/>
      <c r="C9374" s="5"/>
      <c r="D9374" s="5"/>
      <c r="E9374" s="43"/>
      <c r="F9374" s="43"/>
      <c r="G9374" s="48">
        <f t="shared" si="232"/>
        <v>3238.553207267425</v>
      </c>
    </row>
    <row r="9375" spans="1:7" x14ac:dyDescent="0.3">
      <c r="A9375" s="5"/>
      <c r="B9375" s="399"/>
      <c r="C9375" s="5"/>
      <c r="D9375" s="5"/>
      <c r="E9375" s="43"/>
      <c r="F9375" s="43"/>
      <c r="G9375" s="48">
        <f t="shared" si="232"/>
        <v>3238.553207267425</v>
      </c>
    </row>
    <row r="9376" spans="1:7" x14ac:dyDescent="0.3">
      <c r="A9376" s="5"/>
      <c r="B9376" s="399"/>
      <c r="C9376" s="5"/>
      <c r="D9376" s="5"/>
      <c r="E9376" s="43"/>
      <c r="F9376" s="43"/>
      <c r="G9376" s="48">
        <f t="shared" si="232"/>
        <v>3238.553207267425</v>
      </c>
    </row>
    <row r="9377" spans="1:7" x14ac:dyDescent="0.3">
      <c r="A9377" s="5"/>
      <c r="B9377" s="399"/>
      <c r="C9377" s="5"/>
      <c r="D9377" s="5"/>
      <c r="E9377" s="43"/>
      <c r="F9377" s="43"/>
      <c r="G9377" s="48">
        <f t="shared" si="232"/>
        <v>3238.553207267425</v>
      </c>
    </row>
    <row r="9378" spans="1:7" x14ac:dyDescent="0.3">
      <c r="A9378" s="5"/>
      <c r="B9378" s="399"/>
      <c r="C9378" s="5"/>
      <c r="D9378" s="5"/>
      <c r="E9378" s="43"/>
      <c r="F9378" s="43"/>
      <c r="G9378" s="48">
        <f t="shared" si="232"/>
        <v>3238.553207267425</v>
      </c>
    </row>
    <row r="9379" spans="1:7" x14ac:dyDescent="0.3">
      <c r="A9379" s="5"/>
      <c r="B9379" s="399"/>
      <c r="C9379" s="5"/>
      <c r="D9379" s="5"/>
      <c r="E9379" s="43"/>
      <c r="F9379" s="43"/>
      <c r="G9379" s="48">
        <f t="shared" si="232"/>
        <v>3238.553207267425</v>
      </c>
    </row>
    <row r="9380" spans="1:7" x14ac:dyDescent="0.3">
      <c r="A9380" s="5"/>
      <c r="B9380" s="399"/>
      <c r="C9380" s="5"/>
      <c r="D9380" s="5"/>
      <c r="E9380" s="43"/>
      <c r="F9380" s="43"/>
      <c r="G9380" s="48">
        <f t="shared" si="232"/>
        <v>3238.553207267425</v>
      </c>
    </row>
    <row r="9381" spans="1:7" x14ac:dyDescent="0.3">
      <c r="A9381" s="5"/>
      <c r="B9381" s="399"/>
      <c r="C9381" s="5"/>
      <c r="D9381" s="5"/>
      <c r="E9381" s="43"/>
      <c r="F9381" s="43"/>
      <c r="G9381" s="48">
        <f t="shared" si="232"/>
        <v>3238.553207267425</v>
      </c>
    </row>
    <row r="9382" spans="1:7" x14ac:dyDescent="0.3">
      <c r="A9382" s="5"/>
      <c r="B9382" s="399"/>
      <c r="C9382" s="5"/>
      <c r="D9382" s="5"/>
      <c r="E9382" s="43"/>
      <c r="F9382" s="43"/>
      <c r="G9382" s="48">
        <f t="shared" si="232"/>
        <v>3238.553207267425</v>
      </c>
    </row>
    <row r="9383" spans="1:7" x14ac:dyDescent="0.3">
      <c r="A9383" s="5"/>
      <c r="B9383" s="399"/>
      <c r="C9383" s="5"/>
      <c r="D9383" s="5"/>
      <c r="E9383" s="43"/>
      <c r="F9383" s="43"/>
      <c r="G9383" s="48">
        <f t="shared" si="232"/>
        <v>3238.553207267425</v>
      </c>
    </row>
    <row r="9384" spans="1:7" x14ac:dyDescent="0.3">
      <c r="A9384" s="5"/>
      <c r="B9384" s="399"/>
      <c r="C9384" s="5"/>
      <c r="D9384" s="5"/>
      <c r="E9384" s="43"/>
      <c r="F9384" s="43"/>
      <c r="G9384" s="48">
        <f t="shared" si="232"/>
        <v>3238.553207267425</v>
      </c>
    </row>
    <row r="9385" spans="1:7" x14ac:dyDescent="0.3">
      <c r="A9385" s="5"/>
      <c r="B9385" s="399"/>
      <c r="C9385" s="5"/>
      <c r="D9385" s="5"/>
      <c r="E9385" s="43"/>
      <c r="F9385" s="43"/>
      <c r="G9385" s="48">
        <f t="shared" si="232"/>
        <v>3238.553207267425</v>
      </c>
    </row>
    <row r="9386" spans="1:7" x14ac:dyDescent="0.3">
      <c r="A9386" s="5"/>
      <c r="B9386" s="399"/>
      <c r="C9386" s="5"/>
      <c r="D9386" s="5"/>
      <c r="E9386" s="43"/>
      <c r="F9386" s="43"/>
      <c r="G9386" s="48">
        <f t="shared" si="232"/>
        <v>3238.553207267425</v>
      </c>
    </row>
    <row r="9387" spans="1:7" x14ac:dyDescent="0.3">
      <c r="A9387" s="5"/>
      <c r="B9387" s="399"/>
      <c r="C9387" s="5"/>
      <c r="D9387" s="5"/>
      <c r="E9387" s="43"/>
      <c r="F9387" s="43"/>
      <c r="G9387" s="48">
        <f t="shared" si="232"/>
        <v>3238.553207267425</v>
      </c>
    </row>
    <row r="9388" spans="1:7" x14ac:dyDescent="0.3">
      <c r="A9388" s="5"/>
      <c r="B9388" s="399"/>
      <c r="C9388" s="5"/>
      <c r="D9388" s="5"/>
      <c r="E9388" s="43"/>
      <c r="F9388" s="43"/>
      <c r="G9388" s="48">
        <f t="shared" si="232"/>
        <v>3238.553207267425</v>
      </c>
    </row>
    <row r="9389" spans="1:7" x14ac:dyDescent="0.3">
      <c r="A9389" s="5"/>
      <c r="B9389" s="399"/>
      <c r="C9389" s="5"/>
      <c r="D9389" s="5"/>
      <c r="E9389" s="43"/>
      <c r="F9389" s="43"/>
      <c r="G9389" s="48">
        <f t="shared" si="232"/>
        <v>3238.553207267425</v>
      </c>
    </row>
    <row r="9390" spans="1:7" x14ac:dyDescent="0.3">
      <c r="A9390" s="5"/>
      <c r="B9390" s="399"/>
      <c r="C9390" s="5"/>
      <c r="D9390" s="5"/>
      <c r="E9390" s="43"/>
      <c r="F9390" s="43"/>
      <c r="G9390" s="48">
        <f t="shared" si="232"/>
        <v>3238.553207267425</v>
      </c>
    </row>
    <row r="9391" spans="1:7" x14ac:dyDescent="0.3">
      <c r="A9391" s="5"/>
      <c r="B9391" s="399"/>
      <c r="C9391" s="5"/>
      <c r="D9391" s="5"/>
      <c r="E9391" s="43"/>
      <c r="F9391" s="43"/>
      <c r="G9391" s="48">
        <f t="shared" si="232"/>
        <v>3238.553207267425</v>
      </c>
    </row>
    <row r="9392" spans="1:7" x14ac:dyDescent="0.3">
      <c r="A9392" s="5"/>
      <c r="B9392" s="399"/>
      <c r="C9392" s="5"/>
      <c r="D9392" s="5"/>
      <c r="E9392" s="43"/>
      <c r="F9392" s="43"/>
      <c r="G9392" s="48">
        <f t="shared" si="232"/>
        <v>3238.553207267425</v>
      </c>
    </row>
    <row r="9393" spans="1:7" x14ac:dyDescent="0.3">
      <c r="A9393" s="5"/>
      <c r="B9393" s="399"/>
      <c r="C9393" s="5"/>
      <c r="D9393" s="5"/>
      <c r="E9393" s="43"/>
      <c r="F9393" s="43"/>
      <c r="G9393" s="48">
        <f t="shared" si="232"/>
        <v>3238.553207267425</v>
      </c>
    </row>
    <row r="9394" spans="1:7" x14ac:dyDescent="0.3">
      <c r="A9394" s="5"/>
      <c r="B9394" s="399"/>
      <c r="C9394" s="5"/>
      <c r="D9394" s="5"/>
      <c r="E9394" s="43"/>
      <c r="F9394" s="43"/>
      <c r="G9394" s="48">
        <f t="shared" si="232"/>
        <v>3238.553207267425</v>
      </c>
    </row>
    <row r="9395" spans="1:7" x14ac:dyDescent="0.3">
      <c r="A9395" s="5"/>
      <c r="B9395" s="399"/>
      <c r="C9395" s="5"/>
      <c r="D9395" s="5"/>
      <c r="E9395" s="43"/>
      <c r="F9395" s="43"/>
      <c r="G9395" s="48">
        <f t="shared" si="232"/>
        <v>3238.553207267425</v>
      </c>
    </row>
    <row r="9396" spans="1:7" x14ac:dyDescent="0.3">
      <c r="A9396" s="5"/>
      <c r="B9396" s="399"/>
      <c r="C9396" s="5"/>
      <c r="D9396" s="5"/>
      <c r="E9396" s="43"/>
      <c r="F9396" s="43"/>
      <c r="G9396" s="48">
        <f t="shared" si="232"/>
        <v>3238.553207267425</v>
      </c>
    </row>
    <row r="9397" spans="1:7" x14ac:dyDescent="0.3">
      <c r="A9397" s="5"/>
      <c r="B9397" s="399"/>
      <c r="C9397" s="5"/>
      <c r="D9397" s="5"/>
      <c r="E9397" s="43"/>
      <c r="F9397" s="43"/>
      <c r="G9397" s="48">
        <f t="shared" si="232"/>
        <v>3238.553207267425</v>
      </c>
    </row>
    <row r="9398" spans="1:7" x14ac:dyDescent="0.3">
      <c r="A9398" s="5"/>
      <c r="B9398" s="399"/>
      <c r="C9398" s="5"/>
      <c r="D9398" s="5"/>
      <c r="E9398" s="43"/>
      <c r="F9398" s="43"/>
      <c r="G9398" s="48">
        <f t="shared" si="232"/>
        <v>3238.553207267425</v>
      </c>
    </row>
    <row r="9399" spans="1:7" x14ac:dyDescent="0.3">
      <c r="A9399" s="5"/>
      <c r="B9399" s="399"/>
      <c r="C9399" s="5"/>
      <c r="D9399" s="5"/>
      <c r="E9399" s="43"/>
      <c r="F9399" s="43"/>
      <c r="G9399" s="48">
        <f t="shared" si="232"/>
        <v>3238.553207267425</v>
      </c>
    </row>
    <row r="9400" spans="1:7" x14ac:dyDescent="0.3">
      <c r="A9400" s="5"/>
      <c r="B9400" s="399"/>
      <c r="C9400" s="5"/>
      <c r="D9400" s="5"/>
      <c r="E9400" s="43"/>
      <c r="F9400" s="43"/>
      <c r="G9400" s="48">
        <f t="shared" si="232"/>
        <v>3238.553207267425</v>
      </c>
    </row>
    <row r="9401" spans="1:7" x14ac:dyDescent="0.3">
      <c r="A9401" s="5"/>
      <c r="B9401" s="399"/>
      <c r="C9401" s="5"/>
      <c r="D9401" s="5"/>
      <c r="E9401" s="43"/>
      <c r="F9401" s="43"/>
      <c r="G9401" s="48">
        <f t="shared" si="232"/>
        <v>3238.553207267425</v>
      </c>
    </row>
    <row r="9402" spans="1:7" x14ac:dyDescent="0.3">
      <c r="A9402" s="5"/>
      <c r="B9402" s="399"/>
      <c r="C9402" s="5"/>
      <c r="D9402" s="5"/>
      <c r="E9402" s="43"/>
      <c r="F9402" s="43"/>
      <c r="G9402" s="48">
        <f t="shared" si="232"/>
        <v>3238.553207267425</v>
      </c>
    </row>
    <row r="9403" spans="1:7" x14ac:dyDescent="0.3">
      <c r="A9403" s="5"/>
      <c r="B9403" s="399"/>
      <c r="C9403" s="5"/>
      <c r="D9403" s="5"/>
      <c r="E9403" s="43"/>
      <c r="F9403" s="43"/>
      <c r="G9403" s="48">
        <f t="shared" si="232"/>
        <v>3238.553207267425</v>
      </c>
    </row>
    <row r="9404" spans="1:7" x14ac:dyDescent="0.3">
      <c r="A9404" s="5"/>
      <c r="B9404" s="399"/>
      <c r="C9404" s="5"/>
      <c r="D9404" s="5"/>
      <c r="E9404" s="43"/>
      <c r="F9404" s="43"/>
      <c r="G9404" s="48">
        <f t="shared" si="232"/>
        <v>3238.553207267425</v>
      </c>
    </row>
    <row r="9405" spans="1:7" x14ac:dyDescent="0.3">
      <c r="A9405" s="5"/>
      <c r="B9405" s="399"/>
      <c r="C9405" s="5"/>
      <c r="D9405" s="5"/>
      <c r="E9405" s="43"/>
      <c r="F9405" s="43"/>
      <c r="G9405" s="48">
        <f t="shared" si="232"/>
        <v>3238.553207267425</v>
      </c>
    </row>
    <row r="9406" spans="1:7" x14ac:dyDescent="0.3">
      <c r="A9406" s="5"/>
      <c r="B9406" s="399"/>
      <c r="C9406" s="5"/>
      <c r="D9406" s="5"/>
      <c r="E9406" s="43"/>
      <c r="F9406" s="43"/>
      <c r="G9406" s="48">
        <f t="shared" si="232"/>
        <v>3238.553207267425</v>
      </c>
    </row>
    <row r="9407" spans="1:7" x14ac:dyDescent="0.3">
      <c r="A9407" s="5"/>
      <c r="B9407" s="399"/>
      <c r="C9407" s="5"/>
      <c r="D9407" s="5"/>
      <c r="E9407" s="43"/>
      <c r="F9407" s="43"/>
      <c r="G9407" s="48">
        <f t="shared" si="232"/>
        <v>3238.553207267425</v>
      </c>
    </row>
    <row r="9408" spans="1:7" x14ac:dyDescent="0.3">
      <c r="A9408" s="5"/>
      <c r="B9408" s="399"/>
      <c r="C9408" s="5"/>
      <c r="D9408" s="5"/>
      <c r="E9408" s="43"/>
      <c r="F9408" s="43"/>
      <c r="G9408" s="48">
        <f t="shared" ref="G9408:G9471" si="233">G9407+F9408-E9408</f>
        <v>3238.553207267425</v>
      </c>
    </row>
    <row r="9409" spans="1:7" x14ac:dyDescent="0.3">
      <c r="A9409" s="5"/>
      <c r="B9409" s="399"/>
      <c r="C9409" s="5"/>
      <c r="D9409" s="5"/>
      <c r="E9409" s="43"/>
      <c r="F9409" s="43"/>
      <c r="G9409" s="48">
        <f t="shared" si="233"/>
        <v>3238.553207267425</v>
      </c>
    </row>
    <row r="9410" spans="1:7" x14ac:dyDescent="0.3">
      <c r="A9410" s="5"/>
      <c r="B9410" s="399"/>
      <c r="C9410" s="5"/>
      <c r="D9410" s="5"/>
      <c r="E9410" s="43"/>
      <c r="F9410" s="43"/>
      <c r="G9410" s="48">
        <f t="shared" si="233"/>
        <v>3238.553207267425</v>
      </c>
    </row>
    <row r="9411" spans="1:7" x14ac:dyDescent="0.3">
      <c r="A9411" s="5"/>
      <c r="B9411" s="399"/>
      <c r="C9411" s="5"/>
      <c r="D9411" s="5"/>
      <c r="E9411" s="43"/>
      <c r="F9411" s="43"/>
      <c r="G9411" s="48">
        <f t="shared" si="233"/>
        <v>3238.553207267425</v>
      </c>
    </row>
    <row r="9412" spans="1:7" x14ac:dyDescent="0.3">
      <c r="A9412" s="5"/>
      <c r="B9412" s="399"/>
      <c r="C9412" s="5"/>
      <c r="D9412" s="5"/>
      <c r="E9412" s="43"/>
      <c r="F9412" s="43"/>
      <c r="G9412" s="48">
        <f t="shared" si="233"/>
        <v>3238.553207267425</v>
      </c>
    </row>
    <row r="9413" spans="1:7" x14ac:dyDescent="0.3">
      <c r="A9413" s="5"/>
      <c r="B9413" s="399"/>
      <c r="C9413" s="5"/>
      <c r="D9413" s="5"/>
      <c r="E9413" s="43"/>
      <c r="F9413" s="43"/>
      <c r="G9413" s="48">
        <f t="shared" si="233"/>
        <v>3238.553207267425</v>
      </c>
    </row>
    <row r="9414" spans="1:7" x14ac:dyDescent="0.3">
      <c r="A9414" s="5"/>
      <c r="B9414" s="399"/>
      <c r="C9414" s="5"/>
      <c r="D9414" s="5"/>
      <c r="E9414" s="43"/>
      <c r="F9414" s="43"/>
      <c r="G9414" s="48">
        <f t="shared" si="233"/>
        <v>3238.553207267425</v>
      </c>
    </row>
    <row r="9415" spans="1:7" x14ac:dyDescent="0.3">
      <c r="A9415" s="5"/>
      <c r="B9415" s="399"/>
      <c r="C9415" s="5"/>
      <c r="D9415" s="5"/>
      <c r="E9415" s="43"/>
      <c r="F9415" s="43"/>
      <c r="G9415" s="48">
        <f t="shared" si="233"/>
        <v>3238.553207267425</v>
      </c>
    </row>
    <row r="9416" spans="1:7" x14ac:dyDescent="0.3">
      <c r="A9416" s="5"/>
      <c r="B9416" s="399"/>
      <c r="C9416" s="5"/>
      <c r="D9416" s="5"/>
      <c r="E9416" s="43"/>
      <c r="F9416" s="43"/>
      <c r="G9416" s="48">
        <f t="shared" si="233"/>
        <v>3238.553207267425</v>
      </c>
    </row>
    <row r="9417" spans="1:7" x14ac:dyDescent="0.3">
      <c r="A9417" s="5"/>
      <c r="B9417" s="399"/>
      <c r="C9417" s="5"/>
      <c r="D9417" s="5"/>
      <c r="E9417" s="43"/>
      <c r="F9417" s="43"/>
      <c r="G9417" s="48">
        <f t="shared" si="233"/>
        <v>3238.553207267425</v>
      </c>
    </row>
    <row r="9418" spans="1:7" x14ac:dyDescent="0.3">
      <c r="A9418" s="5"/>
      <c r="B9418" s="399"/>
      <c r="C9418" s="5"/>
      <c r="D9418" s="5"/>
      <c r="E9418" s="43"/>
      <c r="F9418" s="43"/>
      <c r="G9418" s="48">
        <f t="shared" si="233"/>
        <v>3238.553207267425</v>
      </c>
    </row>
    <row r="9419" spans="1:7" x14ac:dyDescent="0.3">
      <c r="A9419" s="5"/>
      <c r="B9419" s="399"/>
      <c r="C9419" s="5"/>
      <c r="D9419" s="5"/>
      <c r="E9419" s="43"/>
      <c r="F9419" s="43"/>
      <c r="G9419" s="48">
        <f t="shared" si="233"/>
        <v>3238.553207267425</v>
      </c>
    </row>
    <row r="9420" spans="1:7" x14ac:dyDescent="0.3">
      <c r="A9420" s="5"/>
      <c r="B9420" s="399"/>
      <c r="C9420" s="5"/>
      <c r="D9420" s="5"/>
      <c r="E9420" s="43"/>
      <c r="F9420" s="43"/>
      <c r="G9420" s="48">
        <f t="shared" si="233"/>
        <v>3238.553207267425</v>
      </c>
    </row>
    <row r="9421" spans="1:7" x14ac:dyDescent="0.3">
      <c r="A9421" s="5"/>
      <c r="B9421" s="399"/>
      <c r="C9421" s="5"/>
      <c r="D9421" s="5"/>
      <c r="E9421" s="43"/>
      <c r="F9421" s="43"/>
      <c r="G9421" s="48">
        <f t="shared" si="233"/>
        <v>3238.553207267425</v>
      </c>
    </row>
    <row r="9422" spans="1:7" x14ac:dyDescent="0.3">
      <c r="A9422" s="5"/>
      <c r="B9422" s="399"/>
      <c r="C9422" s="5"/>
      <c r="D9422" s="5"/>
      <c r="E9422" s="43"/>
      <c r="F9422" s="43"/>
      <c r="G9422" s="48">
        <f t="shared" si="233"/>
        <v>3238.553207267425</v>
      </c>
    </row>
    <row r="9423" spans="1:7" x14ac:dyDescent="0.3">
      <c r="A9423" s="5"/>
      <c r="B9423" s="399"/>
      <c r="C9423" s="5"/>
      <c r="D9423" s="5"/>
      <c r="E9423" s="43"/>
      <c r="F9423" s="43"/>
      <c r="G9423" s="48">
        <f t="shared" si="233"/>
        <v>3238.553207267425</v>
      </c>
    </row>
    <row r="9424" spans="1:7" x14ac:dyDescent="0.3">
      <c r="A9424" s="5"/>
      <c r="B9424" s="399"/>
      <c r="C9424" s="5"/>
      <c r="D9424" s="5"/>
      <c r="E9424" s="43"/>
      <c r="F9424" s="43"/>
      <c r="G9424" s="48">
        <f t="shared" si="233"/>
        <v>3238.553207267425</v>
      </c>
    </row>
    <row r="9425" spans="1:7" x14ac:dyDescent="0.3">
      <c r="A9425" s="5"/>
      <c r="B9425" s="399"/>
      <c r="C9425" s="5"/>
      <c r="D9425" s="5"/>
      <c r="E9425" s="43"/>
      <c r="F9425" s="43"/>
      <c r="G9425" s="48">
        <f t="shared" si="233"/>
        <v>3238.553207267425</v>
      </c>
    </row>
    <row r="9426" spans="1:7" x14ac:dyDescent="0.3">
      <c r="A9426" s="5"/>
      <c r="B9426" s="399"/>
      <c r="C9426" s="5"/>
      <c r="D9426" s="5"/>
      <c r="E9426" s="43"/>
      <c r="F9426" s="43"/>
      <c r="G9426" s="48">
        <f t="shared" si="233"/>
        <v>3238.553207267425</v>
      </c>
    </row>
    <row r="9427" spans="1:7" x14ac:dyDescent="0.3">
      <c r="A9427" s="5"/>
      <c r="B9427" s="399"/>
      <c r="C9427" s="5"/>
      <c r="D9427" s="5"/>
      <c r="E9427" s="43"/>
      <c r="F9427" s="43"/>
      <c r="G9427" s="48">
        <f t="shared" si="233"/>
        <v>3238.553207267425</v>
      </c>
    </row>
    <row r="9428" spans="1:7" x14ac:dyDescent="0.3">
      <c r="A9428" s="5"/>
      <c r="B9428" s="399"/>
      <c r="C9428" s="5"/>
      <c r="D9428" s="5"/>
      <c r="E9428" s="43"/>
      <c r="F9428" s="43"/>
      <c r="G9428" s="48">
        <f t="shared" si="233"/>
        <v>3238.553207267425</v>
      </c>
    </row>
    <row r="9429" spans="1:7" x14ac:dyDescent="0.3">
      <c r="A9429" s="5"/>
      <c r="B9429" s="399"/>
      <c r="C9429" s="5"/>
      <c r="D9429" s="5"/>
      <c r="E9429" s="43"/>
      <c r="F9429" s="43"/>
      <c r="G9429" s="48">
        <f t="shared" si="233"/>
        <v>3238.553207267425</v>
      </c>
    </row>
    <row r="9430" spans="1:7" x14ac:dyDescent="0.3">
      <c r="A9430" s="5"/>
      <c r="B9430" s="399"/>
      <c r="C9430" s="5"/>
      <c r="D9430" s="5"/>
      <c r="E9430" s="43"/>
      <c r="F9430" s="43"/>
      <c r="G9430" s="48">
        <f t="shared" si="233"/>
        <v>3238.553207267425</v>
      </c>
    </row>
    <row r="9431" spans="1:7" x14ac:dyDescent="0.3">
      <c r="A9431" s="5"/>
      <c r="B9431" s="399"/>
      <c r="C9431" s="5"/>
      <c r="D9431" s="5"/>
      <c r="E9431" s="43"/>
      <c r="F9431" s="43"/>
      <c r="G9431" s="48">
        <f t="shared" si="233"/>
        <v>3238.553207267425</v>
      </c>
    </row>
    <row r="9432" spans="1:7" x14ac:dyDescent="0.3">
      <c r="A9432" s="5"/>
      <c r="B9432" s="399"/>
      <c r="C9432" s="5"/>
      <c r="D9432" s="5"/>
      <c r="E9432" s="43"/>
      <c r="F9432" s="43"/>
      <c r="G9432" s="48">
        <f t="shared" si="233"/>
        <v>3238.553207267425</v>
      </c>
    </row>
    <row r="9433" spans="1:7" x14ac:dyDescent="0.3">
      <c r="A9433" s="5"/>
      <c r="B9433" s="399"/>
      <c r="C9433" s="5"/>
      <c r="D9433" s="5"/>
      <c r="E9433" s="43"/>
      <c r="F9433" s="43"/>
      <c r="G9433" s="48">
        <f t="shared" si="233"/>
        <v>3238.553207267425</v>
      </c>
    </row>
    <row r="9434" spans="1:7" x14ac:dyDescent="0.3">
      <c r="A9434" s="5"/>
      <c r="B9434" s="399"/>
      <c r="C9434" s="5"/>
      <c r="D9434" s="5"/>
      <c r="E9434" s="43"/>
      <c r="F9434" s="43"/>
      <c r="G9434" s="48">
        <f t="shared" si="233"/>
        <v>3238.553207267425</v>
      </c>
    </row>
    <row r="9435" spans="1:7" x14ac:dyDescent="0.3">
      <c r="A9435" s="5"/>
      <c r="B9435" s="399"/>
      <c r="C9435" s="5"/>
      <c r="D9435" s="5"/>
      <c r="E9435" s="43"/>
      <c r="F9435" s="43"/>
      <c r="G9435" s="48">
        <f t="shared" si="233"/>
        <v>3238.553207267425</v>
      </c>
    </row>
    <row r="9436" spans="1:7" x14ac:dyDescent="0.3">
      <c r="A9436" s="5"/>
      <c r="B9436" s="399"/>
      <c r="C9436" s="5"/>
      <c r="D9436" s="5"/>
      <c r="E9436" s="43"/>
      <c r="F9436" s="43"/>
      <c r="G9436" s="48">
        <f t="shared" si="233"/>
        <v>3238.553207267425</v>
      </c>
    </row>
    <row r="9437" spans="1:7" x14ac:dyDescent="0.3">
      <c r="A9437" s="5"/>
      <c r="B9437" s="399"/>
      <c r="C9437" s="5"/>
      <c r="D9437" s="5"/>
      <c r="E9437" s="43"/>
      <c r="F9437" s="43"/>
      <c r="G9437" s="48">
        <f t="shared" si="233"/>
        <v>3238.553207267425</v>
      </c>
    </row>
    <row r="9438" spans="1:7" x14ac:dyDescent="0.3">
      <c r="A9438" s="5"/>
      <c r="B9438" s="399"/>
      <c r="C9438" s="5"/>
      <c r="D9438" s="5"/>
      <c r="E9438" s="43"/>
      <c r="F9438" s="43"/>
      <c r="G9438" s="48">
        <f t="shared" si="233"/>
        <v>3238.553207267425</v>
      </c>
    </row>
    <row r="9439" spans="1:7" x14ac:dyDescent="0.3">
      <c r="A9439" s="5"/>
      <c r="B9439" s="399"/>
      <c r="C9439" s="5"/>
      <c r="D9439" s="5"/>
      <c r="E9439" s="43"/>
      <c r="F9439" s="43"/>
      <c r="G9439" s="48">
        <f t="shared" si="233"/>
        <v>3238.553207267425</v>
      </c>
    </row>
    <row r="9440" spans="1:7" x14ac:dyDescent="0.3">
      <c r="A9440" s="5"/>
      <c r="B9440" s="399"/>
      <c r="C9440" s="5"/>
      <c r="D9440" s="5"/>
      <c r="E9440" s="43"/>
      <c r="F9440" s="43"/>
      <c r="G9440" s="48">
        <f t="shared" si="233"/>
        <v>3238.553207267425</v>
      </c>
    </row>
    <row r="9441" spans="1:7" x14ac:dyDescent="0.3">
      <c r="A9441" s="5"/>
      <c r="B9441" s="399"/>
      <c r="C9441" s="5"/>
      <c r="D9441" s="5"/>
      <c r="E9441" s="43"/>
      <c r="F9441" s="43"/>
      <c r="G9441" s="48">
        <f t="shared" si="233"/>
        <v>3238.553207267425</v>
      </c>
    </row>
    <row r="9442" spans="1:7" x14ac:dyDescent="0.3">
      <c r="A9442" s="5"/>
      <c r="B9442" s="399"/>
      <c r="C9442" s="5"/>
      <c r="D9442" s="5"/>
      <c r="E9442" s="43"/>
      <c r="F9442" s="43"/>
      <c r="G9442" s="48">
        <f t="shared" si="233"/>
        <v>3238.553207267425</v>
      </c>
    </row>
    <row r="9443" spans="1:7" x14ac:dyDescent="0.3">
      <c r="A9443" s="5"/>
      <c r="B9443" s="399"/>
      <c r="C9443" s="5"/>
      <c r="D9443" s="5"/>
      <c r="E9443" s="43"/>
      <c r="F9443" s="43"/>
      <c r="G9443" s="48">
        <f t="shared" si="233"/>
        <v>3238.553207267425</v>
      </c>
    </row>
    <row r="9444" spans="1:7" x14ac:dyDescent="0.3">
      <c r="A9444" s="5"/>
      <c r="B9444" s="399"/>
      <c r="C9444" s="5"/>
      <c r="D9444" s="5"/>
      <c r="E9444" s="43"/>
      <c r="F9444" s="43"/>
      <c r="G9444" s="48">
        <f t="shared" si="233"/>
        <v>3238.553207267425</v>
      </c>
    </row>
    <row r="9445" spans="1:7" x14ac:dyDescent="0.3">
      <c r="A9445" s="5"/>
      <c r="B9445" s="399"/>
      <c r="C9445" s="5"/>
      <c r="D9445" s="5"/>
      <c r="E9445" s="43"/>
      <c r="F9445" s="43"/>
      <c r="G9445" s="48">
        <f t="shared" si="233"/>
        <v>3238.553207267425</v>
      </c>
    </row>
    <row r="9446" spans="1:7" x14ac:dyDescent="0.3">
      <c r="A9446" s="5"/>
      <c r="B9446" s="399"/>
      <c r="C9446" s="5"/>
      <c r="D9446" s="5"/>
      <c r="E9446" s="43"/>
      <c r="F9446" s="43"/>
      <c r="G9446" s="48">
        <f t="shared" si="233"/>
        <v>3238.553207267425</v>
      </c>
    </row>
    <row r="9447" spans="1:7" x14ac:dyDescent="0.3">
      <c r="A9447" s="5"/>
      <c r="B9447" s="399"/>
      <c r="C9447" s="5"/>
      <c r="D9447" s="5"/>
      <c r="E9447" s="43"/>
      <c r="F9447" s="43"/>
      <c r="G9447" s="48">
        <f t="shared" si="233"/>
        <v>3238.553207267425</v>
      </c>
    </row>
    <row r="9448" spans="1:7" x14ac:dyDescent="0.3">
      <c r="A9448" s="5"/>
      <c r="B9448" s="399"/>
      <c r="C9448" s="5"/>
      <c r="D9448" s="5"/>
      <c r="E9448" s="43"/>
      <c r="F9448" s="43"/>
      <c r="G9448" s="48">
        <f t="shared" si="233"/>
        <v>3238.553207267425</v>
      </c>
    </row>
    <row r="9449" spans="1:7" x14ac:dyDescent="0.3">
      <c r="A9449" s="5"/>
      <c r="B9449" s="399"/>
      <c r="C9449" s="5"/>
      <c r="D9449" s="5"/>
      <c r="E9449" s="43"/>
      <c r="F9449" s="43"/>
      <c r="G9449" s="48">
        <f t="shared" si="233"/>
        <v>3238.553207267425</v>
      </c>
    </row>
    <row r="9450" spans="1:7" x14ac:dyDescent="0.3">
      <c r="A9450" s="5"/>
      <c r="B9450" s="399"/>
      <c r="C9450" s="5"/>
      <c r="D9450" s="5"/>
      <c r="E9450" s="43"/>
      <c r="F9450" s="43"/>
      <c r="G9450" s="48">
        <f t="shared" si="233"/>
        <v>3238.553207267425</v>
      </c>
    </row>
    <row r="9451" spans="1:7" x14ac:dyDescent="0.3">
      <c r="A9451" s="5"/>
      <c r="B9451" s="399"/>
      <c r="C9451" s="5"/>
      <c r="D9451" s="5"/>
      <c r="E9451" s="43"/>
      <c r="F9451" s="43"/>
      <c r="G9451" s="48">
        <f t="shared" si="233"/>
        <v>3238.553207267425</v>
      </c>
    </row>
    <row r="9452" spans="1:7" x14ac:dyDescent="0.3">
      <c r="A9452" s="5"/>
      <c r="B9452" s="399"/>
      <c r="C9452" s="5"/>
      <c r="D9452" s="5"/>
      <c r="E9452" s="43"/>
      <c r="F9452" s="43"/>
      <c r="G9452" s="48">
        <f t="shared" si="233"/>
        <v>3238.553207267425</v>
      </c>
    </row>
    <row r="9453" spans="1:7" x14ac:dyDescent="0.3">
      <c r="A9453" s="5"/>
      <c r="B9453" s="399"/>
      <c r="C9453" s="5"/>
      <c r="D9453" s="5"/>
      <c r="E9453" s="43"/>
      <c r="F9453" s="43"/>
      <c r="G9453" s="48">
        <f t="shared" si="233"/>
        <v>3238.553207267425</v>
      </c>
    </row>
    <row r="9454" spans="1:7" x14ac:dyDescent="0.3">
      <c r="A9454" s="5"/>
      <c r="B9454" s="399"/>
      <c r="C9454" s="5"/>
      <c r="D9454" s="5"/>
      <c r="E9454" s="43"/>
      <c r="F9454" s="43"/>
      <c r="G9454" s="48">
        <f t="shared" si="233"/>
        <v>3238.553207267425</v>
      </c>
    </row>
    <row r="9455" spans="1:7" x14ac:dyDescent="0.3">
      <c r="A9455" s="5"/>
      <c r="B9455" s="399"/>
      <c r="C9455" s="5"/>
      <c r="D9455" s="5"/>
      <c r="E9455" s="43"/>
      <c r="F9455" s="43"/>
      <c r="G9455" s="48">
        <f t="shared" si="233"/>
        <v>3238.553207267425</v>
      </c>
    </row>
    <row r="9456" spans="1:7" x14ac:dyDescent="0.3">
      <c r="A9456" s="5"/>
      <c r="B9456" s="399"/>
      <c r="C9456" s="5"/>
      <c r="D9456" s="5"/>
      <c r="E9456" s="43"/>
      <c r="F9456" s="43"/>
      <c r="G9456" s="48">
        <f t="shared" si="233"/>
        <v>3238.553207267425</v>
      </c>
    </row>
    <row r="9457" spans="1:7" x14ac:dyDescent="0.3">
      <c r="A9457" s="5"/>
      <c r="B9457" s="399"/>
      <c r="C9457" s="5"/>
      <c r="D9457" s="5"/>
      <c r="E9457" s="43"/>
      <c r="F9457" s="43"/>
      <c r="G9457" s="48">
        <f t="shared" si="233"/>
        <v>3238.553207267425</v>
      </c>
    </row>
    <row r="9458" spans="1:7" x14ac:dyDescent="0.3">
      <c r="A9458" s="5"/>
      <c r="B9458" s="399"/>
      <c r="C9458" s="5"/>
      <c r="D9458" s="5"/>
      <c r="E9458" s="43"/>
      <c r="F9458" s="43"/>
      <c r="G9458" s="48">
        <f t="shared" si="233"/>
        <v>3238.553207267425</v>
      </c>
    </row>
    <row r="9459" spans="1:7" x14ac:dyDescent="0.3">
      <c r="A9459" s="5"/>
      <c r="B9459" s="399"/>
      <c r="C9459" s="5"/>
      <c r="D9459" s="5"/>
      <c r="E9459" s="43"/>
      <c r="F9459" s="43"/>
      <c r="G9459" s="48">
        <f t="shared" si="233"/>
        <v>3238.553207267425</v>
      </c>
    </row>
    <row r="9460" spans="1:7" x14ac:dyDescent="0.3">
      <c r="A9460" s="5"/>
      <c r="B9460" s="399"/>
      <c r="C9460" s="5"/>
      <c r="D9460" s="5"/>
      <c r="E9460" s="43"/>
      <c r="F9460" s="43"/>
      <c r="G9460" s="48">
        <f t="shared" si="233"/>
        <v>3238.553207267425</v>
      </c>
    </row>
    <row r="9461" spans="1:7" x14ac:dyDescent="0.3">
      <c r="A9461" s="5"/>
      <c r="B9461" s="399"/>
      <c r="C9461" s="5"/>
      <c r="D9461" s="5"/>
      <c r="E9461" s="43"/>
      <c r="F9461" s="43"/>
      <c r="G9461" s="48">
        <f t="shared" si="233"/>
        <v>3238.553207267425</v>
      </c>
    </row>
    <row r="9462" spans="1:7" x14ac:dyDescent="0.3">
      <c r="A9462" s="5"/>
      <c r="B9462" s="399"/>
      <c r="C9462" s="5"/>
      <c r="D9462" s="5"/>
      <c r="E9462" s="43"/>
      <c r="F9462" s="43"/>
      <c r="G9462" s="48">
        <f t="shared" si="233"/>
        <v>3238.553207267425</v>
      </c>
    </row>
    <row r="9463" spans="1:7" x14ac:dyDescent="0.3">
      <c r="A9463" s="5"/>
      <c r="B9463" s="399"/>
      <c r="C9463" s="5"/>
      <c r="D9463" s="5"/>
      <c r="E9463" s="43"/>
      <c r="F9463" s="43"/>
      <c r="G9463" s="48">
        <f t="shared" si="233"/>
        <v>3238.553207267425</v>
      </c>
    </row>
    <row r="9464" spans="1:7" x14ac:dyDescent="0.3">
      <c r="A9464" s="5"/>
      <c r="B9464" s="399"/>
      <c r="C9464" s="5"/>
      <c r="D9464" s="5"/>
      <c r="E9464" s="43"/>
      <c r="F9464" s="43"/>
      <c r="G9464" s="48">
        <f t="shared" si="233"/>
        <v>3238.553207267425</v>
      </c>
    </row>
    <row r="9465" spans="1:7" x14ac:dyDescent="0.3">
      <c r="A9465" s="5"/>
      <c r="B9465" s="399"/>
      <c r="C9465" s="5"/>
      <c r="D9465" s="5"/>
      <c r="E9465" s="43"/>
      <c r="F9465" s="43"/>
      <c r="G9465" s="48">
        <f t="shared" si="233"/>
        <v>3238.553207267425</v>
      </c>
    </row>
    <row r="9466" spans="1:7" x14ac:dyDescent="0.3">
      <c r="A9466" s="5"/>
      <c r="B9466" s="399"/>
      <c r="C9466" s="5"/>
      <c r="D9466" s="5"/>
      <c r="E9466" s="43"/>
      <c r="F9466" s="43"/>
      <c r="G9466" s="48">
        <f t="shared" si="233"/>
        <v>3238.553207267425</v>
      </c>
    </row>
    <row r="9467" spans="1:7" x14ac:dyDescent="0.3">
      <c r="A9467" s="5"/>
      <c r="B9467" s="399"/>
      <c r="C9467" s="5"/>
      <c r="D9467" s="5"/>
      <c r="E9467" s="43"/>
      <c r="F9467" s="43"/>
      <c r="G9467" s="48">
        <f t="shared" si="233"/>
        <v>3238.553207267425</v>
      </c>
    </row>
    <row r="9468" spans="1:7" x14ac:dyDescent="0.3">
      <c r="A9468" s="5"/>
      <c r="B9468" s="399"/>
      <c r="C9468" s="5"/>
      <c r="D9468" s="5"/>
      <c r="E9468" s="43"/>
      <c r="F9468" s="43"/>
      <c r="G9468" s="48">
        <f t="shared" si="233"/>
        <v>3238.553207267425</v>
      </c>
    </row>
    <row r="9469" spans="1:7" x14ac:dyDescent="0.3">
      <c r="A9469" s="5"/>
      <c r="B9469" s="399"/>
      <c r="C9469" s="5"/>
      <c r="D9469" s="5"/>
      <c r="E9469" s="43"/>
      <c r="F9469" s="43"/>
      <c r="G9469" s="48">
        <f t="shared" si="233"/>
        <v>3238.553207267425</v>
      </c>
    </row>
    <row r="9470" spans="1:7" x14ac:dyDescent="0.3">
      <c r="A9470" s="5"/>
      <c r="B9470" s="399"/>
      <c r="C9470" s="5"/>
      <c r="D9470" s="5"/>
      <c r="E9470" s="43"/>
      <c r="F9470" s="43"/>
      <c r="G9470" s="48">
        <f t="shared" si="233"/>
        <v>3238.553207267425</v>
      </c>
    </row>
    <row r="9471" spans="1:7" x14ac:dyDescent="0.3">
      <c r="A9471" s="5"/>
      <c r="B9471" s="399"/>
      <c r="C9471" s="5"/>
      <c r="D9471" s="5"/>
      <c r="E9471" s="43"/>
      <c r="F9471" s="43"/>
      <c r="G9471" s="48">
        <f t="shared" si="233"/>
        <v>3238.553207267425</v>
      </c>
    </row>
    <row r="9472" spans="1:7" x14ac:dyDescent="0.3">
      <c r="A9472" s="5"/>
      <c r="B9472" s="399"/>
      <c r="C9472" s="5"/>
      <c r="D9472" s="5"/>
      <c r="E9472" s="43"/>
      <c r="F9472" s="43"/>
      <c r="G9472" s="48">
        <f t="shared" ref="G9472:G9530" si="234">G9471+F9472-E9472</f>
        <v>3238.553207267425</v>
      </c>
    </row>
    <row r="9473" spans="1:7" x14ac:dyDescent="0.3">
      <c r="A9473" s="5"/>
      <c r="B9473" s="399"/>
      <c r="C9473" s="5"/>
      <c r="D9473" s="5"/>
      <c r="E9473" s="43"/>
      <c r="F9473" s="43"/>
      <c r="G9473" s="48">
        <f t="shared" si="234"/>
        <v>3238.553207267425</v>
      </c>
    </row>
    <row r="9474" spans="1:7" x14ac:dyDescent="0.3">
      <c r="A9474" s="5"/>
      <c r="B9474" s="399"/>
      <c r="C9474" s="5"/>
      <c r="D9474" s="5"/>
      <c r="E9474" s="43"/>
      <c r="F9474" s="43"/>
      <c r="G9474" s="48">
        <f t="shared" si="234"/>
        <v>3238.553207267425</v>
      </c>
    </row>
    <row r="9475" spans="1:7" x14ac:dyDescent="0.3">
      <c r="A9475" s="5"/>
      <c r="B9475" s="399"/>
      <c r="C9475" s="5"/>
      <c r="D9475" s="5"/>
      <c r="E9475" s="43"/>
      <c r="F9475" s="43"/>
      <c r="G9475" s="48">
        <f t="shared" si="234"/>
        <v>3238.553207267425</v>
      </c>
    </row>
    <row r="9476" spans="1:7" x14ac:dyDescent="0.3">
      <c r="A9476" s="5"/>
      <c r="B9476" s="399"/>
      <c r="C9476" s="5"/>
      <c r="D9476" s="5"/>
      <c r="E9476" s="43"/>
      <c r="F9476" s="43"/>
      <c r="G9476" s="48">
        <f t="shared" si="234"/>
        <v>3238.553207267425</v>
      </c>
    </row>
    <row r="9477" spans="1:7" x14ac:dyDescent="0.3">
      <c r="A9477" s="5"/>
      <c r="B9477" s="399"/>
      <c r="C9477" s="5"/>
      <c r="D9477" s="5"/>
      <c r="E9477" s="43"/>
      <c r="F9477" s="43"/>
      <c r="G9477" s="48">
        <f t="shared" si="234"/>
        <v>3238.553207267425</v>
      </c>
    </row>
    <row r="9478" spans="1:7" x14ac:dyDescent="0.3">
      <c r="A9478" s="5"/>
      <c r="B9478" s="399"/>
      <c r="C9478" s="5"/>
      <c r="D9478" s="5"/>
      <c r="E9478" s="43"/>
      <c r="F9478" s="43"/>
      <c r="G9478" s="48">
        <f t="shared" si="234"/>
        <v>3238.553207267425</v>
      </c>
    </row>
    <row r="9479" spans="1:7" x14ac:dyDescent="0.3">
      <c r="A9479" s="5"/>
      <c r="B9479" s="399"/>
      <c r="C9479" s="5"/>
      <c r="D9479" s="5"/>
      <c r="E9479" s="43"/>
      <c r="F9479" s="43"/>
      <c r="G9479" s="48">
        <f t="shared" si="234"/>
        <v>3238.553207267425</v>
      </c>
    </row>
    <row r="9480" spans="1:7" x14ac:dyDescent="0.3">
      <c r="A9480" s="5"/>
      <c r="B9480" s="399"/>
      <c r="C9480" s="5"/>
      <c r="D9480" s="5"/>
      <c r="E9480" s="43"/>
      <c r="F9480" s="43"/>
      <c r="G9480" s="48">
        <f t="shared" si="234"/>
        <v>3238.553207267425</v>
      </c>
    </row>
    <row r="9481" spans="1:7" x14ac:dyDescent="0.3">
      <c r="A9481" s="5"/>
      <c r="B9481" s="399"/>
      <c r="C9481" s="5"/>
      <c r="D9481" s="5"/>
      <c r="E9481" s="43"/>
      <c r="F9481" s="43"/>
      <c r="G9481" s="48">
        <f t="shared" si="234"/>
        <v>3238.553207267425</v>
      </c>
    </row>
    <row r="9482" spans="1:7" x14ac:dyDescent="0.3">
      <c r="A9482" s="5"/>
      <c r="B9482" s="399"/>
      <c r="C9482" s="5"/>
      <c r="D9482" s="5"/>
      <c r="E9482" s="43"/>
      <c r="F9482" s="43"/>
      <c r="G9482" s="48">
        <f t="shared" si="234"/>
        <v>3238.553207267425</v>
      </c>
    </row>
    <row r="9483" spans="1:7" x14ac:dyDescent="0.3">
      <c r="A9483" s="5"/>
      <c r="B9483" s="399"/>
      <c r="C9483" s="5"/>
      <c r="D9483" s="5"/>
      <c r="E9483" s="43"/>
      <c r="F9483" s="43"/>
      <c r="G9483" s="48">
        <f t="shared" si="234"/>
        <v>3238.553207267425</v>
      </c>
    </row>
    <row r="9484" spans="1:7" x14ac:dyDescent="0.3">
      <c r="A9484" s="5"/>
      <c r="B9484" s="399"/>
      <c r="C9484" s="5"/>
      <c r="D9484" s="5"/>
      <c r="E9484" s="43"/>
      <c r="F9484" s="43"/>
      <c r="G9484" s="48">
        <f t="shared" si="234"/>
        <v>3238.553207267425</v>
      </c>
    </row>
    <row r="9485" spans="1:7" x14ac:dyDescent="0.3">
      <c r="A9485" s="5"/>
      <c r="B9485" s="399"/>
      <c r="C9485" s="5"/>
      <c r="D9485" s="5"/>
      <c r="E9485" s="43"/>
      <c r="F9485" s="43"/>
      <c r="G9485" s="48">
        <f t="shared" si="234"/>
        <v>3238.553207267425</v>
      </c>
    </row>
    <row r="9486" spans="1:7" x14ac:dyDescent="0.3">
      <c r="A9486" s="5"/>
      <c r="B9486" s="399"/>
      <c r="C9486" s="5"/>
      <c r="D9486" s="5"/>
      <c r="E9486" s="43"/>
      <c r="F9486" s="43"/>
      <c r="G9486" s="48">
        <f t="shared" si="234"/>
        <v>3238.553207267425</v>
      </c>
    </row>
    <row r="9487" spans="1:7" x14ac:dyDescent="0.3">
      <c r="A9487" s="5"/>
      <c r="B9487" s="399"/>
      <c r="C9487" s="5"/>
      <c r="D9487" s="5"/>
      <c r="E9487" s="43"/>
      <c r="F9487" s="43"/>
      <c r="G9487" s="48">
        <f t="shared" si="234"/>
        <v>3238.553207267425</v>
      </c>
    </row>
    <row r="9488" spans="1:7" x14ac:dyDescent="0.3">
      <c r="A9488" s="5"/>
      <c r="B9488" s="399"/>
      <c r="C9488" s="5"/>
      <c r="D9488" s="5"/>
      <c r="E9488" s="43"/>
      <c r="F9488" s="43"/>
      <c r="G9488" s="48">
        <f t="shared" si="234"/>
        <v>3238.553207267425</v>
      </c>
    </row>
    <row r="9489" spans="1:7" x14ac:dyDescent="0.3">
      <c r="A9489" s="5"/>
      <c r="B9489" s="399"/>
      <c r="C9489" s="5"/>
      <c r="D9489" s="5"/>
      <c r="E9489" s="43"/>
      <c r="F9489" s="43"/>
      <c r="G9489" s="48">
        <f t="shared" si="234"/>
        <v>3238.553207267425</v>
      </c>
    </row>
    <row r="9490" spans="1:7" x14ac:dyDescent="0.3">
      <c r="A9490" s="5"/>
      <c r="B9490" s="399"/>
      <c r="C9490" s="5"/>
      <c r="D9490" s="5"/>
      <c r="E9490" s="43"/>
      <c r="F9490" s="43"/>
      <c r="G9490" s="48">
        <f t="shared" si="234"/>
        <v>3238.553207267425</v>
      </c>
    </row>
    <row r="9491" spans="1:7" x14ac:dyDescent="0.3">
      <c r="A9491" s="5"/>
      <c r="B9491" s="399"/>
      <c r="C9491" s="5"/>
      <c r="D9491" s="5"/>
      <c r="E9491" s="43"/>
      <c r="F9491" s="43"/>
      <c r="G9491" s="48">
        <f t="shared" si="234"/>
        <v>3238.553207267425</v>
      </c>
    </row>
    <row r="9492" spans="1:7" x14ac:dyDescent="0.3">
      <c r="A9492" s="5"/>
      <c r="B9492" s="399"/>
      <c r="C9492" s="5"/>
      <c r="D9492" s="5"/>
      <c r="E9492" s="43"/>
      <c r="F9492" s="43"/>
      <c r="G9492" s="48">
        <f t="shared" si="234"/>
        <v>3238.553207267425</v>
      </c>
    </row>
    <row r="9493" spans="1:7" x14ac:dyDescent="0.3">
      <c r="A9493" s="5"/>
      <c r="B9493" s="399"/>
      <c r="C9493" s="5"/>
      <c r="D9493" s="5"/>
      <c r="E9493" s="43"/>
      <c r="F9493" s="43"/>
      <c r="G9493" s="48">
        <f t="shared" si="234"/>
        <v>3238.553207267425</v>
      </c>
    </row>
    <row r="9494" spans="1:7" x14ac:dyDescent="0.3">
      <c r="A9494" s="5"/>
      <c r="B9494" s="399"/>
      <c r="C9494" s="5"/>
      <c r="D9494" s="5"/>
      <c r="E9494" s="43"/>
      <c r="F9494" s="43"/>
      <c r="G9494" s="48">
        <f t="shared" si="234"/>
        <v>3238.553207267425</v>
      </c>
    </row>
    <row r="9495" spans="1:7" x14ac:dyDescent="0.3">
      <c r="A9495" s="5"/>
      <c r="B9495" s="399"/>
      <c r="C9495" s="5"/>
      <c r="D9495" s="5"/>
      <c r="E9495" s="43"/>
      <c r="F9495" s="43"/>
      <c r="G9495" s="48">
        <f t="shared" si="234"/>
        <v>3238.553207267425</v>
      </c>
    </row>
    <row r="9496" spans="1:7" x14ac:dyDescent="0.3">
      <c r="A9496" s="5"/>
      <c r="B9496" s="399"/>
      <c r="C9496" s="5"/>
      <c r="D9496" s="5"/>
      <c r="E9496" s="43"/>
      <c r="F9496" s="43"/>
      <c r="G9496" s="48">
        <f t="shared" si="234"/>
        <v>3238.553207267425</v>
      </c>
    </row>
    <row r="9497" spans="1:7" x14ac:dyDescent="0.3">
      <c r="A9497" s="5"/>
      <c r="B9497" s="399"/>
      <c r="C9497" s="5"/>
      <c r="D9497" s="5"/>
      <c r="E9497" s="43"/>
      <c r="F9497" s="43"/>
      <c r="G9497" s="48">
        <f t="shared" si="234"/>
        <v>3238.553207267425</v>
      </c>
    </row>
    <row r="9498" spans="1:7" x14ac:dyDescent="0.3">
      <c r="A9498" s="5"/>
      <c r="B9498" s="399"/>
      <c r="C9498" s="5"/>
      <c r="D9498" s="5"/>
      <c r="E9498" s="43"/>
      <c r="F9498" s="43"/>
      <c r="G9498" s="48">
        <f t="shared" si="234"/>
        <v>3238.553207267425</v>
      </c>
    </row>
    <row r="9499" spans="1:7" x14ac:dyDescent="0.3">
      <c r="A9499" s="5"/>
      <c r="B9499" s="399"/>
      <c r="C9499" s="5"/>
      <c r="D9499" s="5"/>
      <c r="E9499" s="43"/>
      <c r="F9499" s="43"/>
      <c r="G9499" s="48">
        <f t="shared" si="234"/>
        <v>3238.553207267425</v>
      </c>
    </row>
    <row r="9500" spans="1:7" x14ac:dyDescent="0.3">
      <c r="A9500" s="5"/>
      <c r="B9500" s="399"/>
      <c r="C9500" s="5"/>
      <c r="D9500" s="5"/>
      <c r="E9500" s="43"/>
      <c r="F9500" s="43"/>
      <c r="G9500" s="48">
        <f t="shared" si="234"/>
        <v>3238.553207267425</v>
      </c>
    </row>
    <row r="9501" spans="1:7" x14ac:dyDescent="0.3">
      <c r="A9501" s="5"/>
      <c r="B9501" s="399"/>
      <c r="C9501" s="5"/>
      <c r="D9501" s="5"/>
      <c r="E9501" s="43"/>
      <c r="F9501" s="43"/>
      <c r="G9501" s="48">
        <f t="shared" si="234"/>
        <v>3238.553207267425</v>
      </c>
    </row>
    <row r="9502" spans="1:7" x14ac:dyDescent="0.3">
      <c r="A9502" s="5"/>
      <c r="B9502" s="399"/>
      <c r="C9502" s="5"/>
      <c r="D9502" s="5"/>
      <c r="E9502" s="43"/>
      <c r="F9502" s="43"/>
      <c r="G9502" s="48">
        <f t="shared" si="234"/>
        <v>3238.553207267425</v>
      </c>
    </row>
    <row r="9503" spans="1:7" x14ac:dyDescent="0.3">
      <c r="A9503" s="5"/>
      <c r="B9503" s="399"/>
      <c r="C9503" s="5"/>
      <c r="D9503" s="5"/>
      <c r="E9503" s="43"/>
      <c r="F9503" s="43"/>
      <c r="G9503" s="48">
        <f t="shared" si="234"/>
        <v>3238.553207267425</v>
      </c>
    </row>
    <row r="9504" spans="1:7" x14ac:dyDescent="0.3">
      <c r="A9504" s="5"/>
      <c r="B9504" s="399"/>
      <c r="C9504" s="5"/>
      <c r="D9504" s="5"/>
      <c r="E9504" s="43"/>
      <c r="F9504" s="43"/>
      <c r="G9504" s="48">
        <f t="shared" si="234"/>
        <v>3238.553207267425</v>
      </c>
    </row>
    <row r="9505" spans="1:7" x14ac:dyDescent="0.3">
      <c r="A9505" s="5"/>
      <c r="B9505" s="399"/>
      <c r="C9505" s="5"/>
      <c r="D9505" s="5"/>
      <c r="E9505" s="43"/>
      <c r="F9505" s="43"/>
      <c r="G9505" s="48">
        <f t="shared" si="234"/>
        <v>3238.553207267425</v>
      </c>
    </row>
    <row r="9506" spans="1:7" x14ac:dyDescent="0.3">
      <c r="A9506" s="5"/>
      <c r="B9506" s="399"/>
      <c r="C9506" s="5"/>
      <c r="D9506" s="5"/>
      <c r="E9506" s="43"/>
      <c r="F9506" s="43"/>
      <c r="G9506" s="48">
        <f t="shared" si="234"/>
        <v>3238.553207267425</v>
      </c>
    </row>
    <row r="9507" spans="1:7" x14ac:dyDescent="0.3">
      <c r="A9507" s="5"/>
      <c r="B9507" s="399"/>
      <c r="C9507" s="5"/>
      <c r="D9507" s="5"/>
      <c r="E9507" s="43"/>
      <c r="F9507" s="43"/>
      <c r="G9507" s="48">
        <f t="shared" si="234"/>
        <v>3238.553207267425</v>
      </c>
    </row>
    <row r="9508" spans="1:7" x14ac:dyDescent="0.3">
      <c r="A9508" s="5"/>
      <c r="B9508" s="399"/>
      <c r="C9508" s="5"/>
      <c r="D9508" s="5"/>
      <c r="E9508" s="43"/>
      <c r="F9508" s="43"/>
      <c r="G9508" s="48">
        <f t="shared" si="234"/>
        <v>3238.553207267425</v>
      </c>
    </row>
    <row r="9509" spans="1:7" x14ac:dyDescent="0.3">
      <c r="A9509" s="5"/>
      <c r="B9509" s="399"/>
      <c r="C9509" s="5"/>
      <c r="D9509" s="5"/>
      <c r="E9509" s="43"/>
      <c r="F9509" s="43"/>
      <c r="G9509" s="48">
        <f t="shared" si="234"/>
        <v>3238.553207267425</v>
      </c>
    </row>
    <row r="9510" spans="1:7" x14ac:dyDescent="0.3">
      <c r="A9510" s="5"/>
      <c r="B9510" s="399"/>
      <c r="C9510" s="5"/>
      <c r="D9510" s="5"/>
      <c r="E9510" s="43"/>
      <c r="F9510" s="43"/>
      <c r="G9510" s="48">
        <f t="shared" si="234"/>
        <v>3238.553207267425</v>
      </c>
    </row>
    <row r="9511" spans="1:7" x14ac:dyDescent="0.3">
      <c r="A9511" s="5"/>
      <c r="B9511" s="399"/>
      <c r="C9511" s="5"/>
      <c r="D9511" s="5"/>
      <c r="E9511" s="43"/>
      <c r="F9511" s="43"/>
      <c r="G9511" s="48">
        <f t="shared" si="234"/>
        <v>3238.553207267425</v>
      </c>
    </row>
    <row r="9512" spans="1:7" x14ac:dyDescent="0.3">
      <c r="A9512" s="5"/>
      <c r="B9512" s="399"/>
      <c r="C9512" s="5"/>
      <c r="D9512" s="5"/>
      <c r="E9512" s="43"/>
      <c r="F9512" s="43"/>
      <c r="G9512" s="48">
        <f t="shared" si="234"/>
        <v>3238.553207267425</v>
      </c>
    </row>
    <row r="9513" spans="1:7" x14ac:dyDescent="0.3">
      <c r="A9513" s="5"/>
      <c r="B9513" s="399"/>
      <c r="C9513" s="5"/>
      <c r="D9513" s="5"/>
      <c r="E9513" s="43"/>
      <c r="F9513" s="43"/>
      <c r="G9513" s="48">
        <f t="shared" si="234"/>
        <v>3238.553207267425</v>
      </c>
    </row>
    <row r="9514" spans="1:7" x14ac:dyDescent="0.3">
      <c r="A9514" s="5"/>
      <c r="B9514" s="399"/>
      <c r="C9514" s="5"/>
      <c r="D9514" s="5"/>
      <c r="E9514" s="43"/>
      <c r="F9514" s="43"/>
      <c r="G9514" s="48">
        <f t="shared" si="234"/>
        <v>3238.553207267425</v>
      </c>
    </row>
    <row r="9515" spans="1:7" x14ac:dyDescent="0.3">
      <c r="A9515" s="5"/>
      <c r="B9515" s="399"/>
      <c r="C9515" s="5"/>
      <c r="D9515" s="5"/>
      <c r="E9515" s="43"/>
      <c r="F9515" s="43"/>
      <c r="G9515" s="48">
        <f t="shared" si="234"/>
        <v>3238.553207267425</v>
      </c>
    </row>
    <row r="9516" spans="1:7" x14ac:dyDescent="0.3">
      <c r="A9516" s="5"/>
      <c r="B9516" s="399"/>
      <c r="C9516" s="5"/>
      <c r="D9516" s="5"/>
      <c r="E9516" s="43"/>
      <c r="F9516" s="43"/>
      <c r="G9516" s="48">
        <f t="shared" si="234"/>
        <v>3238.553207267425</v>
      </c>
    </row>
    <row r="9517" spans="1:7" x14ac:dyDescent="0.3">
      <c r="A9517" s="5"/>
      <c r="B9517" s="399"/>
      <c r="C9517" s="5"/>
      <c r="D9517" s="5"/>
      <c r="E9517" s="43"/>
      <c r="F9517" s="43"/>
      <c r="G9517" s="48">
        <f t="shared" si="234"/>
        <v>3238.553207267425</v>
      </c>
    </row>
    <row r="9518" spans="1:7" x14ac:dyDescent="0.3">
      <c r="A9518" s="5"/>
      <c r="B9518" s="399"/>
      <c r="C9518" s="5"/>
      <c r="D9518" s="5"/>
      <c r="E9518" s="43"/>
      <c r="F9518" s="43"/>
      <c r="G9518" s="48">
        <f t="shared" si="234"/>
        <v>3238.553207267425</v>
      </c>
    </row>
    <row r="9519" spans="1:7" x14ac:dyDescent="0.3">
      <c r="A9519" s="5"/>
      <c r="B9519" s="399"/>
      <c r="C9519" s="5"/>
      <c r="D9519" s="5"/>
      <c r="E9519" s="43"/>
      <c r="F9519" s="43"/>
      <c r="G9519" s="48">
        <f t="shared" si="234"/>
        <v>3238.553207267425</v>
      </c>
    </row>
    <row r="9520" spans="1:7" x14ac:dyDescent="0.3">
      <c r="A9520" s="5"/>
      <c r="B9520" s="399"/>
      <c r="C9520" s="5"/>
      <c r="D9520" s="5"/>
      <c r="E9520" s="43"/>
      <c r="F9520" s="43"/>
      <c r="G9520" s="48">
        <f t="shared" si="234"/>
        <v>3238.553207267425</v>
      </c>
    </row>
    <row r="9521" spans="1:8" x14ac:dyDescent="0.3">
      <c r="A9521" s="5"/>
      <c r="B9521" s="399"/>
      <c r="C9521" s="5"/>
      <c r="D9521" s="5"/>
      <c r="E9521" s="43"/>
      <c r="F9521" s="43"/>
      <c r="G9521" s="48">
        <f t="shared" si="234"/>
        <v>3238.553207267425</v>
      </c>
    </row>
    <row r="9522" spans="1:8" x14ac:dyDescent="0.3">
      <c r="A9522" s="5"/>
      <c r="B9522" s="399"/>
      <c r="C9522" s="5"/>
      <c r="D9522" s="5"/>
      <c r="E9522" s="43"/>
      <c r="F9522" s="43"/>
      <c r="G9522" s="48">
        <f t="shared" si="234"/>
        <v>3238.553207267425</v>
      </c>
    </row>
    <row r="9523" spans="1:8" x14ac:dyDescent="0.3">
      <c r="A9523" s="5"/>
      <c r="B9523" s="399"/>
      <c r="C9523" s="5"/>
      <c r="D9523" s="5"/>
      <c r="E9523" s="43"/>
      <c r="F9523" s="43"/>
      <c r="G9523" s="48">
        <f t="shared" si="234"/>
        <v>3238.553207267425</v>
      </c>
    </row>
    <row r="9524" spans="1:8" x14ac:dyDescent="0.3">
      <c r="A9524" s="5"/>
      <c r="B9524" s="399"/>
      <c r="C9524" s="5"/>
      <c r="D9524" s="5"/>
      <c r="E9524" s="43"/>
      <c r="F9524" s="43"/>
      <c r="G9524" s="48">
        <f t="shared" si="234"/>
        <v>3238.553207267425</v>
      </c>
    </row>
    <row r="9525" spans="1:8" x14ac:dyDescent="0.3">
      <c r="A9525" s="5"/>
      <c r="B9525" s="399"/>
      <c r="C9525" s="5"/>
      <c r="D9525" s="5"/>
      <c r="E9525" s="43"/>
      <c r="F9525" s="43"/>
      <c r="G9525" s="48">
        <f t="shared" si="234"/>
        <v>3238.553207267425</v>
      </c>
    </row>
    <row r="9526" spans="1:8" x14ac:dyDescent="0.3">
      <c r="A9526" s="5"/>
      <c r="B9526" s="399"/>
      <c r="C9526" s="5"/>
      <c r="D9526" s="5"/>
      <c r="E9526" s="43"/>
      <c r="F9526" s="43"/>
      <c r="G9526" s="48">
        <f t="shared" si="234"/>
        <v>3238.553207267425</v>
      </c>
    </row>
    <row r="9527" spans="1:8" x14ac:dyDescent="0.3">
      <c r="A9527" s="5"/>
      <c r="B9527" s="399"/>
      <c r="C9527" s="5"/>
      <c r="D9527" s="5"/>
      <c r="E9527" s="43"/>
      <c r="F9527" s="43"/>
      <c r="G9527" s="48">
        <f t="shared" si="234"/>
        <v>3238.553207267425</v>
      </c>
    </row>
    <row r="9528" spans="1:8" x14ac:dyDescent="0.3">
      <c r="A9528" s="5"/>
      <c r="B9528" s="399"/>
      <c r="C9528" s="5"/>
      <c r="D9528" s="5"/>
      <c r="E9528" s="43"/>
      <c r="F9528" s="43"/>
      <c r="G9528" s="48">
        <f t="shared" si="234"/>
        <v>3238.553207267425</v>
      </c>
    </row>
    <row r="9529" spans="1:8" x14ac:dyDescent="0.3">
      <c r="A9529" s="5"/>
      <c r="B9529" s="399"/>
      <c r="C9529" s="5"/>
      <c r="D9529" s="5"/>
      <c r="E9529" s="43"/>
      <c r="F9529" s="43"/>
      <c r="G9529" s="48">
        <f t="shared" si="234"/>
        <v>3238.553207267425</v>
      </c>
    </row>
    <row r="9530" spans="1:8" x14ac:dyDescent="0.3">
      <c r="A9530" s="5"/>
      <c r="B9530" s="399"/>
      <c r="C9530" s="5"/>
      <c r="D9530" s="5"/>
      <c r="E9530" s="43"/>
      <c r="F9530" s="43"/>
      <c r="G9530" s="48">
        <f t="shared" si="234"/>
        <v>3238.553207267425</v>
      </c>
    </row>
    <row r="9531" spans="1:8" x14ac:dyDescent="0.3">
      <c r="G9531" s="241"/>
    </row>
    <row r="9532" spans="1:8" x14ac:dyDescent="0.3">
      <c r="G9532" s="48"/>
      <c r="H9532" s="640"/>
    </row>
  </sheetData>
  <sheetProtection formatColumns="0" formatRows="0" insertColumns="0" insertRows="0" insertHyperlinks="0" deleteColumns="0" deleteRows="0" sort="0" autoFilter="0" pivotTables="0"/>
  <autoFilter ref="A1:O953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40" activePane="bottomLeft" state="frozen"/>
      <selection activeCell="D6707" sqref="D6707"/>
      <selection pane="bottomLeft" activeCell="B1260" sqref="B1260"/>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12927</v>
      </c>
      <c r="D1195" s="65"/>
      <c r="E1195" s="65">
        <v>12000</v>
      </c>
      <c r="F1195" s="46">
        <f t="shared" si="27"/>
        <v>905398</v>
      </c>
      <c r="G1195" s="391" t="s">
        <v>9568</v>
      </c>
    </row>
    <row r="1196" spans="1:7" x14ac:dyDescent="0.3">
      <c r="A1196" s="54">
        <v>45286</v>
      </c>
      <c r="C1196" s="5" t="s">
        <v>12949</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12927</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13081</v>
      </c>
      <c r="D1203" s="48">
        <v>50000</v>
      </c>
      <c r="E1203" s="65"/>
      <c r="F1203" s="46">
        <f t="shared" si="27"/>
        <v>873681</v>
      </c>
      <c r="G1203" s="391" t="s">
        <v>9568</v>
      </c>
    </row>
    <row r="1204" spans="1:7" x14ac:dyDescent="0.3">
      <c r="A1204" s="54">
        <v>45299</v>
      </c>
      <c r="C1204" s="44" t="s">
        <v>13082</v>
      </c>
      <c r="D1204" s="48">
        <v>5000</v>
      </c>
      <c r="E1204" s="65"/>
      <c r="F1204" s="46">
        <f t="shared" si="27"/>
        <v>868681</v>
      </c>
      <c r="G1204" s="391" t="s">
        <v>9568</v>
      </c>
    </row>
    <row r="1205" spans="1:7" x14ac:dyDescent="0.3">
      <c r="A1205" s="54">
        <v>45299</v>
      </c>
      <c r="C1205" s="5" t="s">
        <v>13104</v>
      </c>
      <c r="D1205" s="65">
        <v>10000</v>
      </c>
      <c r="E1205" s="65"/>
      <c r="F1205" s="46">
        <f t="shared" si="27"/>
        <v>858681</v>
      </c>
      <c r="G1205" s="391" t="s">
        <v>9568</v>
      </c>
    </row>
    <row r="1206" spans="1:7" x14ac:dyDescent="0.3">
      <c r="A1206" s="54">
        <v>45299</v>
      </c>
      <c r="C1206" s="5" t="s">
        <v>13143</v>
      </c>
      <c r="D1206" s="65">
        <v>20000</v>
      </c>
      <c r="E1206" s="65"/>
      <c r="F1206" s="46">
        <f t="shared" si="27"/>
        <v>838681</v>
      </c>
      <c r="G1206" s="391" t="s">
        <v>9568</v>
      </c>
    </row>
    <row r="1207" spans="1:7" x14ac:dyDescent="0.3">
      <c r="A1207" s="54">
        <v>45299</v>
      </c>
      <c r="C1207" s="5" t="s">
        <v>13143</v>
      </c>
      <c r="D1207" s="65">
        <v>15000</v>
      </c>
      <c r="E1207" s="65"/>
      <c r="F1207" s="46">
        <f t="shared" si="27"/>
        <v>823681</v>
      </c>
      <c r="G1207" s="391" t="s">
        <v>9568</v>
      </c>
    </row>
    <row r="1208" spans="1:7" x14ac:dyDescent="0.3">
      <c r="A1208" s="54">
        <v>45299</v>
      </c>
      <c r="C1208" s="5" t="s">
        <v>13144</v>
      </c>
      <c r="D1208" s="65">
        <v>5000</v>
      </c>
      <c r="E1208" s="65"/>
      <c r="F1208" s="46">
        <f t="shared" si="27"/>
        <v>818681</v>
      </c>
      <c r="G1208" s="391" t="s">
        <v>9568</v>
      </c>
    </row>
    <row r="1209" spans="1:7" x14ac:dyDescent="0.3">
      <c r="A1209" s="54">
        <v>45299</v>
      </c>
      <c r="C1209" s="5" t="s">
        <v>13164</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13191</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13249</v>
      </c>
      <c r="D1215" s="65">
        <v>35000</v>
      </c>
      <c r="E1215" s="65"/>
      <c r="F1215" s="46">
        <f t="shared" si="27"/>
        <v>897671</v>
      </c>
      <c r="G1215" s="391" t="s">
        <v>9568</v>
      </c>
    </row>
    <row r="1216" spans="1:7" x14ac:dyDescent="0.3">
      <c r="A1216" s="54">
        <v>45316</v>
      </c>
      <c r="C1216" s="5" t="s">
        <v>13250</v>
      </c>
      <c r="D1216" s="65">
        <v>10000</v>
      </c>
      <c r="E1216" s="65"/>
      <c r="F1216" s="46">
        <f t="shared" si="27"/>
        <v>887671</v>
      </c>
      <c r="G1216" s="391" t="s">
        <v>9568</v>
      </c>
    </row>
    <row r="1217" spans="1:7" x14ac:dyDescent="0.3">
      <c r="A1217" s="54">
        <v>45316</v>
      </c>
      <c r="C1217" s="591" t="s">
        <v>13283</v>
      </c>
      <c r="D1217" s="593">
        <v>3000</v>
      </c>
      <c r="E1217" s="65"/>
      <c r="F1217" s="46">
        <f t="shared" si="27"/>
        <v>884671</v>
      </c>
      <c r="G1217" s="391" t="s">
        <v>9567</v>
      </c>
    </row>
    <row r="1218" spans="1:7" s="357" customFormat="1" x14ac:dyDescent="0.25">
      <c r="A1218" s="54">
        <v>45316</v>
      </c>
      <c r="B1218" s="321"/>
      <c r="C1218" s="44" t="s">
        <v>13259</v>
      </c>
      <c r="D1218" s="48">
        <v>11800</v>
      </c>
      <c r="E1218" s="48"/>
      <c r="F1218" s="46">
        <f t="shared" si="27"/>
        <v>872871</v>
      </c>
      <c r="G1218" s="400" t="s">
        <v>9568</v>
      </c>
    </row>
    <row r="1219" spans="1:7" s="357" customFormat="1" x14ac:dyDescent="0.25">
      <c r="A1219" s="54">
        <v>45320</v>
      </c>
      <c r="B1219" s="321"/>
      <c r="C1219" s="44" t="s">
        <v>13280</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13287</v>
      </c>
      <c r="D1222" s="650">
        <v>5000</v>
      </c>
      <c r="E1222" s="650"/>
      <c r="F1222" s="651">
        <f t="shared" si="27"/>
        <v>907271</v>
      </c>
      <c r="G1222" s="391" t="s">
        <v>9568</v>
      </c>
    </row>
    <row r="1223" spans="1:7" x14ac:dyDescent="0.35">
      <c r="A1223" s="648">
        <v>45320</v>
      </c>
      <c r="B1223" s="649" t="s">
        <v>9904</v>
      </c>
      <c r="C1223" s="5" t="s">
        <v>13306</v>
      </c>
      <c r="D1223" s="650">
        <v>25000</v>
      </c>
      <c r="E1223" s="650"/>
      <c r="F1223" s="651">
        <f t="shared" si="27"/>
        <v>882271</v>
      </c>
      <c r="G1223" s="391" t="s">
        <v>9568</v>
      </c>
    </row>
    <row r="1224" spans="1:7" x14ac:dyDescent="0.35">
      <c r="A1224" s="648">
        <v>45320</v>
      </c>
      <c r="B1224" s="649" t="s">
        <v>13288</v>
      </c>
      <c r="C1224" s="5" t="s">
        <v>13307</v>
      </c>
      <c r="D1224" s="650">
        <v>10000</v>
      </c>
      <c r="E1224" s="650"/>
      <c r="F1224" s="651">
        <f t="shared" ref="F1224:F1287" si="28">F1223+E1224-D1224</f>
        <v>872271</v>
      </c>
      <c r="G1224" s="391" t="s">
        <v>9568</v>
      </c>
    </row>
    <row r="1225" spans="1:7" x14ac:dyDescent="0.35">
      <c r="A1225" s="648">
        <v>45320</v>
      </c>
      <c r="B1225" s="649" t="s">
        <v>13289</v>
      </c>
      <c r="C1225" s="5" t="s">
        <v>13290</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13296</v>
      </c>
      <c r="C1227" s="5" t="s">
        <v>13295</v>
      </c>
      <c r="D1227" s="650">
        <v>27400</v>
      </c>
      <c r="E1227" s="650"/>
      <c r="F1227" s="651">
        <f t="shared" si="28"/>
        <v>882471</v>
      </c>
      <c r="G1227" s="391" t="s">
        <v>9568</v>
      </c>
    </row>
    <row r="1228" spans="1:7" x14ac:dyDescent="0.35">
      <c r="A1228" s="648">
        <v>45322</v>
      </c>
      <c r="B1228" s="649" t="s">
        <v>13300</v>
      </c>
      <c r="C1228" s="5" t="s">
        <v>4601</v>
      </c>
      <c r="D1228" s="650"/>
      <c r="E1228" s="650">
        <v>610</v>
      </c>
      <c r="F1228" s="651">
        <f t="shared" si="28"/>
        <v>883081</v>
      </c>
      <c r="G1228" s="391" t="s">
        <v>9568</v>
      </c>
    </row>
    <row r="1229" spans="1:7" x14ac:dyDescent="0.35">
      <c r="A1229" s="648">
        <v>45322</v>
      </c>
      <c r="B1229" s="649" t="s">
        <v>445</v>
      </c>
      <c r="C1229" s="591" t="s">
        <v>13304</v>
      </c>
      <c r="D1229" s="652">
        <v>5000</v>
      </c>
      <c r="E1229" s="650"/>
      <c r="F1229" s="651">
        <f t="shared" si="28"/>
        <v>878081</v>
      </c>
      <c r="G1229" s="391" t="s">
        <v>9568</v>
      </c>
    </row>
    <row r="1230" spans="1:7" x14ac:dyDescent="0.35">
      <c r="A1230" s="648">
        <v>45322</v>
      </c>
      <c r="B1230" s="649" t="s">
        <v>402</v>
      </c>
      <c r="C1230" s="591" t="s">
        <v>13303</v>
      </c>
      <c r="D1230" s="652">
        <v>5000</v>
      </c>
      <c r="E1230" s="650"/>
      <c r="F1230" s="651">
        <f t="shared" si="28"/>
        <v>873081</v>
      </c>
      <c r="G1230" s="391" t="s">
        <v>9568</v>
      </c>
    </row>
    <row r="1231" spans="1:7" x14ac:dyDescent="0.35">
      <c r="A1231" s="648">
        <v>45322</v>
      </c>
      <c r="B1231" s="649" t="s">
        <v>13301</v>
      </c>
      <c r="C1231" s="591" t="s">
        <v>13302</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13334</v>
      </c>
      <c r="D1233" s="48">
        <v>30000</v>
      </c>
      <c r="E1233" s="48"/>
      <c r="F1233" s="651">
        <f t="shared" si="28"/>
        <v>848081</v>
      </c>
      <c r="G1233" s="391" t="s">
        <v>9568</v>
      </c>
    </row>
    <row r="1234" spans="1:7" s="357" customFormat="1" x14ac:dyDescent="0.3">
      <c r="A1234" s="648">
        <v>45328</v>
      </c>
      <c r="B1234" s="321" t="s">
        <v>13336</v>
      </c>
      <c r="C1234" s="591" t="s">
        <v>13335</v>
      </c>
      <c r="D1234" s="48">
        <v>5000</v>
      </c>
      <c r="E1234" s="48"/>
      <c r="F1234" s="651">
        <f t="shared" si="28"/>
        <v>843081</v>
      </c>
      <c r="G1234" s="400" t="s">
        <v>9568</v>
      </c>
    </row>
    <row r="1235" spans="1:7" s="357" customFormat="1" x14ac:dyDescent="0.3">
      <c r="A1235" s="54">
        <v>45329</v>
      </c>
      <c r="B1235" s="321"/>
      <c r="C1235" s="44" t="s">
        <v>13345</v>
      </c>
      <c r="D1235" s="48">
        <v>50000</v>
      </c>
      <c r="E1235" s="48"/>
      <c r="F1235" s="651">
        <f t="shared" si="28"/>
        <v>793081</v>
      </c>
      <c r="G1235" s="400" t="s">
        <v>9568</v>
      </c>
    </row>
    <row r="1236" spans="1:7" s="357" customFormat="1" x14ac:dyDescent="0.3">
      <c r="A1236" s="54">
        <v>45329</v>
      </c>
      <c r="B1236" s="321"/>
      <c r="C1236" s="44" t="s">
        <v>13346</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13355</v>
      </c>
      <c r="D1239" s="48">
        <v>70000</v>
      </c>
      <c r="E1239" s="48"/>
      <c r="F1239" s="651">
        <f t="shared" si="28"/>
        <v>829112</v>
      </c>
      <c r="G1239" s="400" t="s">
        <v>9568</v>
      </c>
    </row>
    <row r="1240" spans="1:7" s="357" customFormat="1" x14ac:dyDescent="0.3">
      <c r="A1240" s="54">
        <v>45332</v>
      </c>
      <c r="B1240" s="321" t="s">
        <v>13385</v>
      </c>
      <c r="C1240" s="44" t="s">
        <v>13384</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13334</v>
      </c>
      <c r="D1242" s="48">
        <v>40000</v>
      </c>
      <c r="E1242" s="48"/>
      <c r="F1242" s="651">
        <f t="shared" si="28"/>
        <v>887112</v>
      </c>
      <c r="G1242" s="400" t="s">
        <v>9568</v>
      </c>
    </row>
    <row r="1243" spans="1:7" s="357" customFormat="1" x14ac:dyDescent="0.3">
      <c r="A1243" s="54">
        <v>45342</v>
      </c>
      <c r="B1243" s="321" t="s">
        <v>13443</v>
      </c>
      <c r="C1243" s="591" t="s">
        <v>13442</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13448</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13473</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13474</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13493</v>
      </c>
      <c r="D1255" s="65">
        <v>5000</v>
      </c>
      <c r="E1255" s="65"/>
      <c r="F1255" s="46">
        <f t="shared" si="28"/>
        <v>801462</v>
      </c>
      <c r="G1255" s="391" t="s">
        <v>9567</v>
      </c>
    </row>
    <row r="1256" spans="1:7" x14ac:dyDescent="0.3">
      <c r="A1256" s="54">
        <v>45355</v>
      </c>
      <c r="C1256" s="5" t="s">
        <v>4601</v>
      </c>
      <c r="D1256" s="65"/>
      <c r="E1256" s="65">
        <v>675</v>
      </c>
      <c r="F1256" s="46">
        <f t="shared" si="28"/>
        <v>802137</v>
      </c>
      <c r="G1256" s="391" t="s">
        <v>9567</v>
      </c>
    </row>
    <row r="1257" spans="1:7" x14ac:dyDescent="0.3">
      <c r="A1257" s="54">
        <v>45355</v>
      </c>
      <c r="C1257" s="44" t="s">
        <v>294</v>
      </c>
      <c r="D1257" s="48"/>
      <c r="E1257" s="48">
        <v>5000</v>
      </c>
      <c r="F1257" s="46">
        <f t="shared" si="28"/>
        <v>807137</v>
      </c>
      <c r="G1257" s="391" t="s">
        <v>9567</v>
      </c>
    </row>
    <row r="1258" spans="1:7" x14ac:dyDescent="0.3">
      <c r="A1258" s="54">
        <v>45358</v>
      </c>
      <c r="C1258" s="5" t="s">
        <v>6235</v>
      </c>
      <c r="D1258" s="65"/>
      <c r="E1258" s="65">
        <v>675</v>
      </c>
      <c r="F1258" s="46">
        <f t="shared" si="28"/>
        <v>807812</v>
      </c>
      <c r="G1258" s="391" t="s">
        <v>9567</v>
      </c>
    </row>
    <row r="1259" spans="1:7" x14ac:dyDescent="0.3">
      <c r="A1259" s="54">
        <v>45360</v>
      </c>
      <c r="B1259" s="321" t="s">
        <v>402</v>
      </c>
      <c r="C1259" s="5" t="s">
        <v>13532</v>
      </c>
      <c r="D1259" s="65">
        <v>1500</v>
      </c>
      <c r="E1259" s="65"/>
      <c r="F1259" s="46">
        <f t="shared" si="28"/>
        <v>806312</v>
      </c>
      <c r="G1259" s="391" t="s">
        <v>9567</v>
      </c>
    </row>
    <row r="1260" spans="1:7" x14ac:dyDescent="0.3">
      <c r="A1260" s="54"/>
      <c r="C1260" s="5"/>
      <c r="D1260" s="65"/>
      <c r="E1260" s="65"/>
      <c r="F1260" s="46">
        <f t="shared" si="28"/>
        <v>806312</v>
      </c>
      <c r="G1260" s="391" t="s">
        <v>9567</v>
      </c>
    </row>
    <row r="1261" spans="1:7" x14ac:dyDescent="0.3">
      <c r="A1261" s="54"/>
      <c r="C1261" s="5"/>
      <c r="D1261" s="65"/>
      <c r="E1261" s="65"/>
      <c r="F1261" s="46">
        <f t="shared" si="28"/>
        <v>806312</v>
      </c>
      <c r="G1261" s="391" t="s">
        <v>9567</v>
      </c>
    </row>
    <row r="1262" spans="1:7" x14ac:dyDescent="0.3">
      <c r="A1262" s="54"/>
      <c r="C1262" s="5"/>
      <c r="D1262" s="65"/>
      <c r="E1262" s="65"/>
      <c r="F1262" s="46">
        <f t="shared" si="28"/>
        <v>806312</v>
      </c>
      <c r="G1262" s="391" t="s">
        <v>9567</v>
      </c>
    </row>
    <row r="1263" spans="1:7" x14ac:dyDescent="0.3">
      <c r="A1263" s="54"/>
      <c r="C1263" s="5"/>
      <c r="D1263" s="65"/>
      <c r="E1263" s="65"/>
      <c r="F1263" s="46">
        <f t="shared" si="28"/>
        <v>806312</v>
      </c>
      <c r="G1263" s="391" t="s">
        <v>9567</v>
      </c>
    </row>
    <row r="1264" spans="1:7" x14ac:dyDescent="0.3">
      <c r="A1264" s="54"/>
      <c r="C1264" s="5"/>
      <c r="D1264" s="65"/>
      <c r="E1264" s="65"/>
      <c r="F1264" s="46">
        <f t="shared" si="28"/>
        <v>806312</v>
      </c>
      <c r="G1264" s="391" t="s">
        <v>9567</v>
      </c>
    </row>
    <row r="1265" spans="1:7" x14ac:dyDescent="0.3">
      <c r="A1265" s="54"/>
      <c r="C1265" s="5"/>
      <c r="D1265" s="65"/>
      <c r="E1265" s="65"/>
      <c r="F1265" s="46">
        <f t="shared" si="28"/>
        <v>806312</v>
      </c>
      <c r="G1265" s="391" t="s">
        <v>9567</v>
      </c>
    </row>
    <row r="1266" spans="1:7" x14ac:dyDescent="0.3">
      <c r="A1266" s="54"/>
      <c r="C1266" s="5"/>
      <c r="D1266" s="65"/>
      <c r="E1266" s="65"/>
      <c r="F1266" s="46">
        <f t="shared" si="28"/>
        <v>806312</v>
      </c>
      <c r="G1266" s="391" t="s">
        <v>9567</v>
      </c>
    </row>
    <row r="1267" spans="1:7" x14ac:dyDescent="0.3">
      <c r="A1267" s="54"/>
      <c r="C1267" s="5"/>
      <c r="D1267" s="65"/>
      <c r="E1267" s="65"/>
      <c r="F1267" s="46">
        <f t="shared" si="28"/>
        <v>806312</v>
      </c>
      <c r="G1267" s="391" t="s">
        <v>9567</v>
      </c>
    </row>
    <row r="1268" spans="1:7" x14ac:dyDescent="0.3">
      <c r="A1268" s="54"/>
      <c r="C1268" s="5"/>
      <c r="D1268" s="65"/>
      <c r="E1268" s="65"/>
      <c r="F1268" s="46">
        <f t="shared" si="28"/>
        <v>806312</v>
      </c>
      <c r="G1268" s="391" t="s">
        <v>9567</v>
      </c>
    </row>
    <row r="1269" spans="1:7" x14ac:dyDescent="0.3">
      <c r="A1269" s="54"/>
      <c r="C1269" s="5"/>
      <c r="D1269" s="65"/>
      <c r="E1269" s="65"/>
      <c r="F1269" s="46">
        <f t="shared" si="28"/>
        <v>806312</v>
      </c>
      <c r="G1269" s="391" t="s">
        <v>9567</v>
      </c>
    </row>
    <row r="1270" spans="1:7" x14ac:dyDescent="0.3">
      <c r="A1270" s="54"/>
      <c r="C1270" s="5"/>
      <c r="D1270" s="65"/>
      <c r="E1270" s="65"/>
      <c r="F1270" s="46">
        <f t="shared" si="28"/>
        <v>806312</v>
      </c>
      <c r="G1270" s="391" t="s">
        <v>9567</v>
      </c>
    </row>
    <row r="1271" spans="1:7" x14ac:dyDescent="0.3">
      <c r="A1271" s="54"/>
      <c r="C1271" s="5"/>
      <c r="D1271" s="65"/>
      <c r="E1271" s="65"/>
      <c r="F1271" s="46">
        <f t="shared" si="28"/>
        <v>806312</v>
      </c>
      <c r="G1271" s="391" t="s">
        <v>9567</v>
      </c>
    </row>
    <row r="1272" spans="1:7" x14ac:dyDescent="0.3">
      <c r="A1272" s="54"/>
      <c r="C1272" s="5"/>
      <c r="D1272" s="65"/>
      <c r="E1272" s="65"/>
      <c r="F1272" s="46">
        <f t="shared" si="28"/>
        <v>806312</v>
      </c>
      <c r="G1272" s="391" t="s">
        <v>9567</v>
      </c>
    </row>
    <row r="1273" spans="1:7" x14ac:dyDescent="0.3">
      <c r="A1273" s="54"/>
      <c r="C1273" s="5"/>
      <c r="D1273" s="65"/>
      <c r="E1273" s="65"/>
      <c r="F1273" s="46">
        <f t="shared" si="28"/>
        <v>806312</v>
      </c>
      <c r="G1273" s="391" t="s">
        <v>9567</v>
      </c>
    </row>
    <row r="1274" spans="1:7" x14ac:dyDescent="0.3">
      <c r="A1274" s="54"/>
      <c r="C1274" s="5"/>
      <c r="D1274" s="65"/>
      <c r="E1274" s="65"/>
      <c r="F1274" s="46">
        <f t="shared" si="28"/>
        <v>806312</v>
      </c>
      <c r="G1274" s="391" t="s">
        <v>9567</v>
      </c>
    </row>
    <row r="1275" spans="1:7" x14ac:dyDescent="0.3">
      <c r="A1275" s="54"/>
      <c r="C1275" s="5"/>
      <c r="D1275" s="65"/>
      <c r="E1275" s="65"/>
      <c r="F1275" s="46">
        <f t="shared" si="28"/>
        <v>806312</v>
      </c>
      <c r="G1275" s="391" t="s">
        <v>9567</v>
      </c>
    </row>
    <row r="1276" spans="1:7" x14ac:dyDescent="0.3">
      <c r="A1276" s="54"/>
      <c r="C1276" s="5"/>
      <c r="D1276" s="65"/>
      <c r="E1276" s="65"/>
      <c r="F1276" s="46">
        <f t="shared" si="28"/>
        <v>806312</v>
      </c>
      <c r="G1276" s="391" t="s">
        <v>9567</v>
      </c>
    </row>
    <row r="1277" spans="1:7" x14ac:dyDescent="0.3">
      <c r="A1277" s="54"/>
      <c r="C1277" s="5"/>
      <c r="D1277" s="65"/>
      <c r="E1277" s="65"/>
      <c r="F1277" s="46">
        <f t="shared" si="28"/>
        <v>806312</v>
      </c>
      <c r="G1277" s="391" t="s">
        <v>9567</v>
      </c>
    </row>
    <row r="1278" spans="1:7" x14ac:dyDescent="0.3">
      <c r="A1278" s="54"/>
      <c r="C1278" s="5"/>
      <c r="D1278" s="65"/>
      <c r="E1278" s="65"/>
      <c r="F1278" s="46">
        <f t="shared" si="28"/>
        <v>806312</v>
      </c>
      <c r="G1278" s="391" t="s">
        <v>9567</v>
      </c>
    </row>
    <row r="1279" spans="1:7" x14ac:dyDescent="0.3">
      <c r="A1279" s="54"/>
      <c r="C1279" s="5"/>
      <c r="D1279" s="65"/>
      <c r="E1279" s="65"/>
      <c r="F1279" s="46">
        <f t="shared" si="28"/>
        <v>806312</v>
      </c>
      <c r="G1279" s="391" t="s">
        <v>9567</v>
      </c>
    </row>
    <row r="1280" spans="1:7" x14ac:dyDescent="0.3">
      <c r="A1280" s="54"/>
      <c r="C1280" s="5"/>
      <c r="D1280" s="65"/>
      <c r="E1280" s="65"/>
      <c r="F1280" s="46">
        <f t="shared" si="28"/>
        <v>806312</v>
      </c>
      <c r="G1280" s="391" t="s">
        <v>9567</v>
      </c>
    </row>
    <row r="1281" spans="1:7" x14ac:dyDescent="0.3">
      <c r="A1281" s="54"/>
      <c r="C1281" s="5"/>
      <c r="D1281" s="65"/>
      <c r="E1281" s="65"/>
      <c r="F1281" s="46">
        <f t="shared" si="28"/>
        <v>806312</v>
      </c>
      <c r="G1281" s="391" t="s">
        <v>9567</v>
      </c>
    </row>
    <row r="1282" spans="1:7" x14ac:dyDescent="0.3">
      <c r="A1282" s="54"/>
      <c r="C1282" s="5"/>
      <c r="D1282" s="65"/>
      <c r="E1282" s="65"/>
      <c r="F1282" s="46">
        <f t="shared" si="28"/>
        <v>806312</v>
      </c>
      <c r="G1282" s="391" t="s">
        <v>9567</v>
      </c>
    </row>
    <row r="1283" spans="1:7" x14ac:dyDescent="0.3">
      <c r="A1283" s="54"/>
      <c r="C1283" s="5"/>
      <c r="D1283" s="65"/>
      <c r="E1283" s="65"/>
      <c r="F1283" s="46">
        <f t="shared" si="28"/>
        <v>806312</v>
      </c>
      <c r="G1283" s="391" t="s">
        <v>9567</v>
      </c>
    </row>
    <row r="1284" spans="1:7" x14ac:dyDescent="0.3">
      <c r="A1284" s="54"/>
      <c r="C1284" s="5"/>
      <c r="D1284" s="65"/>
      <c r="E1284" s="65"/>
      <c r="F1284" s="46">
        <f t="shared" si="28"/>
        <v>806312</v>
      </c>
      <c r="G1284" s="391" t="s">
        <v>9567</v>
      </c>
    </row>
    <row r="1285" spans="1:7" x14ac:dyDescent="0.3">
      <c r="A1285" s="54"/>
      <c r="C1285" s="5"/>
      <c r="D1285" s="65"/>
      <c r="E1285" s="65"/>
      <c r="F1285" s="46">
        <f t="shared" si="28"/>
        <v>806312</v>
      </c>
      <c r="G1285" s="391" t="s">
        <v>9567</v>
      </c>
    </row>
    <row r="1286" spans="1:7" x14ac:dyDescent="0.3">
      <c r="A1286" s="54"/>
      <c r="C1286" s="5"/>
      <c r="D1286" s="65"/>
      <c r="E1286" s="65"/>
      <c r="F1286" s="46">
        <f t="shared" si="28"/>
        <v>806312</v>
      </c>
      <c r="G1286" s="391" t="s">
        <v>9567</v>
      </c>
    </row>
    <row r="1287" spans="1:7" x14ac:dyDescent="0.3">
      <c r="A1287" s="54"/>
      <c r="C1287" s="5"/>
      <c r="D1287" s="65"/>
      <c r="E1287" s="65"/>
      <c r="F1287" s="46">
        <f t="shared" si="28"/>
        <v>806312</v>
      </c>
      <c r="G1287" s="391" t="s">
        <v>9567</v>
      </c>
    </row>
    <row r="1288" spans="1:7" x14ac:dyDescent="0.3">
      <c r="A1288" s="54"/>
      <c r="C1288" s="5"/>
      <c r="D1288" s="65"/>
      <c r="E1288" s="65"/>
      <c r="F1288" s="46">
        <f t="shared" ref="F1288:F1351" si="29">F1287+E1288-D1288</f>
        <v>806312</v>
      </c>
      <c r="G1288" s="391" t="s">
        <v>9567</v>
      </c>
    </row>
    <row r="1289" spans="1:7" x14ac:dyDescent="0.3">
      <c r="A1289" s="54"/>
      <c r="C1289" s="5"/>
      <c r="D1289" s="65"/>
      <c r="E1289" s="65"/>
      <c r="F1289" s="46">
        <f t="shared" si="29"/>
        <v>806312</v>
      </c>
      <c r="G1289" s="391" t="s">
        <v>9567</v>
      </c>
    </row>
    <row r="1290" spans="1:7" x14ac:dyDescent="0.3">
      <c r="A1290" s="54"/>
      <c r="C1290" s="5"/>
      <c r="D1290" s="65"/>
      <c r="E1290" s="65"/>
      <c r="F1290" s="46">
        <f t="shared" si="29"/>
        <v>806312</v>
      </c>
      <c r="G1290" s="391" t="s">
        <v>9567</v>
      </c>
    </row>
    <row r="1291" spans="1:7" x14ac:dyDescent="0.3">
      <c r="A1291" s="54"/>
      <c r="C1291" s="5"/>
      <c r="D1291" s="65"/>
      <c r="E1291" s="65"/>
      <c r="F1291" s="46">
        <f t="shared" si="29"/>
        <v>806312</v>
      </c>
      <c r="G1291" s="391" t="s">
        <v>9567</v>
      </c>
    </row>
    <row r="1292" spans="1:7" x14ac:dyDescent="0.3">
      <c r="A1292" s="54"/>
      <c r="C1292" s="5"/>
      <c r="D1292" s="65"/>
      <c r="E1292" s="65"/>
      <c r="F1292" s="46">
        <f t="shared" si="29"/>
        <v>806312</v>
      </c>
      <c r="G1292" s="391" t="s">
        <v>9567</v>
      </c>
    </row>
    <row r="1293" spans="1:7" x14ac:dyDescent="0.3">
      <c r="A1293" s="54"/>
      <c r="C1293" s="5"/>
      <c r="D1293" s="65"/>
      <c r="E1293" s="65"/>
      <c r="F1293" s="46">
        <f t="shared" si="29"/>
        <v>806312</v>
      </c>
      <c r="G1293" s="391" t="s">
        <v>9567</v>
      </c>
    </row>
    <row r="1294" spans="1:7" x14ac:dyDescent="0.3">
      <c r="A1294" s="54"/>
      <c r="C1294" s="5"/>
      <c r="D1294" s="65"/>
      <c r="E1294" s="65"/>
      <c r="F1294" s="46">
        <f t="shared" si="29"/>
        <v>806312</v>
      </c>
      <c r="G1294" s="391" t="s">
        <v>9567</v>
      </c>
    </row>
    <row r="1295" spans="1:7" x14ac:dyDescent="0.3">
      <c r="A1295" s="54"/>
      <c r="C1295" s="5"/>
      <c r="D1295" s="65"/>
      <c r="E1295" s="65"/>
      <c r="F1295" s="46">
        <f t="shared" si="29"/>
        <v>806312</v>
      </c>
      <c r="G1295" s="391" t="s">
        <v>9567</v>
      </c>
    </row>
    <row r="1296" spans="1:7" x14ac:dyDescent="0.3">
      <c r="A1296" s="54"/>
      <c r="C1296" s="5"/>
      <c r="D1296" s="65"/>
      <c r="E1296" s="65"/>
      <c r="F1296" s="46">
        <f t="shared" si="29"/>
        <v>806312</v>
      </c>
      <c r="G1296" s="391" t="s">
        <v>9567</v>
      </c>
    </row>
    <row r="1297" spans="1:7" x14ac:dyDescent="0.3">
      <c r="A1297" s="54"/>
      <c r="C1297" s="5"/>
      <c r="D1297" s="65"/>
      <c r="E1297" s="65"/>
      <c r="F1297" s="46">
        <f t="shared" si="29"/>
        <v>806312</v>
      </c>
      <c r="G1297" s="391" t="s">
        <v>9567</v>
      </c>
    </row>
    <row r="1298" spans="1:7" x14ac:dyDescent="0.3">
      <c r="A1298" s="54"/>
      <c r="C1298" s="5"/>
      <c r="D1298" s="65"/>
      <c r="E1298" s="65"/>
      <c r="F1298" s="46">
        <f t="shared" si="29"/>
        <v>806312</v>
      </c>
      <c r="G1298" s="391" t="s">
        <v>9567</v>
      </c>
    </row>
    <row r="1299" spans="1:7" x14ac:dyDescent="0.3">
      <c r="A1299" s="54"/>
      <c r="C1299" s="5"/>
      <c r="D1299" s="65"/>
      <c r="E1299" s="65"/>
      <c r="F1299" s="46">
        <f t="shared" si="29"/>
        <v>806312</v>
      </c>
      <c r="G1299" s="391" t="s">
        <v>9567</v>
      </c>
    </row>
    <row r="1300" spans="1:7" x14ac:dyDescent="0.3">
      <c r="A1300" s="54"/>
      <c r="C1300" s="5"/>
      <c r="D1300" s="65"/>
      <c r="E1300" s="65"/>
      <c r="F1300" s="46">
        <f t="shared" si="29"/>
        <v>806312</v>
      </c>
      <c r="G1300" s="391" t="s">
        <v>9567</v>
      </c>
    </row>
    <row r="1301" spans="1:7" x14ac:dyDescent="0.3">
      <c r="A1301" s="54"/>
      <c r="C1301" s="5"/>
      <c r="D1301" s="65"/>
      <c r="E1301" s="65"/>
      <c r="F1301" s="46">
        <f t="shared" si="29"/>
        <v>806312</v>
      </c>
      <c r="G1301" s="391" t="s">
        <v>9567</v>
      </c>
    </row>
    <row r="1302" spans="1:7" x14ac:dyDescent="0.3">
      <c r="A1302" s="54"/>
      <c r="C1302" s="5"/>
      <c r="D1302" s="65"/>
      <c r="E1302" s="65"/>
      <c r="F1302" s="46">
        <f t="shared" si="29"/>
        <v>806312</v>
      </c>
      <c r="G1302" s="391" t="s">
        <v>9567</v>
      </c>
    </row>
    <row r="1303" spans="1:7" x14ac:dyDescent="0.3">
      <c r="A1303" s="54"/>
      <c r="C1303" s="5"/>
      <c r="D1303" s="65"/>
      <c r="E1303" s="65"/>
      <c r="F1303" s="46">
        <f t="shared" si="29"/>
        <v>806312</v>
      </c>
      <c r="G1303" s="391" t="s">
        <v>9567</v>
      </c>
    </row>
    <row r="1304" spans="1:7" x14ac:dyDescent="0.3">
      <c r="A1304" s="54"/>
      <c r="C1304" s="5"/>
      <c r="D1304" s="65"/>
      <c r="E1304" s="65"/>
      <c r="F1304" s="46">
        <f t="shared" si="29"/>
        <v>806312</v>
      </c>
      <c r="G1304" s="391" t="s">
        <v>9567</v>
      </c>
    </row>
    <row r="1305" spans="1:7" x14ac:dyDescent="0.3">
      <c r="A1305" s="54"/>
      <c r="C1305" s="5"/>
      <c r="D1305" s="65"/>
      <c r="E1305" s="65"/>
      <c r="F1305" s="46">
        <f t="shared" si="29"/>
        <v>806312</v>
      </c>
      <c r="G1305" s="391" t="s">
        <v>9567</v>
      </c>
    </row>
    <row r="1306" spans="1:7" x14ac:dyDescent="0.3">
      <c r="A1306" s="54"/>
      <c r="C1306" s="5"/>
      <c r="D1306" s="65"/>
      <c r="E1306" s="65"/>
      <c r="F1306" s="46">
        <f t="shared" si="29"/>
        <v>806312</v>
      </c>
      <c r="G1306" s="391" t="s">
        <v>9567</v>
      </c>
    </row>
    <row r="1307" spans="1:7" x14ac:dyDescent="0.3">
      <c r="A1307" s="54"/>
      <c r="C1307" s="5"/>
      <c r="D1307" s="65"/>
      <c r="E1307" s="65"/>
      <c r="F1307" s="46">
        <f t="shared" si="29"/>
        <v>806312</v>
      </c>
      <c r="G1307" s="391" t="s">
        <v>9567</v>
      </c>
    </row>
    <row r="1308" spans="1:7" x14ac:dyDescent="0.3">
      <c r="A1308" s="54"/>
      <c r="C1308" s="5"/>
      <c r="D1308" s="65"/>
      <c r="E1308" s="65"/>
      <c r="F1308" s="46">
        <f t="shared" si="29"/>
        <v>806312</v>
      </c>
      <c r="G1308" s="391" t="s">
        <v>9567</v>
      </c>
    </row>
    <row r="1309" spans="1:7" x14ac:dyDescent="0.3">
      <c r="A1309" s="54"/>
      <c r="C1309" s="5"/>
      <c r="D1309" s="65"/>
      <c r="E1309" s="65"/>
      <c r="F1309" s="46">
        <f t="shared" si="29"/>
        <v>806312</v>
      </c>
      <c r="G1309" s="391" t="s">
        <v>9567</v>
      </c>
    </row>
    <row r="1310" spans="1:7" x14ac:dyDescent="0.3">
      <c r="A1310" s="54"/>
      <c r="C1310" s="5"/>
      <c r="D1310" s="65"/>
      <c r="E1310" s="65"/>
      <c r="F1310" s="46">
        <f t="shared" si="29"/>
        <v>806312</v>
      </c>
      <c r="G1310" s="391" t="s">
        <v>9567</v>
      </c>
    </row>
    <row r="1311" spans="1:7" x14ac:dyDescent="0.3">
      <c r="A1311" s="54"/>
      <c r="C1311" s="5"/>
      <c r="D1311" s="65"/>
      <c r="E1311" s="65"/>
      <c r="F1311" s="46">
        <f t="shared" si="29"/>
        <v>806312</v>
      </c>
      <c r="G1311" s="391" t="s">
        <v>9567</v>
      </c>
    </row>
    <row r="1312" spans="1:7" x14ac:dyDescent="0.3">
      <c r="A1312" s="54"/>
      <c r="C1312" s="5"/>
      <c r="D1312" s="65"/>
      <c r="E1312" s="65"/>
      <c r="F1312" s="46">
        <f t="shared" si="29"/>
        <v>806312</v>
      </c>
      <c r="G1312" s="391" t="s">
        <v>9567</v>
      </c>
    </row>
    <row r="1313" spans="1:7" x14ac:dyDescent="0.3">
      <c r="A1313" s="54"/>
      <c r="C1313" s="5"/>
      <c r="D1313" s="65"/>
      <c r="E1313" s="65"/>
      <c r="F1313" s="46">
        <f t="shared" si="29"/>
        <v>806312</v>
      </c>
      <c r="G1313" s="391" t="s">
        <v>9567</v>
      </c>
    </row>
    <row r="1314" spans="1:7" x14ac:dyDescent="0.3">
      <c r="A1314" s="54"/>
      <c r="C1314" s="5"/>
      <c r="D1314" s="65"/>
      <c r="E1314" s="65"/>
      <c r="F1314" s="46">
        <f t="shared" si="29"/>
        <v>806312</v>
      </c>
      <c r="G1314" s="391" t="s">
        <v>9567</v>
      </c>
    </row>
    <row r="1315" spans="1:7" x14ac:dyDescent="0.3">
      <c r="A1315" s="54"/>
      <c r="C1315" s="5"/>
      <c r="D1315" s="65"/>
      <c r="E1315" s="65"/>
      <c r="F1315" s="46">
        <f t="shared" si="29"/>
        <v>806312</v>
      </c>
      <c r="G1315" s="391" t="s">
        <v>9567</v>
      </c>
    </row>
    <row r="1316" spans="1:7" x14ac:dyDescent="0.3">
      <c r="A1316" s="54"/>
      <c r="C1316" s="5"/>
      <c r="D1316" s="65"/>
      <c r="E1316" s="65"/>
      <c r="F1316" s="46">
        <f t="shared" si="29"/>
        <v>806312</v>
      </c>
      <c r="G1316" s="391" t="s">
        <v>9567</v>
      </c>
    </row>
    <row r="1317" spans="1:7" x14ac:dyDescent="0.3">
      <c r="A1317" s="54"/>
      <c r="C1317" s="5"/>
      <c r="D1317" s="65"/>
      <c r="E1317" s="65"/>
      <c r="F1317" s="46">
        <f t="shared" si="29"/>
        <v>806312</v>
      </c>
      <c r="G1317" s="391" t="s">
        <v>9567</v>
      </c>
    </row>
    <row r="1318" spans="1:7" x14ac:dyDescent="0.3">
      <c r="A1318" s="54"/>
      <c r="C1318" s="5"/>
      <c r="D1318" s="65"/>
      <c r="E1318" s="65"/>
      <c r="F1318" s="46">
        <f t="shared" si="29"/>
        <v>806312</v>
      </c>
      <c r="G1318" s="391" t="s">
        <v>9567</v>
      </c>
    </row>
    <row r="1319" spans="1:7" x14ac:dyDescent="0.3">
      <c r="A1319" s="54"/>
      <c r="C1319" s="5"/>
      <c r="D1319" s="65"/>
      <c r="E1319" s="65"/>
      <c r="F1319" s="46">
        <f t="shared" si="29"/>
        <v>806312</v>
      </c>
      <c r="G1319" s="391" t="s">
        <v>9567</v>
      </c>
    </row>
    <row r="1320" spans="1:7" x14ac:dyDescent="0.3">
      <c r="A1320" s="54"/>
      <c r="C1320" s="5"/>
      <c r="D1320" s="65"/>
      <c r="E1320" s="65"/>
      <c r="F1320" s="46">
        <f t="shared" si="29"/>
        <v>806312</v>
      </c>
      <c r="G1320" s="391" t="s">
        <v>9567</v>
      </c>
    </row>
    <row r="1321" spans="1:7" x14ac:dyDescent="0.3">
      <c r="A1321" s="54"/>
      <c r="C1321" s="5"/>
      <c r="D1321" s="65"/>
      <c r="E1321" s="65"/>
      <c r="F1321" s="46">
        <f t="shared" si="29"/>
        <v>806312</v>
      </c>
      <c r="G1321" s="391" t="s">
        <v>9567</v>
      </c>
    </row>
    <row r="1322" spans="1:7" x14ac:dyDescent="0.3">
      <c r="A1322" s="54"/>
      <c r="C1322" s="5"/>
      <c r="D1322" s="65"/>
      <c r="E1322" s="65"/>
      <c r="F1322" s="46">
        <f t="shared" si="29"/>
        <v>806312</v>
      </c>
      <c r="G1322" s="391" t="s">
        <v>9567</v>
      </c>
    </row>
    <row r="1323" spans="1:7" x14ac:dyDescent="0.3">
      <c r="A1323" s="54"/>
      <c r="C1323" s="5"/>
      <c r="D1323" s="65"/>
      <c r="E1323" s="65"/>
      <c r="F1323" s="46">
        <f t="shared" si="29"/>
        <v>806312</v>
      </c>
      <c r="G1323" s="391" t="s">
        <v>9567</v>
      </c>
    </row>
    <row r="1324" spans="1:7" x14ac:dyDescent="0.3">
      <c r="A1324" s="54"/>
      <c r="C1324" s="5"/>
      <c r="D1324" s="65"/>
      <c r="E1324" s="65"/>
      <c r="F1324" s="46">
        <f t="shared" si="29"/>
        <v>806312</v>
      </c>
      <c r="G1324" s="391" t="s">
        <v>9567</v>
      </c>
    </row>
    <row r="1325" spans="1:7" x14ac:dyDescent="0.3">
      <c r="A1325" s="54"/>
      <c r="C1325" s="5"/>
      <c r="D1325" s="65"/>
      <c r="E1325" s="65"/>
      <c r="F1325" s="46">
        <f t="shared" si="29"/>
        <v>806312</v>
      </c>
      <c r="G1325" s="391" t="s">
        <v>9567</v>
      </c>
    </row>
    <row r="1326" spans="1:7" x14ac:dyDescent="0.3">
      <c r="A1326" s="54"/>
      <c r="C1326" s="5"/>
      <c r="D1326" s="65"/>
      <c r="E1326" s="65"/>
      <c r="F1326" s="46">
        <f t="shared" si="29"/>
        <v>806312</v>
      </c>
      <c r="G1326" s="391" t="s">
        <v>9567</v>
      </c>
    </row>
    <row r="1327" spans="1:7" x14ac:dyDescent="0.3">
      <c r="A1327" s="54"/>
      <c r="C1327" s="5"/>
      <c r="D1327" s="65"/>
      <c r="E1327" s="65"/>
      <c r="F1327" s="46">
        <f t="shared" si="29"/>
        <v>806312</v>
      </c>
      <c r="G1327" s="391" t="s">
        <v>9567</v>
      </c>
    </row>
    <row r="1328" spans="1:7" x14ac:dyDescent="0.3">
      <c r="A1328" s="54"/>
      <c r="C1328" s="5"/>
      <c r="D1328" s="65"/>
      <c r="E1328" s="65"/>
      <c r="F1328" s="46">
        <f t="shared" si="29"/>
        <v>806312</v>
      </c>
      <c r="G1328" s="391" t="s">
        <v>9567</v>
      </c>
    </row>
    <row r="1329" spans="1:7" x14ac:dyDescent="0.3">
      <c r="A1329" s="54"/>
      <c r="C1329" s="5"/>
      <c r="D1329" s="65"/>
      <c r="E1329" s="65"/>
      <c r="F1329" s="46">
        <f t="shared" si="29"/>
        <v>806312</v>
      </c>
      <c r="G1329" s="391" t="s">
        <v>9567</v>
      </c>
    </row>
    <row r="1330" spans="1:7" x14ac:dyDescent="0.3">
      <c r="A1330" s="54"/>
      <c r="C1330" s="5"/>
      <c r="D1330" s="65"/>
      <c r="E1330" s="65"/>
      <c r="F1330" s="46">
        <f t="shared" si="29"/>
        <v>806312</v>
      </c>
      <c r="G1330" s="391" t="s">
        <v>9567</v>
      </c>
    </row>
    <row r="1331" spans="1:7" x14ac:dyDescent="0.3">
      <c r="A1331" s="54"/>
      <c r="C1331" s="5"/>
      <c r="D1331" s="65"/>
      <c r="E1331" s="65"/>
      <c r="F1331" s="46">
        <f t="shared" si="29"/>
        <v>806312</v>
      </c>
      <c r="G1331" s="391" t="s">
        <v>9567</v>
      </c>
    </row>
    <row r="1332" spans="1:7" x14ac:dyDescent="0.3">
      <c r="A1332" s="54"/>
      <c r="C1332" s="5"/>
      <c r="D1332" s="65"/>
      <c r="E1332" s="65"/>
      <c r="F1332" s="46">
        <f t="shared" si="29"/>
        <v>806312</v>
      </c>
      <c r="G1332" s="391" t="s">
        <v>9567</v>
      </c>
    </row>
    <row r="1333" spans="1:7" x14ac:dyDescent="0.3">
      <c r="A1333" s="54"/>
      <c r="C1333" s="5"/>
      <c r="D1333" s="65"/>
      <c r="E1333" s="65"/>
      <c r="F1333" s="46">
        <f t="shared" si="29"/>
        <v>806312</v>
      </c>
      <c r="G1333" s="391" t="s">
        <v>9567</v>
      </c>
    </row>
    <row r="1334" spans="1:7" x14ac:dyDescent="0.3">
      <c r="A1334" s="54"/>
      <c r="C1334" s="5"/>
      <c r="D1334" s="65"/>
      <c r="E1334" s="65"/>
      <c r="F1334" s="46">
        <f t="shared" si="29"/>
        <v>806312</v>
      </c>
      <c r="G1334" s="391" t="s">
        <v>9567</v>
      </c>
    </row>
    <row r="1335" spans="1:7" x14ac:dyDescent="0.3">
      <c r="A1335" s="54"/>
      <c r="C1335" s="5"/>
      <c r="D1335" s="65"/>
      <c r="E1335" s="65"/>
      <c r="F1335" s="46">
        <f t="shared" si="29"/>
        <v>806312</v>
      </c>
      <c r="G1335" s="391" t="s">
        <v>9567</v>
      </c>
    </row>
    <row r="1336" spans="1:7" x14ac:dyDescent="0.3">
      <c r="A1336" s="54"/>
      <c r="C1336" s="5"/>
      <c r="D1336" s="65"/>
      <c r="E1336" s="65"/>
      <c r="F1336" s="46">
        <f t="shared" si="29"/>
        <v>806312</v>
      </c>
      <c r="G1336" s="391" t="s">
        <v>9567</v>
      </c>
    </row>
    <row r="1337" spans="1:7" x14ac:dyDescent="0.3">
      <c r="A1337" s="54"/>
      <c r="C1337" s="5"/>
      <c r="D1337" s="65"/>
      <c r="E1337" s="65"/>
      <c r="F1337" s="46">
        <f t="shared" si="29"/>
        <v>806312</v>
      </c>
      <c r="G1337" s="391" t="s">
        <v>9567</v>
      </c>
    </row>
    <row r="1338" spans="1:7" x14ac:dyDescent="0.3">
      <c r="A1338" s="54"/>
      <c r="C1338" s="5"/>
      <c r="D1338" s="65"/>
      <c r="E1338" s="65"/>
      <c r="F1338" s="46">
        <f t="shared" si="29"/>
        <v>806312</v>
      </c>
      <c r="G1338" s="391" t="s">
        <v>9567</v>
      </c>
    </row>
    <row r="1339" spans="1:7" x14ac:dyDescent="0.3">
      <c r="A1339" s="54"/>
      <c r="C1339" s="5"/>
      <c r="D1339" s="65"/>
      <c r="E1339" s="65"/>
      <c r="F1339" s="46">
        <f t="shared" si="29"/>
        <v>806312</v>
      </c>
      <c r="G1339" s="391" t="s">
        <v>9567</v>
      </c>
    </row>
    <row r="1340" spans="1:7" x14ac:dyDescent="0.3">
      <c r="A1340" s="54"/>
      <c r="C1340" s="5"/>
      <c r="D1340" s="65"/>
      <c r="E1340" s="65"/>
      <c r="F1340" s="46">
        <f t="shared" si="29"/>
        <v>806312</v>
      </c>
      <c r="G1340" s="391" t="s">
        <v>9567</v>
      </c>
    </row>
    <row r="1341" spans="1:7" x14ac:dyDescent="0.3">
      <c r="A1341" s="54"/>
      <c r="C1341" s="5"/>
      <c r="D1341" s="65"/>
      <c r="E1341" s="65"/>
      <c r="F1341" s="46">
        <f t="shared" si="29"/>
        <v>806312</v>
      </c>
      <c r="G1341" s="391" t="s">
        <v>9567</v>
      </c>
    </row>
    <row r="1342" spans="1:7" x14ac:dyDescent="0.3">
      <c r="A1342" s="54"/>
      <c r="C1342" s="5"/>
      <c r="D1342" s="65"/>
      <c r="E1342" s="65"/>
      <c r="F1342" s="46">
        <f t="shared" si="29"/>
        <v>806312</v>
      </c>
      <c r="G1342" s="391" t="s">
        <v>9567</v>
      </c>
    </row>
    <row r="1343" spans="1:7" x14ac:dyDescent="0.3">
      <c r="A1343" s="54"/>
      <c r="C1343" s="5"/>
      <c r="D1343" s="65"/>
      <c r="E1343" s="65"/>
      <c r="F1343" s="46">
        <f t="shared" si="29"/>
        <v>806312</v>
      </c>
      <c r="G1343" s="391" t="s">
        <v>9567</v>
      </c>
    </row>
    <row r="1344" spans="1:7" x14ac:dyDescent="0.3">
      <c r="A1344" s="54"/>
      <c r="C1344" s="5"/>
      <c r="D1344" s="65"/>
      <c r="E1344" s="65"/>
      <c r="F1344" s="46">
        <f t="shared" si="29"/>
        <v>806312</v>
      </c>
      <c r="G1344" s="391" t="s">
        <v>9567</v>
      </c>
    </row>
    <row r="1345" spans="1:7" x14ac:dyDescent="0.3">
      <c r="A1345" s="54"/>
      <c r="C1345" s="5"/>
      <c r="D1345" s="65"/>
      <c r="E1345" s="65"/>
      <c r="F1345" s="46">
        <f t="shared" si="29"/>
        <v>806312</v>
      </c>
      <c r="G1345" s="391" t="s">
        <v>9567</v>
      </c>
    </row>
    <row r="1346" spans="1:7" x14ac:dyDescent="0.3">
      <c r="A1346" s="54"/>
      <c r="C1346" s="5"/>
      <c r="D1346" s="65"/>
      <c r="E1346" s="65"/>
      <c r="F1346" s="46">
        <f t="shared" si="29"/>
        <v>806312</v>
      </c>
      <c r="G1346" s="391" t="s">
        <v>9567</v>
      </c>
    </row>
    <row r="1347" spans="1:7" x14ac:dyDescent="0.3">
      <c r="A1347" s="54"/>
      <c r="C1347" s="5"/>
      <c r="D1347" s="65"/>
      <c r="E1347" s="65"/>
      <c r="F1347" s="46">
        <f t="shared" si="29"/>
        <v>806312</v>
      </c>
      <c r="G1347" s="391" t="s">
        <v>9567</v>
      </c>
    </row>
    <row r="1348" spans="1:7" x14ac:dyDescent="0.3">
      <c r="A1348" s="54"/>
      <c r="C1348" s="5"/>
      <c r="D1348" s="65"/>
      <c r="E1348" s="65"/>
      <c r="F1348" s="46">
        <f t="shared" si="29"/>
        <v>806312</v>
      </c>
      <c r="G1348" s="391" t="s">
        <v>9567</v>
      </c>
    </row>
    <row r="1349" spans="1:7" x14ac:dyDescent="0.3">
      <c r="A1349" s="54"/>
      <c r="C1349" s="5"/>
      <c r="D1349" s="65"/>
      <c r="E1349" s="65"/>
      <c r="F1349" s="46">
        <f t="shared" si="29"/>
        <v>806312</v>
      </c>
      <c r="G1349" s="391" t="s">
        <v>9567</v>
      </c>
    </row>
    <row r="1350" spans="1:7" x14ac:dyDescent="0.3">
      <c r="A1350" s="54"/>
      <c r="C1350" s="5"/>
      <c r="D1350" s="65"/>
      <c r="E1350" s="65"/>
      <c r="F1350" s="46">
        <f t="shared" si="29"/>
        <v>806312</v>
      </c>
      <c r="G1350" s="391" t="s">
        <v>9567</v>
      </c>
    </row>
    <row r="1351" spans="1:7" x14ac:dyDescent="0.3">
      <c r="A1351" s="54"/>
      <c r="C1351" s="5"/>
      <c r="D1351" s="65"/>
      <c r="E1351" s="65"/>
      <c r="F1351" s="46">
        <f t="shared" si="29"/>
        <v>806312</v>
      </c>
      <c r="G1351" s="391" t="s">
        <v>9567</v>
      </c>
    </row>
    <row r="1352" spans="1:7" x14ac:dyDescent="0.3">
      <c r="A1352" s="54"/>
      <c r="C1352" s="5"/>
      <c r="D1352" s="65"/>
      <c r="E1352" s="65"/>
      <c r="F1352" s="46">
        <f t="shared" ref="F1352:F1415" si="30">F1351+E1352-D1352</f>
        <v>806312</v>
      </c>
      <c r="G1352" s="391" t="s">
        <v>9567</v>
      </c>
    </row>
    <row r="1353" spans="1:7" x14ac:dyDescent="0.3">
      <c r="A1353" s="54"/>
      <c r="C1353" s="5"/>
      <c r="D1353" s="65"/>
      <c r="E1353" s="65"/>
      <c r="F1353" s="46">
        <f t="shared" si="30"/>
        <v>806312</v>
      </c>
      <c r="G1353" s="391" t="s">
        <v>9567</v>
      </c>
    </row>
    <row r="1354" spans="1:7" x14ac:dyDescent="0.3">
      <c r="A1354" s="54"/>
      <c r="C1354" s="5"/>
      <c r="D1354" s="65"/>
      <c r="E1354" s="65"/>
      <c r="F1354" s="46">
        <f t="shared" si="30"/>
        <v>806312</v>
      </c>
      <c r="G1354" s="391" t="s">
        <v>9567</v>
      </c>
    </row>
    <row r="1355" spans="1:7" x14ac:dyDescent="0.3">
      <c r="A1355" s="54"/>
      <c r="C1355" s="5"/>
      <c r="D1355" s="65"/>
      <c r="E1355" s="65"/>
      <c r="F1355" s="46">
        <f t="shared" si="30"/>
        <v>806312</v>
      </c>
      <c r="G1355" s="391" t="s">
        <v>9567</v>
      </c>
    </row>
    <row r="1356" spans="1:7" x14ac:dyDescent="0.3">
      <c r="A1356" s="54"/>
      <c r="C1356" s="5"/>
      <c r="D1356" s="65"/>
      <c r="E1356" s="65"/>
      <c r="F1356" s="46">
        <f t="shared" si="30"/>
        <v>806312</v>
      </c>
      <c r="G1356" s="391" t="s">
        <v>9567</v>
      </c>
    </row>
    <row r="1357" spans="1:7" x14ac:dyDescent="0.3">
      <c r="A1357" s="54"/>
      <c r="C1357" s="5"/>
      <c r="D1357" s="65"/>
      <c r="E1357" s="65"/>
      <c r="F1357" s="46">
        <f t="shared" si="30"/>
        <v>806312</v>
      </c>
      <c r="G1357" s="391" t="s">
        <v>9567</v>
      </c>
    </row>
    <row r="1358" spans="1:7" x14ac:dyDescent="0.3">
      <c r="A1358" s="54"/>
      <c r="C1358" s="5"/>
      <c r="D1358" s="65"/>
      <c r="E1358" s="65"/>
      <c r="F1358" s="46">
        <f t="shared" si="30"/>
        <v>806312</v>
      </c>
      <c r="G1358" s="391" t="s">
        <v>9567</v>
      </c>
    </row>
    <row r="1359" spans="1:7" x14ac:dyDescent="0.3">
      <c r="A1359" s="54"/>
      <c r="C1359" s="5"/>
      <c r="D1359" s="65"/>
      <c r="E1359" s="65"/>
      <c r="F1359" s="46">
        <f t="shared" si="30"/>
        <v>806312</v>
      </c>
      <c r="G1359" s="391" t="s">
        <v>9567</v>
      </c>
    </row>
    <row r="1360" spans="1:7" x14ac:dyDescent="0.3">
      <c r="A1360" s="54"/>
      <c r="C1360" s="5"/>
      <c r="D1360" s="65"/>
      <c r="E1360" s="65"/>
      <c r="F1360" s="46">
        <f t="shared" si="30"/>
        <v>806312</v>
      </c>
      <c r="G1360" s="391" t="s">
        <v>9567</v>
      </c>
    </row>
    <row r="1361" spans="1:7" x14ac:dyDescent="0.3">
      <c r="A1361" s="54"/>
      <c r="C1361" s="5"/>
      <c r="D1361" s="65"/>
      <c r="E1361" s="65"/>
      <c r="F1361" s="46">
        <f t="shared" si="30"/>
        <v>806312</v>
      </c>
      <c r="G1361" s="391" t="s">
        <v>9567</v>
      </c>
    </row>
    <row r="1362" spans="1:7" x14ac:dyDescent="0.3">
      <c r="A1362" s="54"/>
      <c r="C1362" s="5"/>
      <c r="D1362" s="65"/>
      <c r="E1362" s="65"/>
      <c r="F1362" s="46">
        <f t="shared" si="30"/>
        <v>806312</v>
      </c>
      <c r="G1362" s="391" t="s">
        <v>9567</v>
      </c>
    </row>
    <row r="1363" spans="1:7" x14ac:dyDescent="0.3">
      <c r="A1363" s="54"/>
      <c r="C1363" s="5"/>
      <c r="D1363" s="65"/>
      <c r="E1363" s="65"/>
      <c r="F1363" s="46">
        <f t="shared" si="30"/>
        <v>806312</v>
      </c>
      <c r="G1363" s="391" t="s">
        <v>9567</v>
      </c>
    </row>
    <row r="1364" spans="1:7" x14ac:dyDescent="0.3">
      <c r="A1364" s="54"/>
      <c r="C1364" s="5"/>
      <c r="D1364" s="65"/>
      <c r="E1364" s="65"/>
      <c r="F1364" s="46">
        <f t="shared" si="30"/>
        <v>806312</v>
      </c>
      <c r="G1364" s="391" t="s">
        <v>9567</v>
      </c>
    </row>
    <row r="1365" spans="1:7" x14ac:dyDescent="0.3">
      <c r="A1365" s="54"/>
      <c r="C1365" s="5"/>
      <c r="D1365" s="65"/>
      <c r="E1365" s="65"/>
      <c r="F1365" s="46">
        <f t="shared" si="30"/>
        <v>806312</v>
      </c>
      <c r="G1365" s="391" t="s">
        <v>9567</v>
      </c>
    </row>
    <row r="1366" spans="1:7" x14ac:dyDescent="0.3">
      <c r="A1366" s="54"/>
      <c r="C1366" s="5"/>
      <c r="D1366" s="65"/>
      <c r="E1366" s="65"/>
      <c r="F1366" s="46">
        <f t="shared" si="30"/>
        <v>806312</v>
      </c>
      <c r="G1366" s="391" t="s">
        <v>9567</v>
      </c>
    </row>
    <row r="1367" spans="1:7" x14ac:dyDescent="0.3">
      <c r="A1367" s="54"/>
      <c r="C1367" s="5"/>
      <c r="D1367" s="65"/>
      <c r="E1367" s="65"/>
      <c r="F1367" s="46">
        <f t="shared" si="30"/>
        <v>806312</v>
      </c>
      <c r="G1367" s="391" t="s">
        <v>9567</v>
      </c>
    </row>
    <row r="1368" spans="1:7" x14ac:dyDescent="0.3">
      <c r="A1368" s="54"/>
      <c r="C1368" s="5"/>
      <c r="D1368" s="65"/>
      <c r="E1368" s="65"/>
      <c r="F1368" s="46">
        <f t="shared" si="30"/>
        <v>806312</v>
      </c>
      <c r="G1368" s="391" t="s">
        <v>9567</v>
      </c>
    </row>
    <row r="1369" spans="1:7" x14ac:dyDescent="0.3">
      <c r="A1369" s="54"/>
      <c r="C1369" s="5"/>
      <c r="D1369" s="65"/>
      <c r="E1369" s="65"/>
      <c r="F1369" s="46">
        <f t="shared" si="30"/>
        <v>806312</v>
      </c>
      <c r="G1369" s="391" t="s">
        <v>9567</v>
      </c>
    </row>
    <row r="1370" spans="1:7" x14ac:dyDescent="0.3">
      <c r="A1370" s="54"/>
      <c r="C1370" s="5"/>
      <c r="D1370" s="65"/>
      <c r="E1370" s="65"/>
      <c r="F1370" s="46">
        <f t="shared" si="30"/>
        <v>806312</v>
      </c>
      <c r="G1370" s="391" t="s">
        <v>9567</v>
      </c>
    </row>
    <row r="1371" spans="1:7" x14ac:dyDescent="0.3">
      <c r="A1371" s="54"/>
      <c r="C1371" s="5"/>
      <c r="D1371" s="65"/>
      <c r="E1371" s="65"/>
      <c r="F1371" s="46">
        <f t="shared" si="30"/>
        <v>806312</v>
      </c>
      <c r="G1371" s="391" t="s">
        <v>9567</v>
      </c>
    </row>
    <row r="1372" spans="1:7" x14ac:dyDescent="0.3">
      <c r="A1372" s="54"/>
      <c r="C1372" s="5"/>
      <c r="D1372" s="65"/>
      <c r="E1372" s="65"/>
      <c r="F1372" s="46">
        <f t="shared" si="30"/>
        <v>806312</v>
      </c>
      <c r="G1372" s="391" t="s">
        <v>9567</v>
      </c>
    </row>
    <row r="1373" spans="1:7" x14ac:dyDescent="0.3">
      <c r="A1373" s="54"/>
      <c r="C1373" s="5"/>
      <c r="D1373" s="65"/>
      <c r="E1373" s="65"/>
      <c r="F1373" s="46">
        <f t="shared" si="30"/>
        <v>806312</v>
      </c>
      <c r="G1373" s="391" t="s">
        <v>9567</v>
      </c>
    </row>
    <row r="1374" spans="1:7" x14ac:dyDescent="0.3">
      <c r="A1374" s="54"/>
      <c r="C1374" s="5"/>
      <c r="D1374" s="65"/>
      <c r="E1374" s="65"/>
      <c r="F1374" s="46">
        <f t="shared" si="30"/>
        <v>806312</v>
      </c>
      <c r="G1374" s="391" t="s">
        <v>9567</v>
      </c>
    </row>
    <row r="1375" spans="1:7" x14ac:dyDescent="0.3">
      <c r="A1375" s="54"/>
      <c r="C1375" s="5"/>
      <c r="D1375" s="65"/>
      <c r="E1375" s="65"/>
      <c r="F1375" s="46">
        <f t="shared" si="30"/>
        <v>806312</v>
      </c>
      <c r="G1375" s="391" t="s">
        <v>9567</v>
      </c>
    </row>
    <row r="1376" spans="1:7" x14ac:dyDescent="0.3">
      <c r="A1376" s="54"/>
      <c r="C1376" s="5"/>
      <c r="D1376" s="65"/>
      <c r="E1376" s="65"/>
      <c r="F1376" s="46">
        <f t="shared" si="30"/>
        <v>806312</v>
      </c>
      <c r="G1376" s="391" t="s">
        <v>9567</v>
      </c>
    </row>
    <row r="1377" spans="1:7" x14ac:dyDescent="0.3">
      <c r="A1377" s="54"/>
      <c r="C1377" s="5"/>
      <c r="D1377" s="65"/>
      <c r="E1377" s="65"/>
      <c r="F1377" s="46">
        <f t="shared" si="30"/>
        <v>806312</v>
      </c>
      <c r="G1377" s="391" t="s">
        <v>9567</v>
      </c>
    </row>
    <row r="1378" spans="1:7" x14ac:dyDescent="0.3">
      <c r="A1378" s="54"/>
      <c r="C1378" s="5"/>
      <c r="D1378" s="65"/>
      <c r="E1378" s="65"/>
      <c r="F1378" s="46">
        <f t="shared" si="30"/>
        <v>806312</v>
      </c>
      <c r="G1378" s="391" t="s">
        <v>9567</v>
      </c>
    </row>
    <row r="1379" spans="1:7" x14ac:dyDescent="0.3">
      <c r="A1379" s="54"/>
      <c r="C1379" s="5"/>
      <c r="D1379" s="65"/>
      <c r="E1379" s="65"/>
      <c r="F1379" s="46">
        <f t="shared" si="30"/>
        <v>806312</v>
      </c>
      <c r="G1379" s="391" t="s">
        <v>9567</v>
      </c>
    </row>
    <row r="1380" spans="1:7" x14ac:dyDescent="0.3">
      <c r="A1380" s="54"/>
      <c r="C1380" s="5"/>
      <c r="D1380" s="65"/>
      <c r="E1380" s="65"/>
      <c r="F1380" s="46">
        <f t="shared" si="30"/>
        <v>806312</v>
      </c>
      <c r="G1380" s="391" t="s">
        <v>9567</v>
      </c>
    </row>
    <row r="1381" spans="1:7" x14ac:dyDescent="0.3">
      <c r="A1381" s="54"/>
      <c r="C1381" s="5"/>
      <c r="D1381" s="65"/>
      <c r="E1381" s="65"/>
      <c r="F1381" s="46">
        <f t="shared" si="30"/>
        <v>806312</v>
      </c>
      <c r="G1381" s="391" t="s">
        <v>9567</v>
      </c>
    </row>
    <row r="1382" spans="1:7" x14ac:dyDescent="0.3">
      <c r="A1382" s="54"/>
      <c r="C1382" s="5"/>
      <c r="D1382" s="65"/>
      <c r="E1382" s="65"/>
      <c r="F1382" s="46">
        <f t="shared" si="30"/>
        <v>806312</v>
      </c>
      <c r="G1382" s="391" t="s">
        <v>9567</v>
      </c>
    </row>
    <row r="1383" spans="1:7" x14ac:dyDescent="0.3">
      <c r="A1383" s="54"/>
      <c r="C1383" s="5"/>
      <c r="D1383" s="65"/>
      <c r="E1383" s="65"/>
      <c r="F1383" s="46">
        <f t="shared" si="30"/>
        <v>806312</v>
      </c>
      <c r="G1383" s="391" t="s">
        <v>9567</v>
      </c>
    </row>
    <row r="1384" spans="1:7" x14ac:dyDescent="0.3">
      <c r="A1384" s="54"/>
      <c r="C1384" s="5"/>
      <c r="D1384" s="65"/>
      <c r="E1384" s="65"/>
      <c r="F1384" s="46">
        <f t="shared" si="30"/>
        <v>806312</v>
      </c>
      <c r="G1384" s="391" t="s">
        <v>9567</v>
      </c>
    </row>
    <row r="1385" spans="1:7" x14ac:dyDescent="0.3">
      <c r="A1385" s="54"/>
      <c r="C1385" s="5"/>
      <c r="D1385" s="65"/>
      <c r="E1385" s="65"/>
      <c r="F1385" s="46">
        <f t="shared" si="30"/>
        <v>806312</v>
      </c>
      <c r="G1385" s="391" t="s">
        <v>9567</v>
      </c>
    </row>
    <row r="1386" spans="1:7" x14ac:dyDescent="0.3">
      <c r="A1386" s="54"/>
      <c r="C1386" s="5"/>
      <c r="D1386" s="65"/>
      <c r="E1386" s="65"/>
      <c r="F1386" s="46">
        <f t="shared" si="30"/>
        <v>806312</v>
      </c>
      <c r="G1386" s="391" t="s">
        <v>9567</v>
      </c>
    </row>
    <row r="1387" spans="1:7" x14ac:dyDescent="0.3">
      <c r="A1387" s="54"/>
      <c r="C1387" s="5"/>
      <c r="D1387" s="65"/>
      <c r="E1387" s="65"/>
      <c r="F1387" s="46">
        <f t="shared" si="30"/>
        <v>806312</v>
      </c>
      <c r="G1387" s="391" t="s">
        <v>9567</v>
      </c>
    </row>
    <row r="1388" spans="1:7" x14ac:dyDescent="0.3">
      <c r="A1388" s="54"/>
      <c r="C1388" s="5"/>
      <c r="D1388" s="65"/>
      <c r="E1388" s="65"/>
      <c r="F1388" s="46">
        <f t="shared" si="30"/>
        <v>806312</v>
      </c>
      <c r="G1388" s="391" t="s">
        <v>9567</v>
      </c>
    </row>
    <row r="1389" spans="1:7" x14ac:dyDescent="0.3">
      <c r="A1389" s="54"/>
      <c r="C1389" s="5"/>
      <c r="D1389" s="65"/>
      <c r="E1389" s="65"/>
      <c r="F1389" s="46">
        <f t="shared" si="30"/>
        <v>806312</v>
      </c>
      <c r="G1389" s="391" t="s">
        <v>9567</v>
      </c>
    </row>
    <row r="1390" spans="1:7" x14ac:dyDescent="0.3">
      <c r="A1390" s="54"/>
      <c r="C1390" s="5"/>
      <c r="D1390" s="65"/>
      <c r="E1390" s="65"/>
      <c r="F1390" s="46">
        <f t="shared" si="30"/>
        <v>806312</v>
      </c>
      <c r="G1390" s="391" t="s">
        <v>9567</v>
      </c>
    </row>
    <row r="1391" spans="1:7" x14ac:dyDescent="0.3">
      <c r="A1391" s="54"/>
      <c r="C1391" s="5"/>
      <c r="D1391" s="65"/>
      <c r="E1391" s="65"/>
      <c r="F1391" s="46">
        <f t="shared" si="30"/>
        <v>806312</v>
      </c>
      <c r="G1391" s="391" t="s">
        <v>9567</v>
      </c>
    </row>
    <row r="1392" spans="1:7" x14ac:dyDescent="0.3">
      <c r="A1392" s="54"/>
      <c r="C1392" s="5"/>
      <c r="D1392" s="65"/>
      <c r="E1392" s="65"/>
      <c r="F1392" s="46">
        <f t="shared" si="30"/>
        <v>806312</v>
      </c>
      <c r="G1392" s="391" t="s">
        <v>9567</v>
      </c>
    </row>
    <row r="1393" spans="1:7" x14ac:dyDescent="0.3">
      <c r="A1393" s="54"/>
      <c r="C1393" s="5"/>
      <c r="D1393" s="65"/>
      <c r="E1393" s="65"/>
      <c r="F1393" s="46">
        <f t="shared" si="30"/>
        <v>806312</v>
      </c>
      <c r="G1393" s="391" t="s">
        <v>9567</v>
      </c>
    </row>
    <row r="1394" spans="1:7" x14ac:dyDescent="0.3">
      <c r="A1394" s="54"/>
      <c r="C1394" s="5"/>
      <c r="D1394" s="65"/>
      <c r="E1394" s="65"/>
      <c r="F1394" s="46">
        <f t="shared" si="30"/>
        <v>806312</v>
      </c>
      <c r="G1394" s="391" t="s">
        <v>9567</v>
      </c>
    </row>
    <row r="1395" spans="1:7" x14ac:dyDescent="0.3">
      <c r="A1395" s="54"/>
      <c r="C1395" s="5"/>
      <c r="D1395" s="65"/>
      <c r="E1395" s="65"/>
      <c r="F1395" s="46">
        <f t="shared" si="30"/>
        <v>806312</v>
      </c>
      <c r="G1395" s="391" t="s">
        <v>9567</v>
      </c>
    </row>
    <row r="1396" spans="1:7" x14ac:dyDescent="0.3">
      <c r="A1396" s="54"/>
      <c r="C1396" s="5"/>
      <c r="D1396" s="65"/>
      <c r="E1396" s="65"/>
      <c r="F1396" s="46">
        <f t="shared" si="30"/>
        <v>806312</v>
      </c>
      <c r="G1396" s="391" t="s">
        <v>9567</v>
      </c>
    </row>
    <row r="1397" spans="1:7" x14ac:dyDescent="0.3">
      <c r="A1397" s="54"/>
      <c r="C1397" s="5"/>
      <c r="D1397" s="65"/>
      <c r="E1397" s="65"/>
      <c r="F1397" s="46">
        <f t="shared" si="30"/>
        <v>806312</v>
      </c>
      <c r="G1397" s="391" t="s">
        <v>9567</v>
      </c>
    </row>
    <row r="1398" spans="1:7" x14ac:dyDescent="0.3">
      <c r="A1398" s="54"/>
      <c r="C1398" s="5"/>
      <c r="D1398" s="65"/>
      <c r="E1398" s="65"/>
      <c r="F1398" s="46">
        <f t="shared" si="30"/>
        <v>806312</v>
      </c>
      <c r="G1398" s="391" t="s">
        <v>9567</v>
      </c>
    </row>
    <row r="1399" spans="1:7" x14ac:dyDescent="0.3">
      <c r="A1399" s="54"/>
      <c r="C1399" s="5"/>
      <c r="D1399" s="65"/>
      <c r="E1399" s="65"/>
      <c r="F1399" s="46">
        <f t="shared" si="30"/>
        <v>806312</v>
      </c>
      <c r="G1399" s="391" t="s">
        <v>9567</v>
      </c>
    </row>
    <row r="1400" spans="1:7" x14ac:dyDescent="0.3">
      <c r="A1400" s="54"/>
      <c r="C1400" s="5"/>
      <c r="D1400" s="65"/>
      <c r="E1400" s="65"/>
      <c r="F1400" s="46">
        <f t="shared" si="30"/>
        <v>806312</v>
      </c>
      <c r="G1400" s="391" t="s">
        <v>9567</v>
      </c>
    </row>
    <row r="1401" spans="1:7" x14ac:dyDescent="0.3">
      <c r="A1401" s="54"/>
      <c r="C1401" s="5"/>
      <c r="D1401" s="65"/>
      <c r="E1401" s="65"/>
      <c r="F1401" s="46">
        <f t="shared" si="30"/>
        <v>806312</v>
      </c>
      <c r="G1401" s="391" t="s">
        <v>9567</v>
      </c>
    </row>
    <row r="1402" spans="1:7" x14ac:dyDescent="0.3">
      <c r="A1402" s="54"/>
      <c r="C1402" s="5"/>
      <c r="D1402" s="65"/>
      <c r="E1402" s="65"/>
      <c r="F1402" s="46">
        <f t="shared" si="30"/>
        <v>806312</v>
      </c>
      <c r="G1402" s="391" t="s">
        <v>9567</v>
      </c>
    </row>
    <row r="1403" spans="1:7" x14ac:dyDescent="0.3">
      <c r="A1403" s="54"/>
      <c r="C1403" s="5"/>
      <c r="D1403" s="65"/>
      <c r="E1403" s="65"/>
      <c r="F1403" s="46">
        <f t="shared" si="30"/>
        <v>806312</v>
      </c>
      <c r="G1403" s="391" t="s">
        <v>9567</v>
      </c>
    </row>
    <row r="1404" spans="1:7" x14ac:dyDescent="0.3">
      <c r="A1404" s="54"/>
      <c r="C1404" s="5"/>
      <c r="D1404" s="65"/>
      <c r="E1404" s="65"/>
      <c r="F1404" s="46">
        <f t="shared" si="30"/>
        <v>806312</v>
      </c>
      <c r="G1404" s="391" t="s">
        <v>9567</v>
      </c>
    </row>
    <row r="1405" spans="1:7" x14ac:dyDescent="0.3">
      <c r="A1405" s="54"/>
      <c r="C1405" s="5"/>
      <c r="D1405" s="65"/>
      <c r="E1405" s="65"/>
      <c r="F1405" s="46">
        <f t="shared" si="30"/>
        <v>806312</v>
      </c>
      <c r="G1405" s="391" t="s">
        <v>9567</v>
      </c>
    </row>
    <row r="1406" spans="1:7" x14ac:dyDescent="0.3">
      <c r="A1406" s="54"/>
      <c r="C1406" s="5"/>
      <c r="D1406" s="65"/>
      <c r="E1406" s="65"/>
      <c r="F1406" s="46">
        <f t="shared" si="30"/>
        <v>806312</v>
      </c>
      <c r="G1406" s="391" t="s">
        <v>9567</v>
      </c>
    </row>
    <row r="1407" spans="1:7" x14ac:dyDescent="0.3">
      <c r="A1407" s="54"/>
      <c r="C1407" s="5"/>
      <c r="D1407" s="65"/>
      <c r="E1407" s="65"/>
      <c r="F1407" s="46">
        <f t="shared" si="30"/>
        <v>806312</v>
      </c>
      <c r="G1407" s="391" t="s">
        <v>9567</v>
      </c>
    </row>
    <row r="1408" spans="1:7" x14ac:dyDescent="0.3">
      <c r="A1408" s="54"/>
      <c r="C1408" s="5"/>
      <c r="D1408" s="65"/>
      <c r="E1408" s="65"/>
      <c r="F1408" s="46">
        <f t="shared" si="30"/>
        <v>806312</v>
      </c>
      <c r="G1408" s="391" t="s">
        <v>9567</v>
      </c>
    </row>
    <row r="1409" spans="1:7" x14ac:dyDescent="0.3">
      <c r="A1409" s="54"/>
      <c r="C1409" s="5"/>
      <c r="D1409" s="65"/>
      <c r="E1409" s="65"/>
      <c r="F1409" s="46">
        <f t="shared" si="30"/>
        <v>806312</v>
      </c>
      <c r="G1409" s="391" t="s">
        <v>9567</v>
      </c>
    </row>
    <row r="1410" spans="1:7" x14ac:dyDescent="0.3">
      <c r="A1410" s="54"/>
      <c r="C1410" s="5"/>
      <c r="D1410" s="65"/>
      <c r="E1410" s="65"/>
      <c r="F1410" s="46">
        <f t="shared" si="30"/>
        <v>806312</v>
      </c>
      <c r="G1410" s="391" t="s">
        <v>9567</v>
      </c>
    </row>
    <row r="1411" spans="1:7" x14ac:dyDescent="0.3">
      <c r="A1411" s="54"/>
      <c r="C1411" s="5"/>
      <c r="D1411" s="65"/>
      <c r="E1411" s="65"/>
      <c r="F1411" s="46">
        <f t="shared" si="30"/>
        <v>806312</v>
      </c>
      <c r="G1411" s="391" t="s">
        <v>9567</v>
      </c>
    </row>
    <row r="1412" spans="1:7" x14ac:dyDescent="0.3">
      <c r="A1412" s="54"/>
      <c r="C1412" s="5"/>
      <c r="D1412" s="65"/>
      <c r="E1412" s="65"/>
      <c r="F1412" s="46">
        <f t="shared" si="30"/>
        <v>806312</v>
      </c>
      <c r="G1412" s="391" t="s">
        <v>9567</v>
      </c>
    </row>
    <row r="1413" spans="1:7" x14ac:dyDescent="0.3">
      <c r="A1413" s="54"/>
      <c r="C1413" s="5"/>
      <c r="D1413" s="65"/>
      <c r="E1413" s="65"/>
      <c r="F1413" s="46">
        <f t="shared" si="30"/>
        <v>806312</v>
      </c>
      <c r="G1413" s="391" t="s">
        <v>9567</v>
      </c>
    </row>
    <row r="1414" spans="1:7" x14ac:dyDescent="0.3">
      <c r="A1414" s="54"/>
      <c r="C1414" s="5"/>
      <c r="D1414" s="65"/>
      <c r="E1414" s="65"/>
      <c r="F1414" s="46">
        <f t="shared" si="30"/>
        <v>806312</v>
      </c>
      <c r="G1414" s="391" t="s">
        <v>9567</v>
      </c>
    </row>
    <row r="1415" spans="1:7" x14ac:dyDescent="0.3">
      <c r="A1415" s="54"/>
      <c r="C1415" s="5"/>
      <c r="D1415" s="65"/>
      <c r="E1415" s="65"/>
      <c r="F1415" s="46">
        <f t="shared" si="30"/>
        <v>806312</v>
      </c>
      <c r="G1415" s="391" t="s">
        <v>9567</v>
      </c>
    </row>
    <row r="1416" spans="1:7" x14ac:dyDescent="0.3">
      <c r="A1416" s="54"/>
      <c r="C1416" s="5"/>
      <c r="D1416" s="65"/>
      <c r="E1416" s="65"/>
      <c r="F1416" s="46">
        <f t="shared" ref="F1416:F1479" si="31">F1415+E1416-D1416</f>
        <v>806312</v>
      </c>
      <c r="G1416" s="391" t="s">
        <v>9567</v>
      </c>
    </row>
    <row r="1417" spans="1:7" x14ac:dyDescent="0.3">
      <c r="A1417" s="54"/>
      <c r="C1417" s="5"/>
      <c r="D1417" s="65"/>
      <c r="E1417" s="65"/>
      <c r="F1417" s="46">
        <f t="shared" si="31"/>
        <v>806312</v>
      </c>
      <c r="G1417" s="391" t="s">
        <v>9567</v>
      </c>
    </row>
    <row r="1418" spans="1:7" x14ac:dyDescent="0.3">
      <c r="A1418" s="54"/>
      <c r="C1418" s="5"/>
      <c r="D1418" s="65"/>
      <c r="E1418" s="65"/>
      <c r="F1418" s="46">
        <f t="shared" si="31"/>
        <v>806312</v>
      </c>
      <c r="G1418" s="391" t="s">
        <v>9567</v>
      </c>
    </row>
    <row r="1419" spans="1:7" x14ac:dyDescent="0.3">
      <c r="A1419" s="54"/>
      <c r="C1419" s="5"/>
      <c r="D1419" s="65"/>
      <c r="E1419" s="65"/>
      <c r="F1419" s="46">
        <f t="shared" si="31"/>
        <v>806312</v>
      </c>
      <c r="G1419" s="391" t="s">
        <v>9567</v>
      </c>
    </row>
    <row r="1420" spans="1:7" x14ac:dyDescent="0.3">
      <c r="A1420" s="54"/>
      <c r="C1420" s="5"/>
      <c r="D1420" s="65"/>
      <c r="E1420" s="65"/>
      <c r="F1420" s="46">
        <f t="shared" si="31"/>
        <v>806312</v>
      </c>
      <c r="G1420" s="391" t="s">
        <v>9567</v>
      </c>
    </row>
    <row r="1421" spans="1:7" x14ac:dyDescent="0.3">
      <c r="A1421" s="54"/>
      <c r="C1421" s="5"/>
      <c r="D1421" s="65"/>
      <c r="E1421" s="65"/>
      <c r="F1421" s="46">
        <f t="shared" si="31"/>
        <v>806312</v>
      </c>
      <c r="G1421" s="391" t="s">
        <v>9567</v>
      </c>
    </row>
    <row r="1422" spans="1:7" x14ac:dyDescent="0.3">
      <c r="A1422" s="54"/>
      <c r="C1422" s="5"/>
      <c r="D1422" s="65"/>
      <c r="E1422" s="65"/>
      <c r="F1422" s="46">
        <f t="shared" si="31"/>
        <v>806312</v>
      </c>
      <c r="G1422" s="391" t="s">
        <v>9567</v>
      </c>
    </row>
    <row r="1423" spans="1:7" x14ac:dyDescent="0.3">
      <c r="A1423" s="54"/>
      <c r="C1423" s="5"/>
      <c r="D1423" s="65"/>
      <c r="E1423" s="65"/>
      <c r="F1423" s="46">
        <f t="shared" si="31"/>
        <v>806312</v>
      </c>
      <c r="G1423" s="391" t="s">
        <v>9567</v>
      </c>
    </row>
    <row r="1424" spans="1:7" x14ac:dyDescent="0.3">
      <c r="A1424" s="54"/>
      <c r="C1424" s="5"/>
      <c r="D1424" s="65"/>
      <c r="E1424" s="65"/>
      <c r="F1424" s="46">
        <f t="shared" si="31"/>
        <v>806312</v>
      </c>
      <c r="G1424" s="391" t="s">
        <v>9567</v>
      </c>
    </row>
    <row r="1425" spans="1:7" x14ac:dyDescent="0.3">
      <c r="A1425" s="54"/>
      <c r="C1425" s="5"/>
      <c r="D1425" s="65"/>
      <c r="E1425" s="65"/>
      <c r="F1425" s="46">
        <f t="shared" si="31"/>
        <v>806312</v>
      </c>
      <c r="G1425" s="391" t="s">
        <v>9567</v>
      </c>
    </row>
    <row r="1426" spans="1:7" x14ac:dyDescent="0.3">
      <c r="A1426" s="54"/>
      <c r="C1426" s="5"/>
      <c r="D1426" s="65"/>
      <c r="E1426" s="65"/>
      <c r="F1426" s="46">
        <f t="shared" si="31"/>
        <v>806312</v>
      </c>
      <c r="G1426" s="391" t="s">
        <v>9567</v>
      </c>
    </row>
    <row r="1427" spans="1:7" x14ac:dyDescent="0.3">
      <c r="A1427" s="54"/>
      <c r="C1427" s="5"/>
      <c r="D1427" s="65"/>
      <c r="E1427" s="65"/>
      <c r="F1427" s="46">
        <f t="shared" si="31"/>
        <v>806312</v>
      </c>
      <c r="G1427" s="391" t="s">
        <v>9567</v>
      </c>
    </row>
    <row r="1428" spans="1:7" x14ac:dyDescent="0.3">
      <c r="A1428" s="54"/>
      <c r="C1428" s="5"/>
      <c r="D1428" s="65"/>
      <c r="E1428" s="65"/>
      <c r="F1428" s="46">
        <f t="shared" si="31"/>
        <v>806312</v>
      </c>
      <c r="G1428" s="391" t="s">
        <v>9567</v>
      </c>
    </row>
    <row r="1429" spans="1:7" x14ac:dyDescent="0.3">
      <c r="A1429" s="54"/>
      <c r="C1429" s="5"/>
      <c r="D1429" s="65"/>
      <c r="E1429" s="65"/>
      <c r="F1429" s="46">
        <f t="shared" si="31"/>
        <v>806312</v>
      </c>
      <c r="G1429" s="391" t="s">
        <v>9567</v>
      </c>
    </row>
    <row r="1430" spans="1:7" x14ac:dyDescent="0.3">
      <c r="A1430" s="54"/>
      <c r="C1430" s="5"/>
      <c r="D1430" s="65"/>
      <c r="E1430" s="65"/>
      <c r="F1430" s="46">
        <f t="shared" si="31"/>
        <v>806312</v>
      </c>
      <c r="G1430" s="391" t="s">
        <v>9567</v>
      </c>
    </row>
    <row r="1431" spans="1:7" x14ac:dyDescent="0.3">
      <c r="A1431" s="54"/>
      <c r="C1431" s="5"/>
      <c r="D1431" s="65"/>
      <c r="E1431" s="65"/>
      <c r="F1431" s="46">
        <f t="shared" si="31"/>
        <v>806312</v>
      </c>
      <c r="G1431" s="391" t="s">
        <v>9567</v>
      </c>
    </row>
    <row r="1432" spans="1:7" x14ac:dyDescent="0.3">
      <c r="A1432" s="54"/>
      <c r="C1432" s="5"/>
      <c r="D1432" s="65"/>
      <c r="E1432" s="65"/>
      <c r="F1432" s="46">
        <f t="shared" si="31"/>
        <v>806312</v>
      </c>
      <c r="G1432" s="391" t="s">
        <v>9567</v>
      </c>
    </row>
    <row r="1433" spans="1:7" x14ac:dyDescent="0.3">
      <c r="A1433" s="54"/>
      <c r="C1433" s="5"/>
      <c r="D1433" s="65"/>
      <c r="E1433" s="65"/>
      <c r="F1433" s="46">
        <f t="shared" si="31"/>
        <v>806312</v>
      </c>
      <c r="G1433" s="391" t="s">
        <v>9567</v>
      </c>
    </row>
    <row r="1434" spans="1:7" x14ac:dyDescent="0.3">
      <c r="A1434" s="54"/>
      <c r="C1434" s="5"/>
      <c r="D1434" s="65"/>
      <c r="E1434" s="65"/>
      <c r="F1434" s="46">
        <f t="shared" si="31"/>
        <v>806312</v>
      </c>
      <c r="G1434" s="391" t="s">
        <v>9567</v>
      </c>
    </row>
    <row r="1435" spans="1:7" x14ac:dyDescent="0.3">
      <c r="A1435" s="54"/>
      <c r="C1435" s="5"/>
      <c r="D1435" s="65"/>
      <c r="E1435" s="65"/>
      <c r="F1435" s="46">
        <f t="shared" si="31"/>
        <v>806312</v>
      </c>
      <c r="G1435" s="391" t="s">
        <v>9567</v>
      </c>
    </row>
    <row r="1436" spans="1:7" x14ac:dyDescent="0.3">
      <c r="A1436" s="54"/>
      <c r="C1436" s="5"/>
      <c r="D1436" s="65"/>
      <c r="E1436" s="65"/>
      <c r="F1436" s="46">
        <f t="shared" si="31"/>
        <v>806312</v>
      </c>
      <c r="G1436" s="391" t="s">
        <v>9567</v>
      </c>
    </row>
    <row r="1437" spans="1:7" x14ac:dyDescent="0.3">
      <c r="A1437" s="54"/>
      <c r="C1437" s="5"/>
      <c r="D1437" s="65"/>
      <c r="E1437" s="65"/>
      <c r="F1437" s="46">
        <f t="shared" si="31"/>
        <v>806312</v>
      </c>
      <c r="G1437" s="391" t="s">
        <v>9567</v>
      </c>
    </row>
    <row r="1438" spans="1:7" x14ac:dyDescent="0.3">
      <c r="A1438" s="54"/>
      <c r="C1438" s="5"/>
      <c r="D1438" s="65"/>
      <c r="E1438" s="65"/>
      <c r="F1438" s="46">
        <f t="shared" si="31"/>
        <v>806312</v>
      </c>
      <c r="G1438" s="391" t="s">
        <v>9567</v>
      </c>
    </row>
    <row r="1439" spans="1:7" x14ac:dyDescent="0.3">
      <c r="A1439" s="54"/>
      <c r="C1439" s="5"/>
      <c r="D1439" s="65"/>
      <c r="E1439" s="65"/>
      <c r="F1439" s="46">
        <f t="shared" si="31"/>
        <v>806312</v>
      </c>
      <c r="G1439" s="391" t="s">
        <v>9567</v>
      </c>
    </row>
    <row r="1440" spans="1:7" x14ac:dyDescent="0.3">
      <c r="A1440" s="54"/>
      <c r="C1440" s="5"/>
      <c r="D1440" s="65"/>
      <c r="E1440" s="65"/>
      <c r="F1440" s="46">
        <f t="shared" si="31"/>
        <v>806312</v>
      </c>
      <c r="G1440" s="391" t="s">
        <v>9567</v>
      </c>
    </row>
    <row r="1441" spans="1:7" x14ac:dyDescent="0.3">
      <c r="A1441" s="54"/>
      <c r="C1441" s="5"/>
      <c r="D1441" s="65"/>
      <c r="E1441" s="65"/>
      <c r="F1441" s="46">
        <f t="shared" si="31"/>
        <v>806312</v>
      </c>
      <c r="G1441" s="391" t="s">
        <v>9567</v>
      </c>
    </row>
    <row r="1442" spans="1:7" x14ac:dyDescent="0.3">
      <c r="A1442" s="54"/>
      <c r="C1442" s="5"/>
      <c r="D1442" s="65"/>
      <c r="E1442" s="65"/>
      <c r="F1442" s="46">
        <f t="shared" si="31"/>
        <v>806312</v>
      </c>
      <c r="G1442" s="391" t="s">
        <v>9567</v>
      </c>
    </row>
    <row r="1443" spans="1:7" x14ac:dyDescent="0.3">
      <c r="A1443" s="54"/>
      <c r="C1443" s="5"/>
      <c r="D1443" s="65"/>
      <c r="E1443" s="65"/>
      <c r="F1443" s="46">
        <f t="shared" si="31"/>
        <v>806312</v>
      </c>
      <c r="G1443" s="391" t="s">
        <v>9567</v>
      </c>
    </row>
    <row r="1444" spans="1:7" x14ac:dyDescent="0.3">
      <c r="A1444" s="54"/>
      <c r="C1444" s="5"/>
      <c r="D1444" s="65"/>
      <c r="E1444" s="65"/>
      <c r="F1444" s="46">
        <f t="shared" si="31"/>
        <v>806312</v>
      </c>
      <c r="G1444" s="391" t="s">
        <v>9567</v>
      </c>
    </row>
    <row r="1445" spans="1:7" x14ac:dyDescent="0.3">
      <c r="A1445" s="54"/>
      <c r="C1445" s="5"/>
      <c r="D1445" s="65"/>
      <c r="E1445" s="65"/>
      <c r="F1445" s="46">
        <f t="shared" si="31"/>
        <v>806312</v>
      </c>
      <c r="G1445" s="391" t="s">
        <v>9567</v>
      </c>
    </row>
    <row r="1446" spans="1:7" x14ac:dyDescent="0.3">
      <c r="A1446" s="54"/>
      <c r="C1446" s="5"/>
      <c r="D1446" s="65"/>
      <c r="E1446" s="65"/>
      <c r="F1446" s="46">
        <f t="shared" si="31"/>
        <v>806312</v>
      </c>
      <c r="G1446" s="391" t="s">
        <v>9567</v>
      </c>
    </row>
    <row r="1447" spans="1:7" x14ac:dyDescent="0.3">
      <c r="A1447" s="54"/>
      <c r="C1447" s="5"/>
      <c r="D1447" s="65"/>
      <c r="E1447" s="65"/>
      <c r="F1447" s="46">
        <f t="shared" si="31"/>
        <v>806312</v>
      </c>
      <c r="G1447" s="391" t="s">
        <v>9567</v>
      </c>
    </row>
    <row r="1448" spans="1:7" x14ac:dyDescent="0.3">
      <c r="A1448" s="54"/>
      <c r="C1448" s="5"/>
      <c r="D1448" s="65"/>
      <c r="E1448" s="65"/>
      <c r="F1448" s="46">
        <f t="shared" si="31"/>
        <v>806312</v>
      </c>
      <c r="G1448" s="391" t="s">
        <v>9567</v>
      </c>
    </row>
    <row r="1449" spans="1:7" x14ac:dyDescent="0.3">
      <c r="A1449" s="54"/>
      <c r="C1449" s="5"/>
      <c r="D1449" s="65"/>
      <c r="E1449" s="65"/>
      <c r="F1449" s="46">
        <f t="shared" si="31"/>
        <v>806312</v>
      </c>
      <c r="G1449" s="391" t="s">
        <v>9567</v>
      </c>
    </row>
    <row r="1450" spans="1:7" x14ac:dyDescent="0.3">
      <c r="A1450" s="54"/>
      <c r="C1450" s="5"/>
      <c r="D1450" s="65"/>
      <c r="E1450" s="65"/>
      <c r="F1450" s="46">
        <f t="shared" si="31"/>
        <v>806312</v>
      </c>
      <c r="G1450" s="391" t="s">
        <v>9567</v>
      </c>
    </row>
    <row r="1451" spans="1:7" x14ac:dyDescent="0.3">
      <c r="A1451" s="54"/>
      <c r="C1451" s="5"/>
      <c r="D1451" s="65"/>
      <c r="E1451" s="65"/>
      <c r="F1451" s="46">
        <f t="shared" si="31"/>
        <v>806312</v>
      </c>
      <c r="G1451" s="391" t="s">
        <v>9567</v>
      </c>
    </row>
    <row r="1452" spans="1:7" x14ac:dyDescent="0.3">
      <c r="A1452" s="54"/>
      <c r="C1452" s="5"/>
      <c r="D1452" s="65"/>
      <c r="E1452" s="65"/>
      <c r="F1452" s="46">
        <f t="shared" si="31"/>
        <v>806312</v>
      </c>
      <c r="G1452" s="391" t="s">
        <v>9567</v>
      </c>
    </row>
    <row r="1453" spans="1:7" x14ac:dyDescent="0.3">
      <c r="A1453" s="54"/>
      <c r="C1453" s="5"/>
      <c r="D1453" s="65"/>
      <c r="E1453" s="65"/>
      <c r="F1453" s="46">
        <f t="shared" si="31"/>
        <v>806312</v>
      </c>
      <c r="G1453" s="391" t="s">
        <v>9567</v>
      </c>
    </row>
    <row r="1454" spans="1:7" x14ac:dyDescent="0.3">
      <c r="A1454" s="54"/>
      <c r="C1454" s="5"/>
      <c r="D1454" s="65"/>
      <c r="E1454" s="65"/>
      <c r="F1454" s="46">
        <f t="shared" si="31"/>
        <v>806312</v>
      </c>
      <c r="G1454" s="391" t="s">
        <v>9567</v>
      </c>
    </row>
    <row r="1455" spans="1:7" x14ac:dyDescent="0.3">
      <c r="A1455" s="54"/>
      <c r="C1455" s="5"/>
      <c r="D1455" s="65"/>
      <c r="E1455" s="65"/>
      <c r="F1455" s="46">
        <f t="shared" si="31"/>
        <v>806312</v>
      </c>
      <c r="G1455" s="391" t="s">
        <v>9567</v>
      </c>
    </row>
    <row r="1456" spans="1:7" x14ac:dyDescent="0.3">
      <c r="A1456" s="54"/>
      <c r="C1456" s="5"/>
      <c r="D1456" s="65"/>
      <c r="E1456" s="65"/>
      <c r="F1456" s="46">
        <f t="shared" si="31"/>
        <v>806312</v>
      </c>
      <c r="G1456" s="391" t="s">
        <v>9567</v>
      </c>
    </row>
    <row r="1457" spans="1:7" x14ac:dyDescent="0.3">
      <c r="A1457" s="54"/>
      <c r="C1457" s="5"/>
      <c r="D1457" s="65"/>
      <c r="E1457" s="65"/>
      <c r="F1457" s="46">
        <f t="shared" si="31"/>
        <v>806312</v>
      </c>
      <c r="G1457" s="391" t="s">
        <v>9567</v>
      </c>
    </row>
    <row r="1458" spans="1:7" x14ac:dyDescent="0.3">
      <c r="A1458" s="54"/>
      <c r="C1458" s="5"/>
      <c r="D1458" s="65"/>
      <c r="E1458" s="65"/>
      <c r="F1458" s="46">
        <f t="shared" si="31"/>
        <v>806312</v>
      </c>
      <c r="G1458" s="391" t="s">
        <v>9567</v>
      </c>
    </row>
    <row r="1459" spans="1:7" x14ac:dyDescent="0.3">
      <c r="A1459" s="54"/>
      <c r="C1459" s="5"/>
      <c r="D1459" s="65"/>
      <c r="E1459" s="65"/>
      <c r="F1459" s="46">
        <f t="shared" si="31"/>
        <v>806312</v>
      </c>
      <c r="G1459" s="391" t="s">
        <v>9567</v>
      </c>
    </row>
    <row r="1460" spans="1:7" x14ac:dyDescent="0.3">
      <c r="A1460" s="54"/>
      <c r="C1460" s="5"/>
      <c r="D1460" s="65"/>
      <c r="E1460" s="65"/>
      <c r="F1460" s="46">
        <f t="shared" si="31"/>
        <v>806312</v>
      </c>
      <c r="G1460" s="391" t="s">
        <v>9567</v>
      </c>
    </row>
    <row r="1461" spans="1:7" x14ac:dyDescent="0.3">
      <c r="A1461" s="54"/>
      <c r="C1461" s="5"/>
      <c r="D1461" s="65"/>
      <c r="E1461" s="65"/>
      <c r="F1461" s="46">
        <f t="shared" si="31"/>
        <v>806312</v>
      </c>
      <c r="G1461" s="391" t="s">
        <v>9567</v>
      </c>
    </row>
    <row r="1462" spans="1:7" x14ac:dyDescent="0.3">
      <c r="A1462" s="54"/>
      <c r="C1462" s="5"/>
      <c r="D1462" s="65"/>
      <c r="E1462" s="65"/>
      <c r="F1462" s="46">
        <f t="shared" si="31"/>
        <v>806312</v>
      </c>
      <c r="G1462" s="391" t="s">
        <v>9567</v>
      </c>
    </row>
    <row r="1463" spans="1:7" x14ac:dyDescent="0.3">
      <c r="A1463" s="54"/>
      <c r="C1463" s="5"/>
      <c r="D1463" s="65"/>
      <c r="E1463" s="65"/>
      <c r="F1463" s="46">
        <f t="shared" si="31"/>
        <v>806312</v>
      </c>
      <c r="G1463" s="391" t="s">
        <v>9567</v>
      </c>
    </row>
    <row r="1464" spans="1:7" x14ac:dyDescent="0.3">
      <c r="A1464" s="54"/>
      <c r="C1464" s="5"/>
      <c r="D1464" s="65"/>
      <c r="E1464" s="65"/>
      <c r="F1464" s="46">
        <f t="shared" si="31"/>
        <v>806312</v>
      </c>
      <c r="G1464" s="391" t="s">
        <v>9567</v>
      </c>
    </row>
    <row r="1465" spans="1:7" x14ac:dyDescent="0.3">
      <c r="A1465" s="54"/>
      <c r="C1465" s="5"/>
      <c r="D1465" s="65"/>
      <c r="E1465" s="65"/>
      <c r="F1465" s="46">
        <f t="shared" si="31"/>
        <v>806312</v>
      </c>
      <c r="G1465" s="391" t="s">
        <v>9567</v>
      </c>
    </row>
    <row r="1466" spans="1:7" x14ac:dyDescent="0.3">
      <c r="A1466" s="54"/>
      <c r="C1466" s="5"/>
      <c r="D1466" s="65"/>
      <c r="E1466" s="65"/>
      <c r="F1466" s="46">
        <f t="shared" si="31"/>
        <v>806312</v>
      </c>
      <c r="G1466" s="391" t="s">
        <v>9567</v>
      </c>
    </row>
    <row r="1467" spans="1:7" x14ac:dyDescent="0.3">
      <c r="A1467" s="54"/>
      <c r="C1467" s="5"/>
      <c r="D1467" s="65"/>
      <c r="E1467" s="65"/>
      <c r="F1467" s="46">
        <f t="shared" si="31"/>
        <v>806312</v>
      </c>
      <c r="G1467" s="391" t="s">
        <v>9567</v>
      </c>
    </row>
    <row r="1468" spans="1:7" x14ac:dyDescent="0.3">
      <c r="A1468" s="54"/>
      <c r="C1468" s="5"/>
      <c r="D1468" s="65"/>
      <c r="E1468" s="65"/>
      <c r="F1468" s="46">
        <f t="shared" si="31"/>
        <v>806312</v>
      </c>
      <c r="G1468" s="391" t="s">
        <v>9567</v>
      </c>
    </row>
    <row r="1469" spans="1:7" x14ac:dyDescent="0.3">
      <c r="A1469" s="54"/>
      <c r="C1469" s="5"/>
      <c r="D1469" s="65"/>
      <c r="E1469" s="65"/>
      <c r="F1469" s="46">
        <f t="shared" si="31"/>
        <v>806312</v>
      </c>
      <c r="G1469" s="391" t="s">
        <v>9567</v>
      </c>
    </row>
    <row r="1470" spans="1:7" x14ac:dyDescent="0.3">
      <c r="A1470" s="54"/>
      <c r="C1470" s="5"/>
      <c r="D1470" s="65"/>
      <c r="E1470" s="65"/>
      <c r="F1470" s="46">
        <f t="shared" si="31"/>
        <v>806312</v>
      </c>
      <c r="G1470" s="391" t="s">
        <v>9567</v>
      </c>
    </row>
    <row r="1471" spans="1:7" x14ac:dyDescent="0.3">
      <c r="A1471" s="54"/>
      <c r="C1471" s="5"/>
      <c r="D1471" s="65"/>
      <c r="E1471" s="65"/>
      <c r="F1471" s="46">
        <f t="shared" si="31"/>
        <v>806312</v>
      </c>
      <c r="G1471" s="391" t="s">
        <v>9567</v>
      </c>
    </row>
    <row r="1472" spans="1:7" x14ac:dyDescent="0.3">
      <c r="A1472" s="54"/>
      <c r="C1472" s="5"/>
      <c r="D1472" s="65"/>
      <c r="E1472" s="65"/>
      <c r="F1472" s="46">
        <f t="shared" si="31"/>
        <v>806312</v>
      </c>
      <c r="G1472" s="391" t="s">
        <v>9567</v>
      </c>
    </row>
    <row r="1473" spans="1:7" x14ac:dyDescent="0.3">
      <c r="A1473" s="54"/>
      <c r="C1473" s="5"/>
      <c r="D1473" s="65"/>
      <c r="E1473" s="65"/>
      <c r="F1473" s="46">
        <f t="shared" si="31"/>
        <v>806312</v>
      </c>
      <c r="G1473" s="391" t="s">
        <v>9567</v>
      </c>
    </row>
    <row r="1474" spans="1:7" x14ac:dyDescent="0.3">
      <c r="A1474" s="54"/>
      <c r="C1474" s="5"/>
      <c r="D1474" s="65"/>
      <c r="E1474" s="65"/>
      <c r="F1474" s="46">
        <f t="shared" si="31"/>
        <v>806312</v>
      </c>
      <c r="G1474" s="391" t="s">
        <v>9567</v>
      </c>
    </row>
    <row r="1475" spans="1:7" x14ac:dyDescent="0.3">
      <c r="A1475" s="54"/>
      <c r="C1475" s="5"/>
      <c r="D1475" s="65"/>
      <c r="E1475" s="65"/>
      <c r="F1475" s="46">
        <f t="shared" si="31"/>
        <v>806312</v>
      </c>
      <c r="G1475" s="391" t="s">
        <v>9567</v>
      </c>
    </row>
    <row r="1476" spans="1:7" x14ac:dyDescent="0.3">
      <c r="A1476" s="54"/>
      <c r="C1476" s="5"/>
      <c r="D1476" s="65"/>
      <c r="E1476" s="65"/>
      <c r="F1476" s="46">
        <f t="shared" si="31"/>
        <v>806312</v>
      </c>
      <c r="G1476" s="391" t="s">
        <v>9567</v>
      </c>
    </row>
    <row r="1477" spans="1:7" x14ac:dyDescent="0.3">
      <c r="A1477" s="54"/>
      <c r="C1477" s="5"/>
      <c r="D1477" s="65"/>
      <c r="E1477" s="65"/>
      <c r="F1477" s="46">
        <f t="shared" si="31"/>
        <v>806312</v>
      </c>
      <c r="G1477" s="391" t="s">
        <v>9567</v>
      </c>
    </row>
    <row r="1478" spans="1:7" x14ac:dyDescent="0.3">
      <c r="A1478" s="54"/>
      <c r="C1478" s="5"/>
      <c r="D1478" s="65"/>
      <c r="E1478" s="65"/>
      <c r="F1478" s="46">
        <f t="shared" si="31"/>
        <v>806312</v>
      </c>
      <c r="G1478" s="391" t="s">
        <v>9567</v>
      </c>
    </row>
    <row r="1479" spans="1:7" x14ac:dyDescent="0.3">
      <c r="A1479" s="54"/>
      <c r="C1479" s="5"/>
      <c r="D1479" s="65"/>
      <c r="E1479" s="65"/>
      <c r="F1479" s="46">
        <f t="shared" si="31"/>
        <v>806312</v>
      </c>
      <c r="G1479" s="391" t="s">
        <v>9567</v>
      </c>
    </row>
    <row r="1480" spans="1:7" x14ac:dyDescent="0.3">
      <c r="A1480" s="54"/>
      <c r="C1480" s="5"/>
      <c r="D1480" s="65"/>
      <c r="E1480" s="65"/>
      <c r="F1480" s="46">
        <f t="shared" ref="F1480:F1543" si="32">F1479+E1480-D1480</f>
        <v>806312</v>
      </c>
      <c r="G1480" s="391" t="s">
        <v>9567</v>
      </c>
    </row>
    <row r="1481" spans="1:7" x14ac:dyDescent="0.3">
      <c r="A1481" s="54"/>
      <c r="C1481" s="5"/>
      <c r="D1481" s="65"/>
      <c r="E1481" s="65"/>
      <c r="F1481" s="46">
        <f t="shared" si="32"/>
        <v>806312</v>
      </c>
      <c r="G1481" s="391" t="s">
        <v>9567</v>
      </c>
    </row>
    <row r="1482" spans="1:7" x14ac:dyDescent="0.3">
      <c r="A1482" s="54"/>
      <c r="C1482" s="5"/>
      <c r="D1482" s="65"/>
      <c r="E1482" s="65"/>
      <c r="F1482" s="46">
        <f t="shared" si="32"/>
        <v>806312</v>
      </c>
      <c r="G1482" s="391" t="s">
        <v>9567</v>
      </c>
    </row>
    <row r="1483" spans="1:7" x14ac:dyDescent="0.3">
      <c r="A1483" s="54"/>
      <c r="C1483" s="5"/>
      <c r="D1483" s="65"/>
      <c r="E1483" s="65"/>
      <c r="F1483" s="46">
        <f t="shared" si="32"/>
        <v>806312</v>
      </c>
      <c r="G1483" s="391" t="s">
        <v>9567</v>
      </c>
    </row>
    <row r="1484" spans="1:7" x14ac:dyDescent="0.3">
      <c r="A1484" s="54"/>
      <c r="C1484" s="5"/>
      <c r="D1484" s="65"/>
      <c r="E1484" s="65"/>
      <c r="F1484" s="46">
        <f t="shared" si="32"/>
        <v>806312</v>
      </c>
      <c r="G1484" s="391" t="s">
        <v>9567</v>
      </c>
    </row>
    <row r="1485" spans="1:7" x14ac:dyDescent="0.3">
      <c r="A1485" s="54"/>
      <c r="C1485" s="5"/>
      <c r="D1485" s="65"/>
      <c r="E1485" s="65"/>
      <c r="F1485" s="46">
        <f t="shared" si="32"/>
        <v>806312</v>
      </c>
      <c r="G1485" s="391" t="s">
        <v>9567</v>
      </c>
    </row>
    <row r="1486" spans="1:7" x14ac:dyDescent="0.3">
      <c r="A1486" s="54"/>
      <c r="C1486" s="5"/>
      <c r="D1486" s="65"/>
      <c r="E1486" s="65"/>
      <c r="F1486" s="46">
        <f t="shared" si="32"/>
        <v>806312</v>
      </c>
      <c r="G1486" s="391" t="s">
        <v>9567</v>
      </c>
    </row>
    <row r="1487" spans="1:7" x14ac:dyDescent="0.3">
      <c r="A1487" s="54"/>
      <c r="C1487" s="5"/>
      <c r="D1487" s="65"/>
      <c r="E1487" s="65"/>
      <c r="F1487" s="46">
        <f t="shared" si="32"/>
        <v>806312</v>
      </c>
      <c r="G1487" s="391" t="s">
        <v>9567</v>
      </c>
    </row>
    <row r="1488" spans="1:7" x14ac:dyDescent="0.3">
      <c r="A1488" s="54"/>
      <c r="C1488" s="5"/>
      <c r="D1488" s="65"/>
      <c r="E1488" s="65"/>
      <c r="F1488" s="46">
        <f t="shared" si="32"/>
        <v>806312</v>
      </c>
      <c r="G1488" s="391" t="s">
        <v>9567</v>
      </c>
    </row>
    <row r="1489" spans="1:7" x14ac:dyDescent="0.3">
      <c r="A1489" s="54"/>
      <c r="C1489" s="5"/>
      <c r="D1489" s="65"/>
      <c r="E1489" s="65"/>
      <c r="F1489" s="46">
        <f t="shared" si="32"/>
        <v>806312</v>
      </c>
      <c r="G1489" s="391" t="s">
        <v>9567</v>
      </c>
    </row>
    <row r="1490" spans="1:7" x14ac:dyDescent="0.3">
      <c r="A1490" s="54"/>
      <c r="C1490" s="5"/>
      <c r="D1490" s="65"/>
      <c r="E1490" s="65"/>
      <c r="F1490" s="46">
        <f t="shared" si="32"/>
        <v>806312</v>
      </c>
      <c r="G1490" s="391" t="s">
        <v>9567</v>
      </c>
    </row>
    <row r="1491" spans="1:7" x14ac:dyDescent="0.3">
      <c r="A1491" s="54"/>
      <c r="C1491" s="5"/>
      <c r="D1491" s="65"/>
      <c r="E1491" s="65"/>
      <c r="F1491" s="46">
        <f t="shared" si="32"/>
        <v>806312</v>
      </c>
      <c r="G1491" s="391" t="s">
        <v>9567</v>
      </c>
    </row>
    <row r="1492" spans="1:7" x14ac:dyDescent="0.3">
      <c r="A1492" s="54"/>
      <c r="C1492" s="5"/>
      <c r="D1492" s="65"/>
      <c r="E1492" s="65"/>
      <c r="F1492" s="46">
        <f t="shared" si="32"/>
        <v>806312</v>
      </c>
      <c r="G1492" s="391" t="s">
        <v>9567</v>
      </c>
    </row>
    <row r="1493" spans="1:7" x14ac:dyDescent="0.3">
      <c r="A1493" s="54"/>
      <c r="C1493" s="5"/>
      <c r="D1493" s="65"/>
      <c r="E1493" s="65"/>
      <c r="F1493" s="46">
        <f t="shared" si="32"/>
        <v>806312</v>
      </c>
      <c r="G1493" s="391" t="s">
        <v>9567</v>
      </c>
    </row>
    <row r="1494" spans="1:7" x14ac:dyDescent="0.3">
      <c r="A1494" s="54"/>
      <c r="C1494" s="5"/>
      <c r="D1494" s="65"/>
      <c r="E1494" s="65"/>
      <c r="F1494" s="46">
        <f t="shared" si="32"/>
        <v>806312</v>
      </c>
      <c r="G1494" s="391" t="s">
        <v>9567</v>
      </c>
    </row>
    <row r="1495" spans="1:7" x14ac:dyDescent="0.3">
      <c r="A1495" s="54"/>
      <c r="C1495" s="5"/>
      <c r="D1495" s="65"/>
      <c r="E1495" s="65"/>
      <c r="F1495" s="46">
        <f t="shared" si="32"/>
        <v>806312</v>
      </c>
      <c r="G1495" s="391" t="s">
        <v>9567</v>
      </c>
    </row>
    <row r="1496" spans="1:7" x14ac:dyDescent="0.3">
      <c r="A1496" s="54"/>
      <c r="C1496" s="5"/>
      <c r="D1496" s="65"/>
      <c r="E1496" s="65"/>
      <c r="F1496" s="46">
        <f t="shared" si="32"/>
        <v>806312</v>
      </c>
      <c r="G1496" s="391" t="s">
        <v>9567</v>
      </c>
    </row>
    <row r="1497" spans="1:7" x14ac:dyDescent="0.3">
      <c r="A1497" s="54"/>
      <c r="C1497" s="5"/>
      <c r="D1497" s="65"/>
      <c r="E1497" s="65"/>
      <c r="F1497" s="46">
        <f t="shared" si="32"/>
        <v>806312</v>
      </c>
      <c r="G1497" s="391" t="s">
        <v>9567</v>
      </c>
    </row>
    <row r="1498" spans="1:7" x14ac:dyDescent="0.3">
      <c r="A1498" s="54"/>
      <c r="C1498" s="5"/>
      <c r="D1498" s="65"/>
      <c r="E1498" s="65"/>
      <c r="F1498" s="46">
        <f t="shared" si="32"/>
        <v>806312</v>
      </c>
      <c r="G1498" s="391" t="s">
        <v>9567</v>
      </c>
    </row>
    <row r="1499" spans="1:7" x14ac:dyDescent="0.3">
      <c r="A1499" s="54"/>
      <c r="C1499" s="5"/>
      <c r="D1499" s="65"/>
      <c r="E1499" s="65"/>
      <c r="F1499" s="46">
        <f t="shared" si="32"/>
        <v>806312</v>
      </c>
      <c r="G1499" s="391" t="s">
        <v>9567</v>
      </c>
    </row>
    <row r="1500" spans="1:7" x14ac:dyDescent="0.3">
      <c r="A1500" s="54"/>
      <c r="C1500" s="5"/>
      <c r="D1500" s="65"/>
      <c r="E1500" s="65"/>
      <c r="F1500" s="46">
        <f t="shared" si="32"/>
        <v>806312</v>
      </c>
      <c r="G1500" s="391" t="s">
        <v>9567</v>
      </c>
    </row>
    <row r="1501" spans="1:7" x14ac:dyDescent="0.3">
      <c r="A1501" s="54"/>
      <c r="C1501" s="5"/>
      <c r="D1501" s="65"/>
      <c r="E1501" s="65"/>
      <c r="F1501" s="46">
        <f t="shared" si="32"/>
        <v>806312</v>
      </c>
      <c r="G1501" s="391" t="s">
        <v>9567</v>
      </c>
    </row>
    <row r="1502" spans="1:7" x14ac:dyDescent="0.3">
      <c r="A1502" s="54"/>
      <c r="C1502" s="5"/>
      <c r="D1502" s="65"/>
      <c r="E1502" s="65"/>
      <c r="F1502" s="46">
        <f t="shared" si="32"/>
        <v>806312</v>
      </c>
      <c r="G1502" s="391" t="s">
        <v>9567</v>
      </c>
    </row>
    <row r="1503" spans="1:7" x14ac:dyDescent="0.3">
      <c r="A1503" s="54"/>
      <c r="C1503" s="5"/>
      <c r="D1503" s="65"/>
      <c r="E1503" s="65"/>
      <c r="F1503" s="46">
        <f t="shared" si="32"/>
        <v>806312</v>
      </c>
      <c r="G1503" s="391" t="s">
        <v>9567</v>
      </c>
    </row>
    <row r="1504" spans="1:7" x14ac:dyDescent="0.3">
      <c r="A1504" s="54"/>
      <c r="C1504" s="5"/>
      <c r="D1504" s="65"/>
      <c r="E1504" s="65"/>
      <c r="F1504" s="46">
        <f t="shared" si="32"/>
        <v>806312</v>
      </c>
      <c r="G1504" s="391" t="s">
        <v>9567</v>
      </c>
    </row>
    <row r="1505" spans="1:7" x14ac:dyDescent="0.3">
      <c r="A1505" s="54"/>
      <c r="C1505" s="5"/>
      <c r="D1505" s="65"/>
      <c r="E1505" s="65"/>
      <c r="F1505" s="46">
        <f t="shared" si="32"/>
        <v>806312</v>
      </c>
      <c r="G1505" s="391" t="s">
        <v>9567</v>
      </c>
    </row>
    <row r="1506" spans="1:7" x14ac:dyDescent="0.3">
      <c r="A1506" s="54"/>
      <c r="C1506" s="5"/>
      <c r="D1506" s="65"/>
      <c r="E1506" s="65"/>
      <c r="F1506" s="46">
        <f t="shared" si="32"/>
        <v>806312</v>
      </c>
      <c r="G1506" s="391" t="s">
        <v>9567</v>
      </c>
    </row>
    <row r="1507" spans="1:7" x14ac:dyDescent="0.3">
      <c r="A1507" s="54"/>
      <c r="C1507" s="5"/>
      <c r="D1507" s="65"/>
      <c r="E1507" s="65"/>
      <c r="F1507" s="46">
        <f t="shared" si="32"/>
        <v>806312</v>
      </c>
      <c r="G1507" s="391" t="s">
        <v>9567</v>
      </c>
    </row>
    <row r="1508" spans="1:7" x14ac:dyDescent="0.3">
      <c r="A1508" s="54"/>
      <c r="C1508" s="5"/>
      <c r="D1508" s="65"/>
      <c r="E1508" s="65"/>
      <c r="F1508" s="46">
        <f t="shared" si="32"/>
        <v>806312</v>
      </c>
      <c r="G1508" s="391" t="s">
        <v>9567</v>
      </c>
    </row>
    <row r="1509" spans="1:7" x14ac:dyDescent="0.3">
      <c r="A1509" s="54"/>
      <c r="C1509" s="5"/>
      <c r="D1509" s="65"/>
      <c r="E1509" s="65"/>
      <c r="F1509" s="46">
        <f t="shared" si="32"/>
        <v>806312</v>
      </c>
      <c r="G1509" s="391" t="s">
        <v>9567</v>
      </c>
    </row>
    <row r="1510" spans="1:7" x14ac:dyDescent="0.3">
      <c r="A1510" s="54"/>
      <c r="C1510" s="5"/>
      <c r="D1510" s="65"/>
      <c r="E1510" s="65"/>
      <c r="F1510" s="46">
        <f t="shared" si="32"/>
        <v>806312</v>
      </c>
      <c r="G1510" s="391" t="s">
        <v>9567</v>
      </c>
    </row>
    <row r="1511" spans="1:7" x14ac:dyDescent="0.3">
      <c r="A1511" s="54"/>
      <c r="C1511" s="5"/>
      <c r="D1511" s="65"/>
      <c r="E1511" s="65"/>
      <c r="F1511" s="46">
        <f t="shared" si="32"/>
        <v>806312</v>
      </c>
      <c r="G1511" s="391" t="s">
        <v>9567</v>
      </c>
    </row>
    <row r="1512" spans="1:7" x14ac:dyDescent="0.3">
      <c r="A1512" s="54"/>
      <c r="C1512" s="5"/>
      <c r="D1512" s="65"/>
      <c r="E1512" s="65"/>
      <c r="F1512" s="46">
        <f t="shared" si="32"/>
        <v>806312</v>
      </c>
      <c r="G1512" s="391" t="s">
        <v>9567</v>
      </c>
    </row>
    <row r="1513" spans="1:7" x14ac:dyDescent="0.3">
      <c r="A1513" s="54"/>
      <c r="C1513" s="5"/>
      <c r="D1513" s="65"/>
      <c r="E1513" s="65"/>
      <c r="F1513" s="46">
        <f t="shared" si="32"/>
        <v>806312</v>
      </c>
      <c r="G1513" s="391" t="s">
        <v>9567</v>
      </c>
    </row>
    <row r="1514" spans="1:7" x14ac:dyDescent="0.3">
      <c r="A1514" s="54"/>
      <c r="C1514" s="5"/>
      <c r="D1514" s="65"/>
      <c r="E1514" s="65"/>
      <c r="F1514" s="46">
        <f t="shared" si="32"/>
        <v>806312</v>
      </c>
      <c r="G1514" s="391" t="s">
        <v>9567</v>
      </c>
    </row>
    <row r="1515" spans="1:7" x14ac:dyDescent="0.3">
      <c r="A1515" s="54"/>
      <c r="C1515" s="5"/>
      <c r="D1515" s="65"/>
      <c r="E1515" s="65"/>
      <c r="F1515" s="46">
        <f t="shared" si="32"/>
        <v>806312</v>
      </c>
      <c r="G1515" s="391" t="s">
        <v>9567</v>
      </c>
    </row>
    <row r="1516" spans="1:7" x14ac:dyDescent="0.3">
      <c r="A1516" s="54"/>
      <c r="C1516" s="5"/>
      <c r="D1516" s="65"/>
      <c r="E1516" s="65"/>
      <c r="F1516" s="46">
        <f t="shared" si="32"/>
        <v>806312</v>
      </c>
      <c r="G1516" s="391" t="s">
        <v>9567</v>
      </c>
    </row>
    <row r="1517" spans="1:7" x14ac:dyDescent="0.3">
      <c r="A1517" s="54"/>
      <c r="C1517" s="5"/>
      <c r="D1517" s="65"/>
      <c r="E1517" s="65"/>
      <c r="F1517" s="46">
        <f t="shared" si="32"/>
        <v>806312</v>
      </c>
      <c r="G1517" s="391" t="s">
        <v>9567</v>
      </c>
    </row>
    <row r="1518" spans="1:7" x14ac:dyDescent="0.3">
      <c r="A1518" s="54"/>
      <c r="C1518" s="5"/>
      <c r="D1518" s="65"/>
      <c r="E1518" s="65"/>
      <c r="F1518" s="46">
        <f t="shared" si="32"/>
        <v>806312</v>
      </c>
      <c r="G1518" s="391" t="s">
        <v>9567</v>
      </c>
    </row>
    <row r="1519" spans="1:7" x14ac:dyDescent="0.3">
      <c r="A1519" s="54"/>
      <c r="C1519" s="5"/>
      <c r="D1519" s="65"/>
      <c r="E1519" s="65"/>
      <c r="F1519" s="46">
        <f t="shared" si="32"/>
        <v>806312</v>
      </c>
      <c r="G1519" s="391" t="s">
        <v>9567</v>
      </c>
    </row>
    <row r="1520" spans="1:7" x14ac:dyDescent="0.3">
      <c r="A1520" s="54"/>
      <c r="C1520" s="5"/>
      <c r="D1520" s="65"/>
      <c r="E1520" s="65"/>
      <c r="F1520" s="46">
        <f t="shared" si="32"/>
        <v>806312</v>
      </c>
      <c r="G1520" s="391" t="s">
        <v>9567</v>
      </c>
    </row>
    <row r="1521" spans="1:7" x14ac:dyDescent="0.3">
      <c r="A1521" s="54"/>
      <c r="C1521" s="5"/>
      <c r="D1521" s="65"/>
      <c r="E1521" s="65"/>
      <c r="F1521" s="46">
        <f t="shared" si="32"/>
        <v>806312</v>
      </c>
      <c r="G1521" s="391" t="s">
        <v>9567</v>
      </c>
    </row>
    <row r="1522" spans="1:7" x14ac:dyDescent="0.3">
      <c r="A1522" s="54"/>
      <c r="C1522" s="5"/>
      <c r="D1522" s="65"/>
      <c r="E1522" s="65"/>
      <c r="F1522" s="46">
        <f t="shared" si="32"/>
        <v>806312</v>
      </c>
      <c r="G1522" s="391" t="s">
        <v>9567</v>
      </c>
    </row>
    <row r="1523" spans="1:7" x14ac:dyDescent="0.3">
      <c r="A1523" s="54"/>
      <c r="C1523" s="5"/>
      <c r="D1523" s="65"/>
      <c r="E1523" s="65"/>
      <c r="F1523" s="46">
        <f t="shared" si="32"/>
        <v>806312</v>
      </c>
      <c r="G1523" s="391" t="s">
        <v>9567</v>
      </c>
    </row>
    <row r="1524" spans="1:7" x14ac:dyDescent="0.3">
      <c r="A1524" s="54"/>
      <c r="C1524" s="5"/>
      <c r="D1524" s="65"/>
      <c r="E1524" s="65"/>
      <c r="F1524" s="46">
        <f t="shared" si="32"/>
        <v>806312</v>
      </c>
      <c r="G1524" s="391" t="s">
        <v>9567</v>
      </c>
    </row>
    <row r="1525" spans="1:7" x14ac:dyDescent="0.3">
      <c r="A1525" s="54"/>
      <c r="C1525" s="5"/>
      <c r="D1525" s="65"/>
      <c r="E1525" s="65"/>
      <c r="F1525" s="46">
        <f t="shared" si="32"/>
        <v>806312</v>
      </c>
      <c r="G1525" s="391" t="s">
        <v>9567</v>
      </c>
    </row>
    <row r="1526" spans="1:7" x14ac:dyDescent="0.3">
      <c r="A1526" s="54"/>
      <c r="C1526" s="5"/>
      <c r="D1526" s="65"/>
      <c r="E1526" s="65"/>
      <c r="F1526" s="46">
        <f t="shared" si="32"/>
        <v>806312</v>
      </c>
      <c r="G1526" s="391" t="s">
        <v>9567</v>
      </c>
    </row>
    <row r="1527" spans="1:7" x14ac:dyDescent="0.3">
      <c r="A1527" s="54"/>
      <c r="C1527" s="5"/>
      <c r="D1527" s="65"/>
      <c r="E1527" s="65"/>
      <c r="F1527" s="46">
        <f t="shared" si="32"/>
        <v>806312</v>
      </c>
      <c r="G1527" s="391" t="s">
        <v>9567</v>
      </c>
    </row>
    <row r="1528" spans="1:7" x14ac:dyDescent="0.3">
      <c r="A1528" s="54"/>
      <c r="C1528" s="5"/>
      <c r="D1528" s="65"/>
      <c r="E1528" s="65"/>
      <c r="F1528" s="46">
        <f t="shared" si="32"/>
        <v>806312</v>
      </c>
      <c r="G1528" s="391" t="s">
        <v>9567</v>
      </c>
    </row>
    <row r="1529" spans="1:7" x14ac:dyDescent="0.3">
      <c r="A1529" s="54"/>
      <c r="C1529" s="5"/>
      <c r="D1529" s="65"/>
      <c r="E1529" s="65"/>
      <c r="F1529" s="46">
        <f t="shared" si="32"/>
        <v>806312</v>
      </c>
      <c r="G1529" s="391" t="s">
        <v>9567</v>
      </c>
    </row>
    <row r="1530" spans="1:7" x14ac:dyDescent="0.3">
      <c r="A1530" s="54"/>
      <c r="C1530" s="5"/>
      <c r="D1530" s="65"/>
      <c r="E1530" s="65"/>
      <c r="F1530" s="46">
        <f t="shared" si="32"/>
        <v>806312</v>
      </c>
      <c r="G1530" s="391" t="s">
        <v>9567</v>
      </c>
    </row>
    <row r="1531" spans="1:7" x14ac:dyDescent="0.3">
      <c r="A1531" s="54"/>
      <c r="C1531" s="5"/>
      <c r="D1531" s="65"/>
      <c r="E1531" s="65"/>
      <c r="F1531" s="46">
        <f t="shared" si="32"/>
        <v>806312</v>
      </c>
      <c r="G1531" s="391" t="s">
        <v>9567</v>
      </c>
    </row>
    <row r="1532" spans="1:7" x14ac:dyDescent="0.3">
      <c r="A1532" s="54"/>
      <c r="C1532" s="5"/>
      <c r="D1532" s="65"/>
      <c r="E1532" s="65"/>
      <c r="F1532" s="46">
        <f t="shared" si="32"/>
        <v>806312</v>
      </c>
      <c r="G1532" s="391" t="s">
        <v>9567</v>
      </c>
    </row>
    <row r="1533" spans="1:7" x14ac:dyDescent="0.3">
      <c r="A1533" s="54"/>
      <c r="C1533" s="5"/>
      <c r="D1533" s="65"/>
      <c r="E1533" s="65"/>
      <c r="F1533" s="46">
        <f t="shared" si="32"/>
        <v>806312</v>
      </c>
      <c r="G1533" s="391" t="s">
        <v>9567</v>
      </c>
    </row>
    <row r="1534" spans="1:7" x14ac:dyDescent="0.3">
      <c r="A1534" s="54"/>
      <c r="C1534" s="5"/>
      <c r="D1534" s="65"/>
      <c r="E1534" s="65"/>
      <c r="F1534" s="46">
        <f t="shared" si="32"/>
        <v>806312</v>
      </c>
      <c r="G1534" s="391" t="s">
        <v>9567</v>
      </c>
    </row>
    <row r="1535" spans="1:7" x14ac:dyDescent="0.3">
      <c r="A1535" s="54"/>
      <c r="C1535" s="5"/>
      <c r="D1535" s="65"/>
      <c r="E1535" s="65"/>
      <c r="F1535" s="46">
        <f t="shared" si="32"/>
        <v>806312</v>
      </c>
      <c r="G1535" s="391" t="s">
        <v>9567</v>
      </c>
    </row>
    <row r="1536" spans="1:7" x14ac:dyDescent="0.3">
      <c r="A1536" s="54"/>
      <c r="C1536" s="5"/>
      <c r="D1536" s="65"/>
      <c r="E1536" s="65"/>
      <c r="F1536" s="46">
        <f t="shared" si="32"/>
        <v>806312</v>
      </c>
      <c r="G1536" s="391" t="s">
        <v>9567</v>
      </c>
    </row>
    <row r="1537" spans="1:7" x14ac:dyDescent="0.3">
      <c r="A1537" s="54"/>
      <c r="C1537" s="5"/>
      <c r="D1537" s="65"/>
      <c r="E1537" s="65"/>
      <c r="F1537" s="46">
        <f t="shared" si="32"/>
        <v>806312</v>
      </c>
      <c r="G1537" s="391" t="s">
        <v>9567</v>
      </c>
    </row>
    <row r="1538" spans="1:7" x14ac:dyDescent="0.3">
      <c r="A1538" s="54"/>
      <c r="C1538" s="5"/>
      <c r="D1538" s="65"/>
      <c r="E1538" s="65"/>
      <c r="F1538" s="46">
        <f t="shared" si="32"/>
        <v>806312</v>
      </c>
      <c r="G1538" s="391" t="s">
        <v>9567</v>
      </c>
    </row>
    <row r="1539" spans="1:7" x14ac:dyDescent="0.3">
      <c r="A1539" s="54"/>
      <c r="C1539" s="5"/>
      <c r="D1539" s="65"/>
      <c r="E1539" s="65"/>
      <c r="F1539" s="46">
        <f t="shared" si="32"/>
        <v>806312</v>
      </c>
      <c r="G1539" s="391" t="s">
        <v>9567</v>
      </c>
    </row>
    <row r="1540" spans="1:7" x14ac:dyDescent="0.3">
      <c r="A1540" s="54"/>
      <c r="C1540" s="5"/>
      <c r="D1540" s="65"/>
      <c r="E1540" s="65"/>
      <c r="F1540" s="46">
        <f t="shared" si="32"/>
        <v>806312</v>
      </c>
      <c r="G1540" s="391" t="s">
        <v>9567</v>
      </c>
    </row>
    <row r="1541" spans="1:7" x14ac:dyDescent="0.3">
      <c r="A1541" s="54"/>
      <c r="C1541" s="5"/>
      <c r="D1541" s="65"/>
      <c r="E1541" s="65"/>
      <c r="F1541" s="46">
        <f t="shared" si="32"/>
        <v>806312</v>
      </c>
      <c r="G1541" s="391" t="s">
        <v>9567</v>
      </c>
    </row>
    <row r="1542" spans="1:7" x14ac:dyDescent="0.3">
      <c r="A1542" s="54"/>
      <c r="C1542" s="5"/>
      <c r="D1542" s="65"/>
      <c r="E1542" s="65"/>
      <c r="F1542" s="46">
        <f t="shared" si="32"/>
        <v>806312</v>
      </c>
      <c r="G1542" s="391" t="s">
        <v>9567</v>
      </c>
    </row>
    <row r="1543" spans="1:7" x14ac:dyDescent="0.3">
      <c r="A1543" s="54"/>
      <c r="C1543" s="5"/>
      <c r="D1543" s="65"/>
      <c r="E1543" s="65"/>
      <c r="F1543" s="46">
        <f t="shared" si="32"/>
        <v>806312</v>
      </c>
      <c r="G1543" s="391" t="s">
        <v>9567</v>
      </c>
    </row>
    <row r="1544" spans="1:7" x14ac:dyDescent="0.3">
      <c r="A1544" s="54"/>
      <c r="C1544" s="5"/>
      <c r="D1544" s="65"/>
      <c r="E1544" s="65"/>
      <c r="F1544" s="46">
        <f t="shared" ref="F1544:F1607" si="33">F1543+E1544-D1544</f>
        <v>806312</v>
      </c>
      <c r="G1544" s="391" t="s">
        <v>9567</v>
      </c>
    </row>
    <row r="1545" spans="1:7" x14ac:dyDescent="0.3">
      <c r="A1545" s="54"/>
      <c r="C1545" s="5"/>
      <c r="D1545" s="65"/>
      <c r="E1545" s="65"/>
      <c r="F1545" s="46">
        <f t="shared" si="33"/>
        <v>806312</v>
      </c>
      <c r="G1545" s="391" t="s">
        <v>9567</v>
      </c>
    </row>
    <row r="1546" spans="1:7" x14ac:dyDescent="0.3">
      <c r="A1546" s="54"/>
      <c r="C1546" s="5"/>
      <c r="D1546" s="65"/>
      <c r="E1546" s="65"/>
      <c r="F1546" s="46">
        <f t="shared" si="33"/>
        <v>806312</v>
      </c>
      <c r="G1546" s="391" t="s">
        <v>9567</v>
      </c>
    </row>
    <row r="1547" spans="1:7" x14ac:dyDescent="0.3">
      <c r="A1547" s="54"/>
      <c r="C1547" s="5"/>
      <c r="D1547" s="65"/>
      <c r="E1547" s="65"/>
      <c r="F1547" s="46">
        <f t="shared" si="33"/>
        <v>806312</v>
      </c>
      <c r="G1547" s="391" t="s">
        <v>9567</v>
      </c>
    </row>
    <row r="1548" spans="1:7" x14ac:dyDescent="0.3">
      <c r="A1548" s="54"/>
      <c r="C1548" s="5"/>
      <c r="D1548" s="65"/>
      <c r="E1548" s="65"/>
      <c r="F1548" s="46">
        <f t="shared" si="33"/>
        <v>806312</v>
      </c>
      <c r="G1548" s="391" t="s">
        <v>9567</v>
      </c>
    </row>
    <row r="1549" spans="1:7" x14ac:dyDescent="0.3">
      <c r="A1549" s="54"/>
      <c r="C1549" s="5"/>
      <c r="D1549" s="65"/>
      <c r="E1549" s="65"/>
      <c r="F1549" s="46">
        <f t="shared" si="33"/>
        <v>806312</v>
      </c>
      <c r="G1549" s="391" t="s">
        <v>9567</v>
      </c>
    </row>
    <row r="1550" spans="1:7" x14ac:dyDescent="0.3">
      <c r="A1550" s="54"/>
      <c r="C1550" s="5"/>
      <c r="D1550" s="65"/>
      <c r="E1550" s="65"/>
      <c r="F1550" s="46">
        <f t="shared" si="33"/>
        <v>806312</v>
      </c>
      <c r="G1550" s="391" t="s">
        <v>9567</v>
      </c>
    </row>
    <row r="1551" spans="1:7" x14ac:dyDescent="0.3">
      <c r="A1551" s="54"/>
      <c r="C1551" s="5"/>
      <c r="D1551" s="65"/>
      <c r="E1551" s="65"/>
      <c r="F1551" s="46">
        <f t="shared" si="33"/>
        <v>806312</v>
      </c>
      <c r="G1551" s="391" t="s">
        <v>9567</v>
      </c>
    </row>
    <row r="1552" spans="1:7" x14ac:dyDescent="0.3">
      <c r="A1552" s="54"/>
      <c r="C1552" s="5"/>
      <c r="D1552" s="65"/>
      <c r="E1552" s="65"/>
      <c r="F1552" s="46">
        <f t="shared" si="33"/>
        <v>806312</v>
      </c>
      <c r="G1552" s="391" t="s">
        <v>9567</v>
      </c>
    </row>
    <row r="1553" spans="1:7" x14ac:dyDescent="0.3">
      <c r="A1553" s="54"/>
      <c r="C1553" s="5"/>
      <c r="D1553" s="65"/>
      <c r="E1553" s="65"/>
      <c r="F1553" s="46">
        <f t="shared" si="33"/>
        <v>806312</v>
      </c>
      <c r="G1553" s="391" t="s">
        <v>9567</v>
      </c>
    </row>
    <row r="1554" spans="1:7" x14ac:dyDescent="0.3">
      <c r="A1554" s="54"/>
      <c r="C1554" s="5"/>
      <c r="D1554" s="65"/>
      <c r="E1554" s="65"/>
      <c r="F1554" s="46">
        <f t="shared" si="33"/>
        <v>806312</v>
      </c>
      <c r="G1554" s="391" t="s">
        <v>9567</v>
      </c>
    </row>
    <row r="1555" spans="1:7" x14ac:dyDescent="0.3">
      <c r="A1555" s="54"/>
      <c r="C1555" s="5"/>
      <c r="D1555" s="65"/>
      <c r="E1555" s="65"/>
      <c r="F1555" s="46">
        <f t="shared" si="33"/>
        <v>806312</v>
      </c>
      <c r="G1555" s="391" t="s">
        <v>9567</v>
      </c>
    </row>
    <row r="1556" spans="1:7" x14ac:dyDescent="0.3">
      <c r="A1556" s="54"/>
      <c r="C1556" s="5"/>
      <c r="D1556" s="65"/>
      <c r="E1556" s="65"/>
      <c r="F1556" s="46">
        <f t="shared" si="33"/>
        <v>806312</v>
      </c>
      <c r="G1556" s="391" t="s">
        <v>9567</v>
      </c>
    </row>
    <row r="1557" spans="1:7" x14ac:dyDescent="0.3">
      <c r="A1557" s="54"/>
      <c r="C1557" s="5"/>
      <c r="D1557" s="65"/>
      <c r="E1557" s="65"/>
      <c r="F1557" s="46">
        <f t="shared" si="33"/>
        <v>806312</v>
      </c>
      <c r="G1557" s="391" t="s">
        <v>9567</v>
      </c>
    </row>
    <row r="1558" spans="1:7" x14ac:dyDescent="0.3">
      <c r="A1558" s="54"/>
      <c r="C1558" s="5"/>
      <c r="D1558" s="65"/>
      <c r="E1558" s="65"/>
      <c r="F1558" s="46">
        <f t="shared" si="33"/>
        <v>806312</v>
      </c>
      <c r="G1558" s="391" t="s">
        <v>9567</v>
      </c>
    </row>
    <row r="1559" spans="1:7" x14ac:dyDescent="0.3">
      <c r="A1559" s="54"/>
      <c r="C1559" s="5"/>
      <c r="D1559" s="65"/>
      <c r="E1559" s="65"/>
      <c r="F1559" s="46">
        <f t="shared" si="33"/>
        <v>806312</v>
      </c>
      <c r="G1559" s="391" t="s">
        <v>9567</v>
      </c>
    </row>
    <row r="1560" spans="1:7" x14ac:dyDescent="0.3">
      <c r="A1560" s="54"/>
      <c r="C1560" s="5"/>
      <c r="D1560" s="65"/>
      <c r="E1560" s="65"/>
      <c r="F1560" s="46">
        <f t="shared" si="33"/>
        <v>806312</v>
      </c>
      <c r="G1560" s="391" t="s">
        <v>9567</v>
      </c>
    </row>
    <row r="1561" spans="1:7" x14ac:dyDescent="0.3">
      <c r="A1561" s="54"/>
      <c r="C1561" s="5"/>
      <c r="D1561" s="65"/>
      <c r="E1561" s="65"/>
      <c r="F1561" s="46">
        <f t="shared" si="33"/>
        <v>806312</v>
      </c>
      <c r="G1561" s="391" t="s">
        <v>9567</v>
      </c>
    </row>
    <row r="1562" spans="1:7" x14ac:dyDescent="0.3">
      <c r="A1562" s="54"/>
      <c r="C1562" s="5"/>
      <c r="D1562" s="65"/>
      <c r="E1562" s="65"/>
      <c r="F1562" s="46">
        <f t="shared" si="33"/>
        <v>806312</v>
      </c>
      <c r="G1562" s="391" t="s">
        <v>9567</v>
      </c>
    </row>
    <row r="1563" spans="1:7" x14ac:dyDescent="0.3">
      <c r="A1563" s="54"/>
      <c r="C1563" s="5"/>
      <c r="D1563" s="65"/>
      <c r="E1563" s="65"/>
      <c r="F1563" s="46">
        <f t="shared" si="33"/>
        <v>806312</v>
      </c>
      <c r="G1563" s="391" t="s">
        <v>9567</v>
      </c>
    </row>
    <row r="1564" spans="1:7" x14ac:dyDescent="0.3">
      <c r="A1564" s="54"/>
      <c r="C1564" s="5"/>
      <c r="D1564" s="65"/>
      <c r="E1564" s="65"/>
      <c r="F1564" s="46">
        <f t="shared" si="33"/>
        <v>806312</v>
      </c>
      <c r="G1564" s="391" t="s">
        <v>9567</v>
      </c>
    </row>
    <row r="1565" spans="1:7" x14ac:dyDescent="0.3">
      <c r="A1565" s="54"/>
      <c r="C1565" s="5"/>
      <c r="D1565" s="65"/>
      <c r="E1565" s="65"/>
      <c r="F1565" s="46">
        <f t="shared" si="33"/>
        <v>806312</v>
      </c>
      <c r="G1565" s="391" t="s">
        <v>9567</v>
      </c>
    </row>
    <row r="1566" spans="1:7" x14ac:dyDescent="0.3">
      <c r="A1566" s="54"/>
      <c r="C1566" s="5"/>
      <c r="D1566" s="65"/>
      <c r="E1566" s="65"/>
      <c r="F1566" s="46">
        <f t="shared" si="33"/>
        <v>806312</v>
      </c>
      <c r="G1566" s="391" t="s">
        <v>9567</v>
      </c>
    </row>
    <row r="1567" spans="1:7" x14ac:dyDescent="0.3">
      <c r="A1567" s="54"/>
      <c r="C1567" s="5"/>
      <c r="D1567" s="65"/>
      <c r="E1567" s="65"/>
      <c r="F1567" s="46">
        <f t="shared" si="33"/>
        <v>806312</v>
      </c>
      <c r="G1567" s="391" t="s">
        <v>9567</v>
      </c>
    </row>
    <row r="1568" spans="1:7" x14ac:dyDescent="0.3">
      <c r="A1568" s="54"/>
      <c r="C1568" s="5"/>
      <c r="D1568" s="65"/>
      <c r="E1568" s="65"/>
      <c r="F1568" s="46">
        <f t="shared" si="33"/>
        <v>806312</v>
      </c>
      <c r="G1568" s="391" t="s">
        <v>9567</v>
      </c>
    </row>
    <row r="1569" spans="1:7" x14ac:dyDescent="0.3">
      <c r="A1569" s="54"/>
      <c r="C1569" s="5"/>
      <c r="D1569" s="65"/>
      <c r="E1569" s="65"/>
      <c r="F1569" s="46">
        <f t="shared" si="33"/>
        <v>806312</v>
      </c>
      <c r="G1569" s="391" t="s">
        <v>9567</v>
      </c>
    </row>
    <row r="1570" spans="1:7" x14ac:dyDescent="0.3">
      <c r="A1570" s="54"/>
      <c r="C1570" s="5"/>
      <c r="D1570" s="65"/>
      <c r="E1570" s="65"/>
      <c r="F1570" s="46">
        <f t="shared" si="33"/>
        <v>806312</v>
      </c>
      <c r="G1570" s="391" t="s">
        <v>9567</v>
      </c>
    </row>
    <row r="1571" spans="1:7" x14ac:dyDescent="0.3">
      <c r="A1571" s="54"/>
      <c r="C1571" s="5"/>
      <c r="D1571" s="65"/>
      <c r="E1571" s="65"/>
      <c r="F1571" s="46">
        <f t="shared" si="33"/>
        <v>806312</v>
      </c>
      <c r="G1571" s="391" t="s">
        <v>9567</v>
      </c>
    </row>
    <row r="1572" spans="1:7" x14ac:dyDescent="0.3">
      <c r="A1572" s="54"/>
      <c r="C1572" s="5"/>
      <c r="D1572" s="65"/>
      <c r="E1572" s="65"/>
      <c r="F1572" s="46">
        <f t="shared" si="33"/>
        <v>806312</v>
      </c>
      <c r="G1572" s="391" t="s">
        <v>9567</v>
      </c>
    </row>
    <row r="1573" spans="1:7" x14ac:dyDescent="0.3">
      <c r="A1573" s="54"/>
      <c r="C1573" s="5"/>
      <c r="D1573" s="65"/>
      <c r="E1573" s="65"/>
      <c r="F1573" s="46">
        <f t="shared" si="33"/>
        <v>806312</v>
      </c>
      <c r="G1573" s="391" t="s">
        <v>9567</v>
      </c>
    </row>
    <row r="1574" spans="1:7" x14ac:dyDescent="0.3">
      <c r="A1574" s="54"/>
      <c r="C1574" s="5"/>
      <c r="D1574" s="65"/>
      <c r="E1574" s="65"/>
      <c r="F1574" s="46">
        <f t="shared" si="33"/>
        <v>806312</v>
      </c>
      <c r="G1574" s="391" t="s">
        <v>9567</v>
      </c>
    </row>
    <row r="1575" spans="1:7" x14ac:dyDescent="0.3">
      <c r="A1575" s="54"/>
      <c r="C1575" s="5"/>
      <c r="D1575" s="65"/>
      <c r="E1575" s="65"/>
      <c r="F1575" s="46">
        <f t="shared" si="33"/>
        <v>806312</v>
      </c>
      <c r="G1575" s="391" t="s">
        <v>9567</v>
      </c>
    </row>
    <row r="1576" spans="1:7" x14ac:dyDescent="0.3">
      <c r="A1576" s="54"/>
      <c r="C1576" s="5"/>
      <c r="D1576" s="65"/>
      <c r="E1576" s="65"/>
      <c r="F1576" s="46">
        <f t="shared" si="33"/>
        <v>806312</v>
      </c>
      <c r="G1576" s="391" t="s">
        <v>9567</v>
      </c>
    </row>
    <row r="1577" spans="1:7" x14ac:dyDescent="0.3">
      <c r="A1577" s="54"/>
      <c r="C1577" s="5"/>
      <c r="D1577" s="65"/>
      <c r="E1577" s="65"/>
      <c r="F1577" s="46">
        <f t="shared" si="33"/>
        <v>806312</v>
      </c>
      <c r="G1577" s="391" t="s">
        <v>9567</v>
      </c>
    </row>
    <row r="1578" spans="1:7" x14ac:dyDescent="0.3">
      <c r="A1578" s="54"/>
      <c r="C1578" s="5"/>
      <c r="D1578" s="65"/>
      <c r="E1578" s="65"/>
      <c r="F1578" s="46">
        <f t="shared" si="33"/>
        <v>806312</v>
      </c>
      <c r="G1578" s="391" t="s">
        <v>9567</v>
      </c>
    </row>
    <row r="1579" spans="1:7" x14ac:dyDescent="0.3">
      <c r="A1579" s="54"/>
      <c r="C1579" s="5"/>
      <c r="D1579" s="65"/>
      <c r="E1579" s="65"/>
      <c r="F1579" s="46">
        <f t="shared" si="33"/>
        <v>806312</v>
      </c>
      <c r="G1579" s="391" t="s">
        <v>9567</v>
      </c>
    </row>
    <row r="1580" spans="1:7" x14ac:dyDescent="0.3">
      <c r="A1580" s="54"/>
      <c r="C1580" s="5"/>
      <c r="D1580" s="65"/>
      <c r="E1580" s="65"/>
      <c r="F1580" s="46">
        <f t="shared" si="33"/>
        <v>806312</v>
      </c>
      <c r="G1580" s="391" t="s">
        <v>9567</v>
      </c>
    </row>
    <row r="1581" spans="1:7" x14ac:dyDescent="0.3">
      <c r="A1581" s="54"/>
      <c r="C1581" s="5"/>
      <c r="D1581" s="65"/>
      <c r="E1581" s="65"/>
      <c r="F1581" s="46">
        <f t="shared" si="33"/>
        <v>806312</v>
      </c>
      <c r="G1581" s="391" t="s">
        <v>9567</v>
      </c>
    </row>
    <row r="1582" spans="1:7" x14ac:dyDescent="0.3">
      <c r="A1582" s="54"/>
      <c r="C1582" s="5"/>
      <c r="D1582" s="65"/>
      <c r="E1582" s="65"/>
      <c r="F1582" s="46">
        <f t="shared" si="33"/>
        <v>806312</v>
      </c>
      <c r="G1582" s="391" t="s">
        <v>9567</v>
      </c>
    </row>
    <row r="1583" spans="1:7" x14ac:dyDescent="0.3">
      <c r="A1583" s="54"/>
      <c r="C1583" s="5"/>
      <c r="D1583" s="65"/>
      <c r="E1583" s="65"/>
      <c r="F1583" s="46">
        <f t="shared" si="33"/>
        <v>806312</v>
      </c>
      <c r="G1583" s="391" t="s">
        <v>9567</v>
      </c>
    </row>
    <row r="1584" spans="1:7" x14ac:dyDescent="0.3">
      <c r="A1584" s="54"/>
      <c r="C1584" s="5"/>
      <c r="D1584" s="65"/>
      <c r="E1584" s="65"/>
      <c r="F1584" s="46">
        <f t="shared" si="33"/>
        <v>806312</v>
      </c>
      <c r="G1584" s="391" t="s">
        <v>9567</v>
      </c>
    </row>
    <row r="1585" spans="1:7" x14ac:dyDescent="0.3">
      <c r="A1585" s="54"/>
      <c r="C1585" s="5"/>
      <c r="D1585" s="65"/>
      <c r="E1585" s="65"/>
      <c r="F1585" s="46">
        <f t="shared" si="33"/>
        <v>806312</v>
      </c>
      <c r="G1585" s="391" t="s">
        <v>9567</v>
      </c>
    </row>
    <row r="1586" spans="1:7" x14ac:dyDescent="0.3">
      <c r="A1586" s="54"/>
      <c r="C1586" s="5"/>
      <c r="D1586" s="65"/>
      <c r="E1586" s="65"/>
      <c r="F1586" s="46">
        <f t="shared" si="33"/>
        <v>806312</v>
      </c>
      <c r="G1586" s="391" t="s">
        <v>9567</v>
      </c>
    </row>
    <row r="1587" spans="1:7" x14ac:dyDescent="0.3">
      <c r="A1587" s="54"/>
      <c r="C1587" s="5"/>
      <c r="D1587" s="65"/>
      <c r="E1587" s="65"/>
      <c r="F1587" s="46">
        <f t="shared" si="33"/>
        <v>806312</v>
      </c>
      <c r="G1587" s="391" t="s">
        <v>9567</v>
      </c>
    </row>
    <row r="1588" spans="1:7" x14ac:dyDescent="0.3">
      <c r="A1588" s="54"/>
      <c r="C1588" s="5"/>
      <c r="D1588" s="65"/>
      <c r="E1588" s="65"/>
      <c r="F1588" s="46">
        <f t="shared" si="33"/>
        <v>806312</v>
      </c>
      <c r="G1588" s="391" t="s">
        <v>9567</v>
      </c>
    </row>
    <row r="1589" spans="1:7" x14ac:dyDescent="0.3">
      <c r="A1589" s="54"/>
      <c r="C1589" s="5"/>
      <c r="D1589" s="65"/>
      <c r="E1589" s="65"/>
      <c r="F1589" s="46">
        <f t="shared" si="33"/>
        <v>806312</v>
      </c>
      <c r="G1589" s="391" t="s">
        <v>9567</v>
      </c>
    </row>
    <row r="1590" spans="1:7" x14ac:dyDescent="0.3">
      <c r="A1590" s="54"/>
      <c r="C1590" s="5"/>
      <c r="D1590" s="65"/>
      <c r="E1590" s="65"/>
      <c r="F1590" s="46">
        <f t="shared" si="33"/>
        <v>806312</v>
      </c>
      <c r="G1590" s="391" t="s">
        <v>9567</v>
      </c>
    </row>
    <row r="1591" spans="1:7" x14ac:dyDescent="0.3">
      <c r="A1591" s="54"/>
      <c r="C1591" s="5"/>
      <c r="D1591" s="65"/>
      <c r="E1591" s="65"/>
      <c r="F1591" s="46">
        <f t="shared" si="33"/>
        <v>806312</v>
      </c>
      <c r="G1591" s="391" t="s">
        <v>9567</v>
      </c>
    </row>
    <row r="1592" spans="1:7" x14ac:dyDescent="0.3">
      <c r="A1592" s="54"/>
      <c r="C1592" s="5"/>
      <c r="D1592" s="65"/>
      <c r="E1592" s="65"/>
      <c r="F1592" s="46">
        <f t="shared" si="33"/>
        <v>806312</v>
      </c>
      <c r="G1592" s="391" t="s">
        <v>9567</v>
      </c>
    </row>
    <row r="1593" spans="1:7" x14ac:dyDescent="0.3">
      <c r="A1593" s="54"/>
      <c r="C1593" s="5"/>
      <c r="D1593" s="65"/>
      <c r="E1593" s="65"/>
      <c r="F1593" s="46">
        <f t="shared" si="33"/>
        <v>806312</v>
      </c>
      <c r="G1593" s="391" t="s">
        <v>9567</v>
      </c>
    </row>
    <row r="1594" spans="1:7" x14ac:dyDescent="0.3">
      <c r="A1594" s="54"/>
      <c r="C1594" s="5"/>
      <c r="D1594" s="65"/>
      <c r="E1594" s="65"/>
      <c r="F1594" s="46">
        <f t="shared" si="33"/>
        <v>806312</v>
      </c>
      <c r="G1594" s="391" t="s">
        <v>9567</v>
      </c>
    </row>
    <row r="1595" spans="1:7" x14ac:dyDescent="0.3">
      <c r="A1595" s="54"/>
      <c r="C1595" s="5"/>
      <c r="D1595" s="65"/>
      <c r="E1595" s="65"/>
      <c r="F1595" s="46">
        <f t="shared" si="33"/>
        <v>806312</v>
      </c>
      <c r="G1595" s="391" t="s">
        <v>9567</v>
      </c>
    </row>
    <row r="1596" spans="1:7" x14ac:dyDescent="0.3">
      <c r="A1596" s="54"/>
      <c r="C1596" s="5"/>
      <c r="D1596" s="65"/>
      <c r="E1596" s="65"/>
      <c r="F1596" s="46">
        <f t="shared" si="33"/>
        <v>806312</v>
      </c>
      <c r="G1596" s="391" t="s">
        <v>9567</v>
      </c>
    </row>
    <row r="1597" spans="1:7" x14ac:dyDescent="0.3">
      <c r="A1597" s="54"/>
      <c r="C1597" s="5"/>
      <c r="D1597" s="65"/>
      <c r="E1597" s="65"/>
      <c r="F1597" s="46">
        <f t="shared" si="33"/>
        <v>806312</v>
      </c>
      <c r="G1597" s="391" t="s">
        <v>9567</v>
      </c>
    </row>
    <row r="1598" spans="1:7" x14ac:dyDescent="0.3">
      <c r="A1598" s="54"/>
      <c r="C1598" s="5"/>
      <c r="D1598" s="65"/>
      <c r="E1598" s="65"/>
      <c r="F1598" s="46">
        <f t="shared" si="33"/>
        <v>806312</v>
      </c>
      <c r="G1598" s="391" t="s">
        <v>9567</v>
      </c>
    </row>
    <row r="1599" spans="1:7" x14ac:dyDescent="0.3">
      <c r="A1599" s="54"/>
      <c r="C1599" s="5"/>
      <c r="D1599" s="65"/>
      <c r="E1599" s="65"/>
      <c r="F1599" s="46">
        <f t="shared" si="33"/>
        <v>806312</v>
      </c>
      <c r="G1599" s="391" t="s">
        <v>9567</v>
      </c>
    </row>
    <row r="1600" spans="1:7" x14ac:dyDescent="0.3">
      <c r="A1600" s="54"/>
      <c r="C1600" s="5"/>
      <c r="D1600" s="65"/>
      <c r="E1600" s="65"/>
      <c r="F1600" s="46">
        <f t="shared" si="33"/>
        <v>806312</v>
      </c>
      <c r="G1600" s="391" t="s">
        <v>9567</v>
      </c>
    </row>
    <row r="1601" spans="1:7" x14ac:dyDescent="0.3">
      <c r="A1601" s="54"/>
      <c r="C1601" s="5"/>
      <c r="D1601" s="65"/>
      <c r="E1601" s="65"/>
      <c r="F1601" s="46">
        <f t="shared" si="33"/>
        <v>806312</v>
      </c>
      <c r="G1601" s="391" t="s">
        <v>9567</v>
      </c>
    </row>
    <row r="1602" spans="1:7" x14ac:dyDescent="0.3">
      <c r="A1602" s="54"/>
      <c r="C1602" s="5"/>
      <c r="D1602" s="65"/>
      <c r="E1602" s="65"/>
      <c r="F1602" s="46">
        <f t="shared" si="33"/>
        <v>806312</v>
      </c>
      <c r="G1602" s="391" t="s">
        <v>9567</v>
      </c>
    </row>
    <row r="1603" spans="1:7" x14ac:dyDescent="0.3">
      <c r="A1603" s="54"/>
      <c r="C1603" s="5"/>
      <c r="D1603" s="65"/>
      <c r="E1603" s="65"/>
      <c r="F1603" s="46">
        <f t="shared" si="33"/>
        <v>806312</v>
      </c>
      <c r="G1603" s="391" t="s">
        <v>9567</v>
      </c>
    </row>
    <row r="1604" spans="1:7" x14ac:dyDescent="0.3">
      <c r="A1604" s="54"/>
      <c r="C1604" s="5"/>
      <c r="D1604" s="65"/>
      <c r="E1604" s="65"/>
      <c r="F1604" s="46">
        <f t="shared" si="33"/>
        <v>806312</v>
      </c>
      <c r="G1604" s="391" t="s">
        <v>9567</v>
      </c>
    </row>
    <row r="1605" spans="1:7" x14ac:dyDescent="0.3">
      <c r="A1605" s="54"/>
      <c r="C1605" s="5"/>
      <c r="D1605" s="65"/>
      <c r="E1605" s="65"/>
      <c r="F1605" s="46">
        <f t="shared" si="33"/>
        <v>806312</v>
      </c>
      <c r="G1605" s="391" t="s">
        <v>9567</v>
      </c>
    </row>
    <row r="1606" spans="1:7" x14ac:dyDescent="0.3">
      <c r="A1606" s="54"/>
      <c r="C1606" s="5"/>
      <c r="D1606" s="65"/>
      <c r="E1606" s="65"/>
      <c r="F1606" s="46">
        <f t="shared" si="33"/>
        <v>806312</v>
      </c>
      <c r="G1606" s="391" t="s">
        <v>9567</v>
      </c>
    </row>
    <row r="1607" spans="1:7" x14ac:dyDescent="0.3">
      <c r="A1607" s="54"/>
      <c r="C1607" s="5"/>
      <c r="D1607" s="65"/>
      <c r="E1607" s="65"/>
      <c r="F1607" s="46">
        <f t="shared" si="33"/>
        <v>806312</v>
      </c>
      <c r="G1607" s="391" t="s">
        <v>9567</v>
      </c>
    </row>
    <row r="1608" spans="1:7" x14ac:dyDescent="0.3">
      <c r="A1608" s="54"/>
      <c r="C1608" s="5"/>
      <c r="D1608" s="65"/>
      <c r="E1608" s="65"/>
      <c r="F1608" s="46">
        <f t="shared" ref="F1608:F1671" si="34">F1607+E1608-D1608</f>
        <v>806312</v>
      </c>
      <c r="G1608" s="391" t="s">
        <v>9567</v>
      </c>
    </row>
    <row r="1609" spans="1:7" x14ac:dyDescent="0.3">
      <c r="A1609" s="54"/>
      <c r="C1609" s="5"/>
      <c r="D1609" s="65"/>
      <c r="E1609" s="65"/>
      <c r="F1609" s="46">
        <f t="shared" si="34"/>
        <v>806312</v>
      </c>
      <c r="G1609" s="391" t="s">
        <v>9567</v>
      </c>
    </row>
    <row r="1610" spans="1:7" x14ac:dyDescent="0.3">
      <c r="A1610" s="54"/>
      <c r="C1610" s="5"/>
      <c r="D1610" s="65"/>
      <c r="E1610" s="65"/>
      <c r="F1610" s="46">
        <f t="shared" si="34"/>
        <v>806312</v>
      </c>
      <c r="G1610" s="391" t="s">
        <v>9567</v>
      </c>
    </row>
    <row r="1611" spans="1:7" x14ac:dyDescent="0.3">
      <c r="A1611" s="54"/>
      <c r="C1611" s="5"/>
      <c r="D1611" s="65"/>
      <c r="E1611" s="65"/>
      <c r="F1611" s="46">
        <f t="shared" si="34"/>
        <v>806312</v>
      </c>
      <c r="G1611" s="391" t="s">
        <v>9567</v>
      </c>
    </row>
    <row r="1612" spans="1:7" x14ac:dyDescent="0.3">
      <c r="A1612" s="54"/>
      <c r="C1612" s="5"/>
      <c r="D1612" s="65"/>
      <c r="E1612" s="65"/>
      <c r="F1612" s="46">
        <f t="shared" si="34"/>
        <v>806312</v>
      </c>
      <c r="G1612" s="391" t="s">
        <v>9567</v>
      </c>
    </row>
    <row r="1613" spans="1:7" x14ac:dyDescent="0.3">
      <c r="A1613" s="54"/>
      <c r="C1613" s="5"/>
      <c r="D1613" s="65"/>
      <c r="E1613" s="65"/>
      <c r="F1613" s="46">
        <f t="shared" si="34"/>
        <v>806312</v>
      </c>
      <c r="G1613" s="391" t="s">
        <v>9567</v>
      </c>
    </row>
    <row r="1614" spans="1:7" x14ac:dyDescent="0.3">
      <c r="A1614" s="54"/>
      <c r="C1614" s="5"/>
      <c r="D1614" s="65"/>
      <c r="E1614" s="65"/>
      <c r="F1614" s="46">
        <f t="shared" si="34"/>
        <v>806312</v>
      </c>
      <c r="G1614" s="391" t="s">
        <v>9567</v>
      </c>
    </row>
    <row r="1615" spans="1:7" x14ac:dyDescent="0.3">
      <c r="A1615" s="54"/>
      <c r="C1615" s="5"/>
      <c r="D1615" s="65"/>
      <c r="E1615" s="65"/>
      <c r="F1615" s="46">
        <f t="shared" si="34"/>
        <v>806312</v>
      </c>
      <c r="G1615" s="391" t="s">
        <v>9567</v>
      </c>
    </row>
    <row r="1616" spans="1:7" x14ac:dyDescent="0.3">
      <c r="A1616" s="54"/>
      <c r="C1616" s="5"/>
      <c r="D1616" s="65"/>
      <c r="E1616" s="65"/>
      <c r="F1616" s="46">
        <f t="shared" si="34"/>
        <v>806312</v>
      </c>
      <c r="G1616" s="391" t="s">
        <v>9567</v>
      </c>
    </row>
    <row r="1617" spans="1:7" x14ac:dyDescent="0.3">
      <c r="A1617" s="54"/>
      <c r="C1617" s="5"/>
      <c r="D1617" s="65"/>
      <c r="E1617" s="65"/>
      <c r="F1617" s="46">
        <f t="shared" si="34"/>
        <v>806312</v>
      </c>
      <c r="G1617" s="391" t="s">
        <v>9567</v>
      </c>
    </row>
    <row r="1618" spans="1:7" x14ac:dyDescent="0.3">
      <c r="A1618" s="54"/>
      <c r="C1618" s="5"/>
      <c r="D1618" s="65"/>
      <c r="E1618" s="65"/>
      <c r="F1618" s="46">
        <f t="shared" si="34"/>
        <v>806312</v>
      </c>
      <c r="G1618" s="391" t="s">
        <v>9567</v>
      </c>
    </row>
    <row r="1619" spans="1:7" x14ac:dyDescent="0.3">
      <c r="A1619" s="54"/>
      <c r="C1619" s="5"/>
      <c r="D1619" s="65"/>
      <c r="E1619" s="65"/>
      <c r="F1619" s="46">
        <f t="shared" si="34"/>
        <v>806312</v>
      </c>
      <c r="G1619" s="391" t="s">
        <v>9567</v>
      </c>
    </row>
    <row r="1620" spans="1:7" x14ac:dyDescent="0.3">
      <c r="A1620" s="54"/>
      <c r="C1620" s="5"/>
      <c r="D1620" s="65"/>
      <c r="E1620" s="65"/>
      <c r="F1620" s="46">
        <f t="shared" si="34"/>
        <v>806312</v>
      </c>
      <c r="G1620" s="391" t="s">
        <v>9567</v>
      </c>
    </row>
    <row r="1621" spans="1:7" x14ac:dyDescent="0.3">
      <c r="A1621" s="54"/>
      <c r="C1621" s="5"/>
      <c r="D1621" s="65"/>
      <c r="E1621" s="65"/>
      <c r="F1621" s="46">
        <f t="shared" si="34"/>
        <v>806312</v>
      </c>
      <c r="G1621" s="391" t="s">
        <v>9567</v>
      </c>
    </row>
    <row r="1622" spans="1:7" x14ac:dyDescent="0.3">
      <c r="A1622" s="54"/>
      <c r="C1622" s="5"/>
      <c r="D1622" s="65"/>
      <c r="E1622" s="65"/>
      <c r="F1622" s="46">
        <f t="shared" si="34"/>
        <v>806312</v>
      </c>
      <c r="G1622" s="391" t="s">
        <v>9567</v>
      </c>
    </row>
    <row r="1623" spans="1:7" x14ac:dyDescent="0.3">
      <c r="A1623" s="54"/>
      <c r="C1623" s="5"/>
      <c r="D1623" s="65"/>
      <c r="E1623" s="65"/>
      <c r="F1623" s="46">
        <f t="shared" si="34"/>
        <v>806312</v>
      </c>
      <c r="G1623" s="391" t="s">
        <v>9567</v>
      </c>
    </row>
    <row r="1624" spans="1:7" x14ac:dyDescent="0.3">
      <c r="A1624" s="54"/>
      <c r="C1624" s="5"/>
      <c r="D1624" s="65"/>
      <c r="E1624" s="65"/>
      <c r="F1624" s="46">
        <f t="shared" si="34"/>
        <v>806312</v>
      </c>
      <c r="G1624" s="391" t="s">
        <v>9567</v>
      </c>
    </row>
    <row r="1625" spans="1:7" x14ac:dyDescent="0.3">
      <c r="A1625" s="54"/>
      <c r="C1625" s="5"/>
      <c r="D1625" s="65"/>
      <c r="E1625" s="65"/>
      <c r="F1625" s="46">
        <f t="shared" si="34"/>
        <v>806312</v>
      </c>
      <c r="G1625" s="391" t="s">
        <v>9567</v>
      </c>
    </row>
    <row r="1626" spans="1:7" x14ac:dyDescent="0.3">
      <c r="A1626" s="54"/>
      <c r="C1626" s="5"/>
      <c r="D1626" s="65"/>
      <c r="E1626" s="65"/>
      <c r="F1626" s="46">
        <f t="shared" si="34"/>
        <v>806312</v>
      </c>
      <c r="G1626" s="391" t="s">
        <v>9567</v>
      </c>
    </row>
    <row r="1627" spans="1:7" x14ac:dyDescent="0.3">
      <c r="A1627" s="54"/>
      <c r="C1627" s="5"/>
      <c r="D1627" s="65"/>
      <c r="E1627" s="65"/>
      <c r="F1627" s="46">
        <f t="shared" si="34"/>
        <v>806312</v>
      </c>
      <c r="G1627" s="391" t="s">
        <v>9567</v>
      </c>
    </row>
    <row r="1628" spans="1:7" x14ac:dyDescent="0.3">
      <c r="A1628" s="54"/>
      <c r="C1628" s="5"/>
      <c r="D1628" s="65"/>
      <c r="E1628" s="65"/>
      <c r="F1628" s="46">
        <f t="shared" si="34"/>
        <v>806312</v>
      </c>
      <c r="G1628" s="391" t="s">
        <v>9567</v>
      </c>
    </row>
    <row r="1629" spans="1:7" x14ac:dyDescent="0.3">
      <c r="A1629" s="54"/>
      <c r="C1629" s="5"/>
      <c r="D1629" s="65"/>
      <c r="E1629" s="65"/>
      <c r="F1629" s="46">
        <f t="shared" si="34"/>
        <v>806312</v>
      </c>
      <c r="G1629" s="391" t="s">
        <v>9567</v>
      </c>
    </row>
    <row r="1630" spans="1:7" x14ac:dyDescent="0.3">
      <c r="A1630" s="54"/>
      <c r="C1630" s="5"/>
      <c r="D1630" s="65"/>
      <c r="E1630" s="65"/>
      <c r="F1630" s="46">
        <f t="shared" si="34"/>
        <v>806312</v>
      </c>
      <c r="G1630" s="391" t="s">
        <v>9567</v>
      </c>
    </row>
    <row r="1631" spans="1:7" x14ac:dyDescent="0.3">
      <c r="A1631" s="54"/>
      <c r="C1631" s="5"/>
      <c r="D1631" s="65"/>
      <c r="E1631" s="65"/>
      <c r="F1631" s="46">
        <f t="shared" si="34"/>
        <v>806312</v>
      </c>
      <c r="G1631" s="391" t="s">
        <v>9567</v>
      </c>
    </row>
    <row r="1632" spans="1:7" x14ac:dyDescent="0.3">
      <c r="A1632" s="54"/>
      <c r="C1632" s="5"/>
      <c r="D1632" s="65"/>
      <c r="E1632" s="65"/>
      <c r="F1632" s="46">
        <f t="shared" si="34"/>
        <v>806312</v>
      </c>
      <c r="G1632" s="391" t="s">
        <v>9567</v>
      </c>
    </row>
    <row r="1633" spans="1:7" x14ac:dyDescent="0.3">
      <c r="A1633" s="54"/>
      <c r="C1633" s="5"/>
      <c r="D1633" s="65"/>
      <c r="E1633" s="65"/>
      <c r="F1633" s="46">
        <f t="shared" si="34"/>
        <v>806312</v>
      </c>
      <c r="G1633" s="391" t="s">
        <v>9567</v>
      </c>
    </row>
    <row r="1634" spans="1:7" x14ac:dyDescent="0.3">
      <c r="A1634" s="54"/>
      <c r="C1634" s="5"/>
      <c r="D1634" s="65"/>
      <c r="E1634" s="65"/>
      <c r="F1634" s="46">
        <f t="shared" si="34"/>
        <v>806312</v>
      </c>
      <c r="G1634" s="391" t="s">
        <v>9567</v>
      </c>
    </row>
    <row r="1635" spans="1:7" x14ac:dyDescent="0.3">
      <c r="A1635" s="54"/>
      <c r="C1635" s="5"/>
      <c r="D1635" s="65"/>
      <c r="E1635" s="65"/>
      <c r="F1635" s="46">
        <f t="shared" si="34"/>
        <v>806312</v>
      </c>
      <c r="G1635" s="391" t="s">
        <v>9567</v>
      </c>
    </row>
    <row r="1636" spans="1:7" x14ac:dyDescent="0.3">
      <c r="A1636" s="54"/>
      <c r="C1636" s="5"/>
      <c r="D1636" s="65"/>
      <c r="E1636" s="65"/>
      <c r="F1636" s="46">
        <f t="shared" si="34"/>
        <v>806312</v>
      </c>
      <c r="G1636" s="391" t="s">
        <v>9567</v>
      </c>
    </row>
    <row r="1637" spans="1:7" x14ac:dyDescent="0.3">
      <c r="A1637" s="54"/>
      <c r="C1637" s="5"/>
      <c r="D1637" s="65"/>
      <c r="E1637" s="65"/>
      <c r="F1637" s="46">
        <f t="shared" si="34"/>
        <v>806312</v>
      </c>
      <c r="G1637" s="391" t="s">
        <v>9567</v>
      </c>
    </row>
    <row r="1638" spans="1:7" x14ac:dyDescent="0.3">
      <c r="A1638" s="54"/>
      <c r="C1638" s="5"/>
      <c r="D1638" s="65"/>
      <c r="E1638" s="65"/>
      <c r="F1638" s="46">
        <f t="shared" si="34"/>
        <v>806312</v>
      </c>
      <c r="G1638" s="391" t="s">
        <v>9567</v>
      </c>
    </row>
    <row r="1639" spans="1:7" x14ac:dyDescent="0.3">
      <c r="A1639" s="54"/>
      <c r="C1639" s="5"/>
      <c r="D1639" s="65"/>
      <c r="E1639" s="65"/>
      <c r="F1639" s="46">
        <f t="shared" si="34"/>
        <v>806312</v>
      </c>
      <c r="G1639" s="391" t="s">
        <v>9567</v>
      </c>
    </row>
    <row r="1640" spans="1:7" x14ac:dyDescent="0.3">
      <c r="A1640" s="54"/>
      <c r="C1640" s="5"/>
      <c r="D1640" s="65"/>
      <c r="E1640" s="65"/>
      <c r="F1640" s="46">
        <f t="shared" si="34"/>
        <v>806312</v>
      </c>
      <c r="G1640" s="391" t="s">
        <v>9567</v>
      </c>
    </row>
    <row r="1641" spans="1:7" x14ac:dyDescent="0.3">
      <c r="A1641" s="54"/>
      <c r="C1641" s="5"/>
      <c r="D1641" s="65"/>
      <c r="E1641" s="65"/>
      <c r="F1641" s="46">
        <f t="shared" si="34"/>
        <v>806312</v>
      </c>
      <c r="G1641" s="391" t="s">
        <v>9567</v>
      </c>
    </row>
    <row r="1642" spans="1:7" x14ac:dyDescent="0.3">
      <c r="A1642" s="54"/>
      <c r="C1642" s="5"/>
      <c r="D1642" s="65"/>
      <c r="E1642" s="65"/>
      <c r="F1642" s="46">
        <f t="shared" si="34"/>
        <v>806312</v>
      </c>
      <c r="G1642" s="391" t="s">
        <v>9567</v>
      </c>
    </row>
    <row r="1643" spans="1:7" x14ac:dyDescent="0.3">
      <c r="A1643" s="54"/>
      <c r="C1643" s="5"/>
      <c r="D1643" s="65"/>
      <c r="E1643" s="65"/>
      <c r="F1643" s="46">
        <f t="shared" si="34"/>
        <v>806312</v>
      </c>
      <c r="G1643" s="391" t="s">
        <v>9567</v>
      </c>
    </row>
    <row r="1644" spans="1:7" x14ac:dyDescent="0.3">
      <c r="A1644" s="54"/>
      <c r="C1644" s="5"/>
      <c r="D1644" s="65"/>
      <c r="E1644" s="65"/>
      <c r="F1644" s="46">
        <f t="shared" si="34"/>
        <v>806312</v>
      </c>
      <c r="G1644" s="391" t="s">
        <v>9567</v>
      </c>
    </row>
    <row r="1645" spans="1:7" x14ac:dyDescent="0.3">
      <c r="A1645" s="54"/>
      <c r="C1645" s="5"/>
      <c r="D1645" s="65"/>
      <c r="E1645" s="65"/>
      <c r="F1645" s="46">
        <f t="shared" si="34"/>
        <v>806312</v>
      </c>
      <c r="G1645" s="391" t="s">
        <v>9567</v>
      </c>
    </row>
    <row r="1646" spans="1:7" x14ac:dyDescent="0.3">
      <c r="A1646" s="54"/>
      <c r="C1646" s="5"/>
      <c r="D1646" s="65"/>
      <c r="E1646" s="65"/>
      <c r="F1646" s="46">
        <f t="shared" si="34"/>
        <v>806312</v>
      </c>
      <c r="G1646" s="391" t="s">
        <v>9567</v>
      </c>
    </row>
    <row r="1647" spans="1:7" x14ac:dyDescent="0.3">
      <c r="A1647" s="54"/>
      <c r="C1647" s="5"/>
      <c r="D1647" s="65"/>
      <c r="E1647" s="65"/>
      <c r="F1647" s="46">
        <f t="shared" si="34"/>
        <v>806312</v>
      </c>
      <c r="G1647" s="391" t="s">
        <v>9567</v>
      </c>
    </row>
    <row r="1648" spans="1:7" x14ac:dyDescent="0.3">
      <c r="A1648" s="54"/>
      <c r="C1648" s="5"/>
      <c r="D1648" s="65"/>
      <c r="E1648" s="65"/>
      <c r="F1648" s="46">
        <f t="shared" si="34"/>
        <v>806312</v>
      </c>
      <c r="G1648" s="391" t="s">
        <v>9567</v>
      </c>
    </row>
    <row r="1649" spans="1:7" x14ac:dyDescent="0.3">
      <c r="A1649" s="54"/>
      <c r="C1649" s="5"/>
      <c r="D1649" s="65"/>
      <c r="E1649" s="65"/>
      <c r="F1649" s="46">
        <f t="shared" si="34"/>
        <v>806312</v>
      </c>
      <c r="G1649" s="391" t="s">
        <v>9567</v>
      </c>
    </row>
    <row r="1650" spans="1:7" x14ac:dyDescent="0.3">
      <c r="A1650" s="54"/>
      <c r="C1650" s="5"/>
      <c r="D1650" s="65"/>
      <c r="E1650" s="65"/>
      <c r="F1650" s="46">
        <f t="shared" si="34"/>
        <v>806312</v>
      </c>
      <c r="G1650" s="391" t="s">
        <v>9567</v>
      </c>
    </row>
    <row r="1651" spans="1:7" x14ac:dyDescent="0.3">
      <c r="A1651" s="54"/>
      <c r="C1651" s="5"/>
      <c r="D1651" s="65"/>
      <c r="E1651" s="65"/>
      <c r="F1651" s="46">
        <f t="shared" si="34"/>
        <v>806312</v>
      </c>
      <c r="G1651" s="391" t="s">
        <v>9567</v>
      </c>
    </row>
    <row r="1652" spans="1:7" x14ac:dyDescent="0.3">
      <c r="A1652" s="54"/>
      <c r="C1652" s="5"/>
      <c r="D1652" s="65"/>
      <c r="E1652" s="65"/>
      <c r="F1652" s="46">
        <f t="shared" si="34"/>
        <v>806312</v>
      </c>
      <c r="G1652" s="391" t="s">
        <v>9567</v>
      </c>
    </row>
    <row r="1653" spans="1:7" x14ac:dyDescent="0.3">
      <c r="A1653" s="54"/>
      <c r="C1653" s="5"/>
      <c r="D1653" s="65"/>
      <c r="E1653" s="65"/>
      <c r="F1653" s="46">
        <f t="shared" si="34"/>
        <v>806312</v>
      </c>
      <c r="G1653" s="391" t="s">
        <v>9567</v>
      </c>
    </row>
    <row r="1654" spans="1:7" x14ac:dyDescent="0.3">
      <c r="A1654" s="54"/>
      <c r="C1654" s="5"/>
      <c r="D1654" s="65"/>
      <c r="E1654" s="65"/>
      <c r="F1654" s="46">
        <f t="shared" si="34"/>
        <v>806312</v>
      </c>
      <c r="G1654" s="391" t="s">
        <v>9567</v>
      </c>
    </row>
    <row r="1655" spans="1:7" x14ac:dyDescent="0.3">
      <c r="A1655" s="54"/>
      <c r="C1655" s="5"/>
      <c r="D1655" s="65"/>
      <c r="E1655" s="65"/>
      <c r="F1655" s="46">
        <f t="shared" si="34"/>
        <v>806312</v>
      </c>
      <c r="G1655" s="391" t="s">
        <v>9567</v>
      </c>
    </row>
    <row r="1656" spans="1:7" x14ac:dyDescent="0.3">
      <c r="A1656" s="54"/>
      <c r="C1656" s="5"/>
      <c r="D1656" s="65"/>
      <c r="E1656" s="65"/>
      <c r="F1656" s="46">
        <f t="shared" si="34"/>
        <v>806312</v>
      </c>
      <c r="G1656" s="391" t="s">
        <v>9567</v>
      </c>
    </row>
    <row r="1657" spans="1:7" x14ac:dyDescent="0.3">
      <c r="A1657" s="54"/>
      <c r="C1657" s="5"/>
      <c r="D1657" s="65"/>
      <c r="E1657" s="65"/>
      <c r="F1657" s="46">
        <f t="shared" si="34"/>
        <v>806312</v>
      </c>
      <c r="G1657" s="391" t="s">
        <v>9567</v>
      </c>
    </row>
    <row r="1658" spans="1:7" x14ac:dyDescent="0.3">
      <c r="A1658" s="54"/>
      <c r="C1658" s="5"/>
      <c r="D1658" s="65"/>
      <c r="E1658" s="65"/>
      <c r="F1658" s="46">
        <f t="shared" si="34"/>
        <v>806312</v>
      </c>
      <c r="G1658" s="391" t="s">
        <v>9567</v>
      </c>
    </row>
    <row r="1659" spans="1:7" x14ac:dyDescent="0.3">
      <c r="A1659" s="54"/>
      <c r="C1659" s="5"/>
      <c r="D1659" s="65"/>
      <c r="E1659" s="65"/>
      <c r="F1659" s="46">
        <f t="shared" si="34"/>
        <v>806312</v>
      </c>
      <c r="G1659" s="391" t="s">
        <v>9567</v>
      </c>
    </row>
    <row r="1660" spans="1:7" x14ac:dyDescent="0.3">
      <c r="A1660" s="54"/>
      <c r="C1660" s="5"/>
      <c r="D1660" s="65"/>
      <c r="E1660" s="65"/>
      <c r="F1660" s="46">
        <f t="shared" si="34"/>
        <v>806312</v>
      </c>
      <c r="G1660" s="391" t="s">
        <v>9567</v>
      </c>
    </row>
    <row r="1661" spans="1:7" x14ac:dyDescent="0.3">
      <c r="A1661" s="54"/>
      <c r="C1661" s="5"/>
      <c r="D1661" s="65"/>
      <c r="E1661" s="65"/>
      <c r="F1661" s="46">
        <f t="shared" si="34"/>
        <v>806312</v>
      </c>
      <c r="G1661" s="391" t="s">
        <v>9567</v>
      </c>
    </row>
    <row r="1662" spans="1:7" x14ac:dyDescent="0.3">
      <c r="D1662" s="65"/>
      <c r="E1662" s="65"/>
      <c r="F1662" s="46">
        <f t="shared" si="34"/>
        <v>806312</v>
      </c>
      <c r="G1662" s="391" t="s">
        <v>9567</v>
      </c>
    </row>
    <row r="1663" spans="1:7" x14ac:dyDescent="0.3">
      <c r="D1663" s="65"/>
      <c r="E1663" s="65"/>
      <c r="F1663" s="46">
        <f t="shared" si="34"/>
        <v>806312</v>
      </c>
      <c r="G1663" s="391" t="s">
        <v>9567</v>
      </c>
    </row>
    <row r="1664" spans="1:7" x14ac:dyDescent="0.3">
      <c r="D1664" s="65"/>
      <c r="E1664" s="65"/>
      <c r="F1664" s="46">
        <f t="shared" si="34"/>
        <v>806312</v>
      </c>
      <c r="G1664" s="391" t="s">
        <v>9567</v>
      </c>
    </row>
    <row r="1665" spans="4:7" x14ac:dyDescent="0.3">
      <c r="D1665" s="65"/>
      <c r="E1665" s="65"/>
      <c r="F1665" s="46">
        <f t="shared" si="34"/>
        <v>806312</v>
      </c>
      <c r="G1665" s="391" t="s">
        <v>9567</v>
      </c>
    </row>
    <row r="1666" spans="4:7" x14ac:dyDescent="0.3">
      <c r="D1666" s="65"/>
      <c r="E1666" s="65"/>
      <c r="F1666" s="46">
        <f t="shared" si="34"/>
        <v>806312</v>
      </c>
      <c r="G1666" s="391" t="s">
        <v>9567</v>
      </c>
    </row>
    <row r="1667" spans="4:7" x14ac:dyDescent="0.3">
      <c r="D1667" s="65"/>
      <c r="E1667" s="65"/>
      <c r="F1667" s="46">
        <f t="shared" si="34"/>
        <v>806312</v>
      </c>
      <c r="G1667" s="391" t="s">
        <v>9567</v>
      </c>
    </row>
    <row r="1668" spans="4:7" x14ac:dyDescent="0.3">
      <c r="D1668" s="65"/>
      <c r="E1668" s="65"/>
      <c r="F1668" s="46">
        <f t="shared" si="34"/>
        <v>806312</v>
      </c>
      <c r="G1668" s="391" t="s">
        <v>9567</v>
      </c>
    </row>
    <row r="1669" spans="4:7" x14ac:dyDescent="0.3">
      <c r="D1669" s="65"/>
      <c r="E1669" s="65"/>
      <c r="F1669" s="46">
        <f t="shared" si="34"/>
        <v>806312</v>
      </c>
      <c r="G1669" s="391" t="s">
        <v>9567</v>
      </c>
    </row>
    <row r="1670" spans="4:7" x14ac:dyDescent="0.3">
      <c r="D1670" s="65"/>
      <c r="E1670" s="65"/>
      <c r="F1670" s="46">
        <f t="shared" si="34"/>
        <v>806312</v>
      </c>
      <c r="G1670" s="391" t="s">
        <v>9567</v>
      </c>
    </row>
    <row r="1671" spans="4:7" x14ac:dyDescent="0.3">
      <c r="D1671" s="65"/>
      <c r="E1671" s="65"/>
      <c r="F1671" s="46">
        <f t="shared" si="34"/>
        <v>806312</v>
      </c>
      <c r="G1671" s="391" t="s">
        <v>9567</v>
      </c>
    </row>
    <row r="1672" spans="4:7" x14ac:dyDescent="0.3">
      <c r="D1672" s="65"/>
      <c r="E1672" s="65"/>
      <c r="F1672" s="46">
        <f t="shared" ref="F1672:F1735" si="35">F1671+E1672-D1672</f>
        <v>806312</v>
      </c>
      <c r="G1672" s="391" t="s">
        <v>9567</v>
      </c>
    </row>
    <row r="1673" spans="4:7" x14ac:dyDescent="0.3">
      <c r="D1673" s="65"/>
      <c r="E1673" s="65"/>
      <c r="F1673" s="46">
        <f t="shared" si="35"/>
        <v>806312</v>
      </c>
      <c r="G1673" s="391" t="s">
        <v>9567</v>
      </c>
    </row>
    <row r="1674" spans="4:7" x14ac:dyDescent="0.3">
      <c r="D1674" s="65"/>
      <c r="E1674" s="65"/>
      <c r="F1674" s="46">
        <f t="shared" si="35"/>
        <v>806312</v>
      </c>
      <c r="G1674" s="391" t="s">
        <v>9567</v>
      </c>
    </row>
    <row r="1675" spans="4:7" x14ac:dyDescent="0.3">
      <c r="D1675" s="65"/>
      <c r="E1675" s="65"/>
      <c r="F1675" s="46">
        <f t="shared" si="35"/>
        <v>806312</v>
      </c>
      <c r="G1675" s="391" t="s">
        <v>9567</v>
      </c>
    </row>
    <row r="1676" spans="4:7" x14ac:dyDescent="0.3">
      <c r="D1676" s="65"/>
      <c r="E1676" s="65"/>
      <c r="F1676" s="46">
        <f t="shared" si="35"/>
        <v>806312</v>
      </c>
      <c r="G1676" s="391" t="s">
        <v>9567</v>
      </c>
    </row>
    <row r="1677" spans="4:7" x14ac:dyDescent="0.3">
      <c r="D1677" s="65"/>
      <c r="E1677" s="65"/>
      <c r="F1677" s="46">
        <f t="shared" si="35"/>
        <v>806312</v>
      </c>
      <c r="G1677" s="391" t="s">
        <v>9567</v>
      </c>
    </row>
    <row r="1678" spans="4:7" x14ac:dyDescent="0.3">
      <c r="D1678" s="65"/>
      <c r="E1678" s="65"/>
      <c r="F1678" s="46">
        <f t="shared" si="35"/>
        <v>806312</v>
      </c>
      <c r="G1678" s="391" t="s">
        <v>9567</v>
      </c>
    </row>
    <row r="1679" spans="4:7" x14ac:dyDescent="0.3">
      <c r="D1679" s="65"/>
      <c r="E1679" s="65"/>
      <c r="F1679" s="46">
        <f t="shared" si="35"/>
        <v>806312</v>
      </c>
      <c r="G1679" s="391" t="s">
        <v>9567</v>
      </c>
    </row>
    <row r="1680" spans="4:7" x14ac:dyDescent="0.3">
      <c r="D1680" s="65"/>
      <c r="E1680" s="65"/>
      <c r="F1680" s="46">
        <f t="shared" si="35"/>
        <v>806312</v>
      </c>
      <c r="G1680" s="391" t="s">
        <v>9567</v>
      </c>
    </row>
    <row r="1681" spans="4:7" x14ac:dyDescent="0.3">
      <c r="D1681" s="65"/>
      <c r="E1681" s="65"/>
      <c r="F1681" s="46">
        <f t="shared" si="35"/>
        <v>806312</v>
      </c>
      <c r="G1681" s="391" t="s">
        <v>9567</v>
      </c>
    </row>
    <row r="1682" spans="4:7" x14ac:dyDescent="0.3">
      <c r="D1682" s="65"/>
      <c r="E1682" s="65"/>
      <c r="F1682" s="46">
        <f t="shared" si="35"/>
        <v>806312</v>
      </c>
      <c r="G1682" s="391" t="s">
        <v>9567</v>
      </c>
    </row>
    <row r="1683" spans="4:7" x14ac:dyDescent="0.3">
      <c r="D1683" s="65"/>
      <c r="E1683" s="65"/>
      <c r="F1683" s="46">
        <f t="shared" si="35"/>
        <v>806312</v>
      </c>
      <c r="G1683" s="391" t="s">
        <v>9567</v>
      </c>
    </row>
    <row r="1684" spans="4:7" x14ac:dyDescent="0.3">
      <c r="D1684" s="65"/>
      <c r="E1684" s="65"/>
      <c r="F1684" s="46">
        <f t="shared" si="35"/>
        <v>806312</v>
      </c>
      <c r="G1684" s="391" t="s">
        <v>9567</v>
      </c>
    </row>
    <row r="1685" spans="4:7" x14ac:dyDescent="0.3">
      <c r="D1685" s="65"/>
      <c r="E1685" s="65"/>
      <c r="F1685" s="46">
        <f t="shared" si="35"/>
        <v>806312</v>
      </c>
      <c r="G1685" s="391" t="s">
        <v>9567</v>
      </c>
    </row>
    <row r="1686" spans="4:7" x14ac:dyDescent="0.3">
      <c r="D1686" s="65"/>
      <c r="E1686" s="65"/>
      <c r="F1686" s="46">
        <f t="shared" si="35"/>
        <v>806312</v>
      </c>
      <c r="G1686" s="391" t="s">
        <v>9567</v>
      </c>
    </row>
    <row r="1687" spans="4:7" x14ac:dyDescent="0.3">
      <c r="D1687" s="65"/>
      <c r="E1687" s="65"/>
      <c r="F1687" s="46">
        <f t="shared" si="35"/>
        <v>806312</v>
      </c>
      <c r="G1687" s="391" t="s">
        <v>9567</v>
      </c>
    </row>
    <row r="1688" spans="4:7" x14ac:dyDescent="0.3">
      <c r="D1688" s="65"/>
      <c r="E1688" s="65"/>
      <c r="F1688" s="46">
        <f t="shared" si="35"/>
        <v>806312</v>
      </c>
      <c r="G1688" s="391" t="s">
        <v>9567</v>
      </c>
    </row>
    <row r="1689" spans="4:7" x14ac:dyDescent="0.3">
      <c r="D1689" s="65"/>
      <c r="E1689" s="65"/>
      <c r="F1689" s="46">
        <f t="shared" si="35"/>
        <v>806312</v>
      </c>
      <c r="G1689" s="391" t="s">
        <v>9567</v>
      </c>
    </row>
    <row r="1690" spans="4:7" x14ac:dyDescent="0.3">
      <c r="D1690" s="65"/>
      <c r="E1690" s="65"/>
      <c r="F1690" s="46">
        <f t="shared" si="35"/>
        <v>806312</v>
      </c>
      <c r="G1690" s="391" t="s">
        <v>9567</v>
      </c>
    </row>
    <row r="1691" spans="4:7" x14ac:dyDescent="0.3">
      <c r="D1691" s="65"/>
      <c r="E1691" s="65"/>
      <c r="F1691" s="46">
        <f t="shared" si="35"/>
        <v>806312</v>
      </c>
      <c r="G1691" s="391" t="s">
        <v>9567</v>
      </c>
    </row>
    <row r="1692" spans="4:7" x14ac:dyDescent="0.3">
      <c r="D1692" s="65"/>
      <c r="E1692" s="65"/>
      <c r="F1692" s="46">
        <f t="shared" si="35"/>
        <v>806312</v>
      </c>
      <c r="G1692" s="391" t="s">
        <v>9567</v>
      </c>
    </row>
    <row r="1693" spans="4:7" x14ac:dyDescent="0.3">
      <c r="D1693" s="65"/>
      <c r="E1693" s="65"/>
      <c r="F1693" s="46">
        <f t="shared" si="35"/>
        <v>806312</v>
      </c>
      <c r="G1693" s="391" t="s">
        <v>9567</v>
      </c>
    </row>
    <row r="1694" spans="4:7" x14ac:dyDescent="0.3">
      <c r="D1694" s="65"/>
      <c r="E1694" s="65"/>
      <c r="F1694" s="46">
        <f t="shared" si="35"/>
        <v>806312</v>
      </c>
      <c r="G1694" s="391" t="s">
        <v>9567</v>
      </c>
    </row>
    <row r="1695" spans="4:7" x14ac:dyDescent="0.3">
      <c r="D1695" s="65"/>
      <c r="E1695" s="65"/>
      <c r="F1695" s="46">
        <f t="shared" si="35"/>
        <v>806312</v>
      </c>
      <c r="G1695" s="391" t="s">
        <v>9567</v>
      </c>
    </row>
    <row r="1696" spans="4:7" x14ac:dyDescent="0.3">
      <c r="D1696" s="65"/>
      <c r="E1696" s="65"/>
      <c r="F1696" s="46">
        <f t="shared" si="35"/>
        <v>806312</v>
      </c>
      <c r="G1696" s="391" t="s">
        <v>9567</v>
      </c>
    </row>
    <row r="1697" spans="4:7" x14ac:dyDescent="0.3">
      <c r="D1697" s="65"/>
      <c r="E1697" s="65"/>
      <c r="F1697" s="46">
        <f t="shared" si="35"/>
        <v>806312</v>
      </c>
      <c r="G1697" s="391" t="s">
        <v>9567</v>
      </c>
    </row>
    <row r="1698" spans="4:7" x14ac:dyDescent="0.3">
      <c r="D1698" s="65"/>
      <c r="E1698" s="65"/>
      <c r="F1698" s="46">
        <f t="shared" si="35"/>
        <v>806312</v>
      </c>
      <c r="G1698" s="391" t="s">
        <v>9567</v>
      </c>
    </row>
    <row r="1699" spans="4:7" x14ac:dyDescent="0.3">
      <c r="D1699" s="65"/>
      <c r="E1699" s="65"/>
      <c r="F1699" s="46">
        <f t="shared" si="35"/>
        <v>806312</v>
      </c>
      <c r="G1699" s="391" t="s">
        <v>9567</v>
      </c>
    </row>
    <row r="1700" spans="4:7" x14ac:dyDescent="0.3">
      <c r="D1700" s="65"/>
      <c r="E1700" s="65"/>
      <c r="F1700" s="46">
        <f t="shared" si="35"/>
        <v>806312</v>
      </c>
      <c r="G1700" s="391" t="s">
        <v>9567</v>
      </c>
    </row>
    <row r="1701" spans="4:7" x14ac:dyDescent="0.3">
      <c r="D1701" s="65"/>
      <c r="E1701" s="65"/>
      <c r="F1701" s="46">
        <f t="shared" si="35"/>
        <v>806312</v>
      </c>
      <c r="G1701" s="391" t="s">
        <v>9567</v>
      </c>
    </row>
    <row r="1702" spans="4:7" x14ac:dyDescent="0.3">
      <c r="D1702" s="65"/>
      <c r="E1702" s="65"/>
      <c r="F1702" s="46">
        <f t="shared" si="35"/>
        <v>806312</v>
      </c>
      <c r="G1702" s="391" t="s">
        <v>9567</v>
      </c>
    </row>
    <row r="1703" spans="4:7" x14ac:dyDescent="0.3">
      <c r="D1703" s="65"/>
      <c r="E1703" s="65"/>
      <c r="F1703" s="46">
        <f t="shared" si="35"/>
        <v>806312</v>
      </c>
      <c r="G1703" s="391" t="s">
        <v>9567</v>
      </c>
    </row>
    <row r="1704" spans="4:7" x14ac:dyDescent="0.3">
      <c r="D1704" s="65"/>
      <c r="E1704" s="65"/>
      <c r="F1704" s="46">
        <f t="shared" si="35"/>
        <v>806312</v>
      </c>
      <c r="G1704" s="391" t="s">
        <v>9567</v>
      </c>
    </row>
    <row r="1705" spans="4:7" x14ac:dyDescent="0.3">
      <c r="D1705" s="65"/>
      <c r="E1705" s="65"/>
      <c r="F1705" s="46">
        <f t="shared" si="35"/>
        <v>806312</v>
      </c>
      <c r="G1705" s="391" t="s">
        <v>9567</v>
      </c>
    </row>
    <row r="1706" spans="4:7" x14ac:dyDescent="0.3">
      <c r="D1706" s="65"/>
      <c r="E1706" s="65"/>
      <c r="F1706" s="46">
        <f t="shared" si="35"/>
        <v>806312</v>
      </c>
      <c r="G1706" s="391" t="s">
        <v>9567</v>
      </c>
    </row>
    <row r="1707" spans="4:7" x14ac:dyDescent="0.3">
      <c r="D1707" s="65"/>
      <c r="E1707" s="65"/>
      <c r="F1707" s="46">
        <f t="shared" si="35"/>
        <v>806312</v>
      </c>
      <c r="G1707" s="391" t="s">
        <v>9567</v>
      </c>
    </row>
    <row r="1708" spans="4:7" x14ac:dyDescent="0.3">
      <c r="D1708" s="65"/>
      <c r="E1708" s="65"/>
      <c r="F1708" s="46">
        <f t="shared" si="35"/>
        <v>806312</v>
      </c>
      <c r="G1708" s="391" t="s">
        <v>9567</v>
      </c>
    </row>
    <row r="1709" spans="4:7" x14ac:dyDescent="0.3">
      <c r="D1709" s="65"/>
      <c r="E1709" s="65"/>
      <c r="F1709" s="46">
        <f t="shared" si="35"/>
        <v>806312</v>
      </c>
      <c r="G1709" s="391" t="s">
        <v>9567</v>
      </c>
    </row>
    <row r="1710" spans="4:7" x14ac:dyDescent="0.3">
      <c r="D1710" s="65"/>
      <c r="E1710" s="65"/>
      <c r="F1710" s="46">
        <f t="shared" si="35"/>
        <v>806312</v>
      </c>
      <c r="G1710" s="391" t="s">
        <v>9567</v>
      </c>
    </row>
    <row r="1711" spans="4:7" x14ac:dyDescent="0.3">
      <c r="D1711" s="65"/>
      <c r="E1711" s="65"/>
      <c r="F1711" s="46">
        <f t="shared" si="35"/>
        <v>806312</v>
      </c>
      <c r="G1711" s="391" t="s">
        <v>9567</v>
      </c>
    </row>
    <row r="1712" spans="4:7" x14ac:dyDescent="0.3">
      <c r="D1712" s="65"/>
      <c r="E1712" s="65"/>
      <c r="F1712" s="46">
        <f t="shared" si="35"/>
        <v>806312</v>
      </c>
      <c r="G1712" s="391" t="s">
        <v>9567</v>
      </c>
    </row>
    <row r="1713" spans="4:7" x14ac:dyDescent="0.3">
      <c r="D1713" s="65"/>
      <c r="E1713" s="65"/>
      <c r="F1713" s="46">
        <f t="shared" si="35"/>
        <v>806312</v>
      </c>
      <c r="G1713" s="391" t="s">
        <v>9567</v>
      </c>
    </row>
    <row r="1714" spans="4:7" x14ac:dyDescent="0.3">
      <c r="D1714" s="65"/>
      <c r="E1714" s="65"/>
      <c r="F1714" s="46">
        <f t="shared" si="35"/>
        <v>806312</v>
      </c>
      <c r="G1714" s="391" t="s">
        <v>9567</v>
      </c>
    </row>
    <row r="1715" spans="4:7" x14ac:dyDescent="0.3">
      <c r="D1715" s="65"/>
      <c r="E1715" s="65"/>
      <c r="F1715" s="46">
        <f t="shared" si="35"/>
        <v>806312</v>
      </c>
      <c r="G1715" s="391" t="s">
        <v>9567</v>
      </c>
    </row>
    <row r="1716" spans="4:7" x14ac:dyDescent="0.3">
      <c r="D1716" s="65"/>
      <c r="E1716" s="65"/>
      <c r="F1716" s="46">
        <f t="shared" si="35"/>
        <v>806312</v>
      </c>
      <c r="G1716" s="391" t="s">
        <v>9567</v>
      </c>
    </row>
    <row r="1717" spans="4:7" x14ac:dyDescent="0.3">
      <c r="D1717" s="65"/>
      <c r="E1717" s="65"/>
      <c r="F1717" s="46">
        <f t="shared" si="35"/>
        <v>806312</v>
      </c>
      <c r="G1717" s="391" t="s">
        <v>9567</v>
      </c>
    </row>
    <row r="1718" spans="4:7" x14ac:dyDescent="0.3">
      <c r="D1718" s="65"/>
      <c r="E1718" s="65"/>
      <c r="F1718" s="46">
        <f t="shared" si="35"/>
        <v>806312</v>
      </c>
      <c r="G1718" s="391" t="s">
        <v>9567</v>
      </c>
    </row>
    <row r="1719" spans="4:7" x14ac:dyDescent="0.3">
      <c r="D1719" s="65"/>
      <c r="E1719" s="65"/>
      <c r="F1719" s="46">
        <f t="shared" si="35"/>
        <v>806312</v>
      </c>
      <c r="G1719" s="391" t="s">
        <v>9567</v>
      </c>
    </row>
    <row r="1720" spans="4:7" x14ac:dyDescent="0.3">
      <c r="D1720" s="65"/>
      <c r="E1720" s="65"/>
      <c r="F1720" s="46">
        <f t="shared" si="35"/>
        <v>806312</v>
      </c>
      <c r="G1720" s="391" t="s">
        <v>9567</v>
      </c>
    </row>
    <row r="1721" spans="4:7" x14ac:dyDescent="0.3">
      <c r="D1721" s="65"/>
      <c r="E1721" s="65"/>
      <c r="F1721" s="46">
        <f t="shared" si="35"/>
        <v>806312</v>
      </c>
      <c r="G1721" s="391" t="s">
        <v>9567</v>
      </c>
    </row>
    <row r="1722" spans="4:7" x14ac:dyDescent="0.3">
      <c r="D1722" s="65"/>
      <c r="E1722" s="65"/>
      <c r="F1722" s="46">
        <f t="shared" si="35"/>
        <v>806312</v>
      </c>
      <c r="G1722" s="391" t="s">
        <v>9567</v>
      </c>
    </row>
    <row r="1723" spans="4:7" x14ac:dyDescent="0.3">
      <c r="D1723" s="65"/>
      <c r="E1723" s="65"/>
      <c r="F1723" s="46">
        <f t="shared" si="35"/>
        <v>806312</v>
      </c>
      <c r="G1723" s="391" t="s">
        <v>9567</v>
      </c>
    </row>
    <row r="1724" spans="4:7" x14ac:dyDescent="0.3">
      <c r="D1724" s="65"/>
      <c r="E1724" s="65"/>
      <c r="F1724" s="46">
        <f t="shared" si="35"/>
        <v>806312</v>
      </c>
      <c r="G1724" s="391" t="s">
        <v>9567</v>
      </c>
    </row>
    <row r="1725" spans="4:7" x14ac:dyDescent="0.3">
      <c r="D1725" s="65"/>
      <c r="E1725" s="65"/>
      <c r="F1725" s="46">
        <f t="shared" si="35"/>
        <v>806312</v>
      </c>
      <c r="G1725" s="391" t="s">
        <v>9567</v>
      </c>
    </row>
    <row r="1726" spans="4:7" x14ac:dyDescent="0.3">
      <c r="D1726" s="65"/>
      <c r="E1726" s="65"/>
      <c r="F1726" s="46">
        <f t="shared" si="35"/>
        <v>806312</v>
      </c>
      <c r="G1726" s="391" t="s">
        <v>9567</v>
      </c>
    </row>
    <row r="1727" spans="4:7" x14ac:dyDescent="0.3">
      <c r="D1727" s="65"/>
      <c r="E1727" s="65"/>
      <c r="F1727" s="46">
        <f t="shared" si="35"/>
        <v>806312</v>
      </c>
      <c r="G1727" s="391" t="s">
        <v>9567</v>
      </c>
    </row>
    <row r="1728" spans="4:7" x14ac:dyDescent="0.3">
      <c r="D1728" s="65"/>
      <c r="E1728" s="65"/>
      <c r="F1728" s="46">
        <f t="shared" si="35"/>
        <v>806312</v>
      </c>
      <c r="G1728" s="391" t="s">
        <v>9567</v>
      </c>
    </row>
    <row r="1729" spans="4:7" x14ac:dyDescent="0.3">
      <c r="D1729" s="65"/>
      <c r="E1729" s="65"/>
      <c r="F1729" s="46">
        <f t="shared" si="35"/>
        <v>806312</v>
      </c>
      <c r="G1729" s="391" t="s">
        <v>9567</v>
      </c>
    </row>
    <row r="1730" spans="4:7" x14ac:dyDescent="0.3">
      <c r="D1730" s="65"/>
      <c r="E1730" s="65"/>
      <c r="F1730" s="46">
        <f t="shared" si="35"/>
        <v>806312</v>
      </c>
      <c r="G1730" s="391" t="s">
        <v>9567</v>
      </c>
    </row>
    <row r="1731" spans="4:7" x14ac:dyDescent="0.3">
      <c r="D1731" s="65"/>
      <c r="E1731" s="65"/>
      <c r="F1731" s="46">
        <f t="shared" si="35"/>
        <v>806312</v>
      </c>
      <c r="G1731" s="391" t="s">
        <v>9567</v>
      </c>
    </row>
    <row r="1732" spans="4:7" x14ac:dyDescent="0.3">
      <c r="D1732" s="65"/>
      <c r="E1732" s="65"/>
      <c r="F1732" s="46">
        <f t="shared" si="35"/>
        <v>806312</v>
      </c>
      <c r="G1732" s="391" t="s">
        <v>9567</v>
      </c>
    </row>
    <row r="1733" spans="4:7" x14ac:dyDescent="0.3">
      <c r="D1733" s="65"/>
      <c r="E1733" s="65"/>
      <c r="F1733" s="46">
        <f t="shared" si="35"/>
        <v>806312</v>
      </c>
      <c r="G1733" s="391" t="s">
        <v>9567</v>
      </c>
    </row>
    <row r="1734" spans="4:7" x14ac:dyDescent="0.3">
      <c r="D1734" s="65"/>
      <c r="E1734" s="65"/>
      <c r="F1734" s="46">
        <f t="shared" si="35"/>
        <v>806312</v>
      </c>
      <c r="G1734" s="391" t="s">
        <v>9567</v>
      </c>
    </row>
    <row r="1735" spans="4:7" x14ac:dyDescent="0.3">
      <c r="D1735" s="65"/>
      <c r="E1735" s="65"/>
      <c r="F1735" s="46">
        <f t="shared" si="35"/>
        <v>806312</v>
      </c>
      <c r="G1735" s="391" t="s">
        <v>9567</v>
      </c>
    </row>
    <row r="1736" spans="4:7" x14ac:dyDescent="0.3">
      <c r="D1736" s="65"/>
      <c r="E1736" s="65"/>
      <c r="F1736" s="46">
        <f t="shared" ref="F1736:F1799" si="36">F1735+E1736-D1736</f>
        <v>806312</v>
      </c>
      <c r="G1736" s="391" t="s">
        <v>9567</v>
      </c>
    </row>
    <row r="1737" spans="4:7" x14ac:dyDescent="0.3">
      <c r="D1737" s="65"/>
      <c r="E1737" s="65"/>
      <c r="F1737" s="46">
        <f t="shared" si="36"/>
        <v>806312</v>
      </c>
      <c r="G1737" s="391" t="s">
        <v>9567</v>
      </c>
    </row>
    <row r="1738" spans="4:7" x14ac:dyDescent="0.3">
      <c r="D1738" s="65"/>
      <c r="E1738" s="65"/>
      <c r="F1738" s="46">
        <f t="shared" si="36"/>
        <v>806312</v>
      </c>
      <c r="G1738" s="391" t="s">
        <v>9567</v>
      </c>
    </row>
    <row r="1739" spans="4:7" x14ac:dyDescent="0.3">
      <c r="D1739" s="65"/>
      <c r="E1739" s="65"/>
      <c r="F1739" s="46">
        <f t="shared" si="36"/>
        <v>806312</v>
      </c>
      <c r="G1739" s="391" t="s">
        <v>9567</v>
      </c>
    </row>
    <row r="1740" spans="4:7" x14ac:dyDescent="0.3">
      <c r="D1740" s="65"/>
      <c r="E1740" s="65"/>
      <c r="F1740" s="46">
        <f t="shared" si="36"/>
        <v>806312</v>
      </c>
      <c r="G1740" s="391" t="s">
        <v>9567</v>
      </c>
    </row>
    <row r="1741" spans="4:7" x14ac:dyDescent="0.3">
      <c r="D1741" s="65"/>
      <c r="E1741" s="65"/>
      <c r="F1741" s="46">
        <f t="shared" si="36"/>
        <v>806312</v>
      </c>
      <c r="G1741" s="391" t="s">
        <v>9567</v>
      </c>
    </row>
    <row r="1742" spans="4:7" x14ac:dyDescent="0.3">
      <c r="D1742" s="65"/>
      <c r="E1742" s="65"/>
      <c r="F1742" s="46">
        <f t="shared" si="36"/>
        <v>806312</v>
      </c>
      <c r="G1742" s="391" t="s">
        <v>9567</v>
      </c>
    </row>
    <row r="1743" spans="4:7" x14ac:dyDescent="0.3">
      <c r="D1743" s="65"/>
      <c r="E1743" s="65"/>
      <c r="F1743" s="46">
        <f t="shared" si="36"/>
        <v>806312</v>
      </c>
      <c r="G1743" s="391" t="s">
        <v>9567</v>
      </c>
    </row>
    <row r="1744" spans="4:7" x14ac:dyDescent="0.3">
      <c r="D1744" s="65"/>
      <c r="E1744" s="65"/>
      <c r="F1744" s="46">
        <f t="shared" si="36"/>
        <v>806312</v>
      </c>
      <c r="G1744" s="391" t="s">
        <v>9567</v>
      </c>
    </row>
    <row r="1745" spans="4:7" x14ac:dyDescent="0.3">
      <c r="D1745" s="65"/>
      <c r="E1745" s="65"/>
      <c r="F1745" s="46">
        <f t="shared" si="36"/>
        <v>806312</v>
      </c>
      <c r="G1745" s="391" t="s">
        <v>9567</v>
      </c>
    </row>
    <row r="1746" spans="4:7" x14ac:dyDescent="0.3">
      <c r="D1746" s="65"/>
      <c r="E1746" s="65"/>
      <c r="F1746" s="46">
        <f t="shared" si="36"/>
        <v>806312</v>
      </c>
      <c r="G1746" s="391" t="s">
        <v>9567</v>
      </c>
    </row>
    <row r="1747" spans="4:7" x14ac:dyDescent="0.3">
      <c r="D1747" s="65"/>
      <c r="E1747" s="65"/>
      <c r="F1747" s="46">
        <f t="shared" si="36"/>
        <v>806312</v>
      </c>
      <c r="G1747" s="391" t="s">
        <v>9567</v>
      </c>
    </row>
    <row r="1748" spans="4:7" x14ac:dyDescent="0.3">
      <c r="D1748" s="65"/>
      <c r="E1748" s="65"/>
      <c r="F1748" s="46">
        <f t="shared" si="36"/>
        <v>806312</v>
      </c>
      <c r="G1748" s="391" t="s">
        <v>9567</v>
      </c>
    </row>
    <row r="1749" spans="4:7" x14ac:dyDescent="0.3">
      <c r="D1749" s="65"/>
      <c r="E1749" s="65"/>
      <c r="F1749" s="46">
        <f t="shared" si="36"/>
        <v>806312</v>
      </c>
      <c r="G1749" s="391" t="s">
        <v>9567</v>
      </c>
    </row>
    <row r="1750" spans="4:7" x14ac:dyDescent="0.3">
      <c r="D1750" s="65"/>
      <c r="E1750" s="65"/>
      <c r="F1750" s="46">
        <f t="shared" si="36"/>
        <v>806312</v>
      </c>
      <c r="G1750" s="391" t="s">
        <v>9567</v>
      </c>
    </row>
    <row r="1751" spans="4:7" x14ac:dyDescent="0.3">
      <c r="D1751" s="65"/>
      <c r="E1751" s="65"/>
      <c r="F1751" s="46">
        <f t="shared" si="36"/>
        <v>806312</v>
      </c>
      <c r="G1751" s="391" t="s">
        <v>9567</v>
      </c>
    </row>
    <row r="1752" spans="4:7" x14ac:dyDescent="0.3">
      <c r="D1752" s="65"/>
      <c r="E1752" s="65"/>
      <c r="F1752" s="46">
        <f t="shared" si="36"/>
        <v>806312</v>
      </c>
      <c r="G1752" s="391" t="s">
        <v>9567</v>
      </c>
    </row>
    <row r="1753" spans="4:7" x14ac:dyDescent="0.3">
      <c r="D1753" s="65"/>
      <c r="E1753" s="65"/>
      <c r="F1753" s="46">
        <f t="shared" si="36"/>
        <v>806312</v>
      </c>
      <c r="G1753" s="391" t="s">
        <v>9567</v>
      </c>
    </row>
    <row r="1754" spans="4:7" x14ac:dyDescent="0.3">
      <c r="D1754" s="65"/>
      <c r="E1754" s="65"/>
      <c r="F1754" s="46">
        <f t="shared" si="36"/>
        <v>806312</v>
      </c>
      <c r="G1754" s="391" t="s">
        <v>9567</v>
      </c>
    </row>
    <row r="1755" spans="4:7" x14ac:dyDescent="0.3">
      <c r="D1755" s="65"/>
      <c r="E1755" s="65"/>
      <c r="F1755" s="46">
        <f t="shared" si="36"/>
        <v>806312</v>
      </c>
      <c r="G1755" s="391" t="s">
        <v>9567</v>
      </c>
    </row>
    <row r="1756" spans="4:7" x14ac:dyDescent="0.3">
      <c r="D1756" s="65"/>
      <c r="E1756" s="65"/>
      <c r="F1756" s="46">
        <f t="shared" si="36"/>
        <v>806312</v>
      </c>
      <c r="G1756" s="391" t="s">
        <v>9567</v>
      </c>
    </row>
    <row r="1757" spans="4:7" x14ac:dyDescent="0.3">
      <c r="D1757" s="65"/>
      <c r="E1757" s="65"/>
      <c r="F1757" s="46">
        <f t="shared" si="36"/>
        <v>806312</v>
      </c>
      <c r="G1757" s="391" t="s">
        <v>9567</v>
      </c>
    </row>
    <row r="1758" spans="4:7" x14ac:dyDescent="0.3">
      <c r="D1758" s="65"/>
      <c r="E1758" s="65"/>
      <c r="F1758" s="46">
        <f t="shared" si="36"/>
        <v>806312</v>
      </c>
      <c r="G1758" s="391" t="s">
        <v>9567</v>
      </c>
    </row>
    <row r="1759" spans="4:7" x14ac:dyDescent="0.3">
      <c r="D1759" s="65"/>
      <c r="E1759" s="65"/>
      <c r="F1759" s="46">
        <f t="shared" si="36"/>
        <v>806312</v>
      </c>
      <c r="G1759" s="391" t="s">
        <v>9567</v>
      </c>
    </row>
    <row r="1760" spans="4:7" x14ac:dyDescent="0.3">
      <c r="D1760" s="65"/>
      <c r="E1760" s="65"/>
      <c r="F1760" s="46">
        <f t="shared" si="36"/>
        <v>806312</v>
      </c>
      <c r="G1760" s="391" t="s">
        <v>9567</v>
      </c>
    </row>
    <row r="1761" spans="4:7" x14ac:dyDescent="0.3">
      <c r="D1761" s="65"/>
      <c r="E1761" s="65"/>
      <c r="F1761" s="46">
        <f t="shared" si="36"/>
        <v>806312</v>
      </c>
      <c r="G1761" s="391" t="s">
        <v>9567</v>
      </c>
    </row>
    <row r="1762" spans="4:7" x14ac:dyDescent="0.3">
      <c r="D1762" s="65"/>
      <c r="E1762" s="65"/>
      <c r="F1762" s="46">
        <f t="shared" si="36"/>
        <v>806312</v>
      </c>
      <c r="G1762" s="391" t="s">
        <v>9567</v>
      </c>
    </row>
    <row r="1763" spans="4:7" x14ac:dyDescent="0.3">
      <c r="D1763" s="65"/>
      <c r="E1763" s="65"/>
      <c r="F1763" s="46">
        <f t="shared" si="36"/>
        <v>806312</v>
      </c>
      <c r="G1763" s="391" t="s">
        <v>9567</v>
      </c>
    </row>
    <row r="1764" spans="4:7" x14ac:dyDescent="0.3">
      <c r="D1764" s="65"/>
      <c r="E1764" s="65"/>
      <c r="F1764" s="46">
        <f t="shared" si="36"/>
        <v>806312</v>
      </c>
      <c r="G1764" s="391" t="s">
        <v>9567</v>
      </c>
    </row>
    <row r="1765" spans="4:7" x14ac:dyDescent="0.3">
      <c r="D1765" s="65"/>
      <c r="E1765" s="65"/>
      <c r="F1765" s="46">
        <f t="shared" si="36"/>
        <v>806312</v>
      </c>
      <c r="G1765" s="391" t="s">
        <v>9567</v>
      </c>
    </row>
    <row r="1766" spans="4:7" x14ac:dyDescent="0.3">
      <c r="D1766" s="65"/>
      <c r="E1766" s="65"/>
      <c r="F1766" s="46">
        <f t="shared" si="36"/>
        <v>806312</v>
      </c>
      <c r="G1766" s="391" t="s">
        <v>9567</v>
      </c>
    </row>
    <row r="1767" spans="4:7" x14ac:dyDescent="0.3">
      <c r="D1767" s="65"/>
      <c r="E1767" s="65"/>
      <c r="F1767" s="46">
        <f t="shared" si="36"/>
        <v>806312</v>
      </c>
      <c r="G1767" s="391" t="s">
        <v>9567</v>
      </c>
    </row>
    <row r="1768" spans="4:7" x14ac:dyDescent="0.3">
      <c r="D1768" s="65"/>
      <c r="E1768" s="65"/>
      <c r="F1768" s="46">
        <f t="shared" si="36"/>
        <v>806312</v>
      </c>
      <c r="G1768" s="391" t="s">
        <v>9567</v>
      </c>
    </row>
    <row r="1769" spans="4:7" x14ac:dyDescent="0.3">
      <c r="D1769" s="65"/>
      <c r="E1769" s="65"/>
      <c r="F1769" s="46">
        <f t="shared" si="36"/>
        <v>806312</v>
      </c>
      <c r="G1769" s="391" t="s">
        <v>9567</v>
      </c>
    </row>
    <row r="1770" spans="4:7" x14ac:dyDescent="0.3">
      <c r="D1770" s="65"/>
      <c r="E1770" s="65"/>
      <c r="F1770" s="46">
        <f t="shared" si="36"/>
        <v>806312</v>
      </c>
      <c r="G1770" s="391" t="s">
        <v>9567</v>
      </c>
    </row>
    <row r="1771" spans="4:7" x14ac:dyDescent="0.3">
      <c r="D1771" s="65"/>
      <c r="E1771" s="65"/>
      <c r="F1771" s="46">
        <f t="shared" si="36"/>
        <v>806312</v>
      </c>
      <c r="G1771" s="391" t="s">
        <v>9567</v>
      </c>
    </row>
    <row r="1772" spans="4:7" x14ac:dyDescent="0.3">
      <c r="D1772" s="65"/>
      <c r="E1772" s="65"/>
      <c r="F1772" s="46">
        <f t="shared" si="36"/>
        <v>806312</v>
      </c>
      <c r="G1772" s="391" t="s">
        <v>9567</v>
      </c>
    </row>
    <row r="1773" spans="4:7" x14ac:dyDescent="0.3">
      <c r="D1773" s="65"/>
      <c r="E1773" s="65"/>
      <c r="F1773" s="46">
        <f t="shared" si="36"/>
        <v>806312</v>
      </c>
      <c r="G1773" s="391" t="s">
        <v>9567</v>
      </c>
    </row>
    <row r="1774" spans="4:7" x14ac:dyDescent="0.3">
      <c r="D1774" s="65"/>
      <c r="E1774" s="65"/>
      <c r="F1774" s="46">
        <f t="shared" si="36"/>
        <v>806312</v>
      </c>
      <c r="G1774" s="391" t="s">
        <v>9567</v>
      </c>
    </row>
    <row r="1775" spans="4:7" x14ac:dyDescent="0.3">
      <c r="D1775" s="65"/>
      <c r="E1775" s="65"/>
      <c r="F1775" s="46">
        <f t="shared" si="36"/>
        <v>806312</v>
      </c>
      <c r="G1775" s="391" t="s">
        <v>9567</v>
      </c>
    </row>
    <row r="1776" spans="4:7" x14ac:dyDescent="0.3">
      <c r="D1776" s="65"/>
      <c r="E1776" s="65"/>
      <c r="F1776" s="46">
        <f t="shared" si="36"/>
        <v>806312</v>
      </c>
      <c r="G1776" s="391" t="s">
        <v>9567</v>
      </c>
    </row>
    <row r="1777" spans="4:7" x14ac:dyDescent="0.3">
      <c r="D1777" s="65"/>
      <c r="E1777" s="65"/>
      <c r="F1777" s="46">
        <f t="shared" si="36"/>
        <v>806312</v>
      </c>
      <c r="G1777" s="391" t="s">
        <v>9567</v>
      </c>
    </row>
    <row r="1778" spans="4:7" x14ac:dyDescent="0.3">
      <c r="D1778" s="65"/>
      <c r="E1778" s="65"/>
      <c r="F1778" s="46">
        <f t="shared" si="36"/>
        <v>806312</v>
      </c>
      <c r="G1778" s="391" t="s">
        <v>9567</v>
      </c>
    </row>
    <row r="1779" spans="4:7" x14ac:dyDescent="0.3">
      <c r="D1779" s="65"/>
      <c r="E1779" s="65"/>
      <c r="F1779" s="46">
        <f t="shared" si="36"/>
        <v>806312</v>
      </c>
      <c r="G1779" s="391" t="s">
        <v>9567</v>
      </c>
    </row>
    <row r="1780" spans="4:7" x14ac:dyDescent="0.3">
      <c r="D1780" s="65"/>
      <c r="E1780" s="65"/>
      <c r="F1780" s="46">
        <f t="shared" si="36"/>
        <v>806312</v>
      </c>
      <c r="G1780" s="391" t="s">
        <v>9567</v>
      </c>
    </row>
    <row r="1781" spans="4:7" x14ac:dyDescent="0.3">
      <c r="D1781" s="65"/>
      <c r="E1781" s="65"/>
      <c r="F1781" s="46">
        <f t="shared" si="36"/>
        <v>806312</v>
      </c>
      <c r="G1781" s="391" t="s">
        <v>9567</v>
      </c>
    </row>
    <row r="1782" spans="4:7" x14ac:dyDescent="0.3">
      <c r="D1782" s="65"/>
      <c r="E1782" s="65"/>
      <c r="F1782" s="46">
        <f t="shared" si="36"/>
        <v>806312</v>
      </c>
      <c r="G1782" s="391" t="s">
        <v>9567</v>
      </c>
    </row>
    <row r="1783" spans="4:7" x14ac:dyDescent="0.3">
      <c r="D1783" s="65"/>
      <c r="E1783" s="65"/>
      <c r="F1783" s="46">
        <f t="shared" si="36"/>
        <v>806312</v>
      </c>
      <c r="G1783" s="391" t="s">
        <v>9567</v>
      </c>
    </row>
    <row r="1784" spans="4:7" x14ac:dyDescent="0.3">
      <c r="D1784" s="65"/>
      <c r="E1784" s="65"/>
      <c r="F1784" s="46">
        <f t="shared" si="36"/>
        <v>806312</v>
      </c>
      <c r="G1784" s="391" t="s">
        <v>9567</v>
      </c>
    </row>
    <row r="1785" spans="4:7" x14ac:dyDescent="0.3">
      <c r="D1785" s="65"/>
      <c r="E1785" s="65"/>
      <c r="F1785" s="46">
        <f t="shared" si="36"/>
        <v>806312</v>
      </c>
      <c r="G1785" s="391" t="s">
        <v>9567</v>
      </c>
    </row>
    <row r="1786" spans="4:7" x14ac:dyDescent="0.3">
      <c r="D1786" s="65"/>
      <c r="E1786" s="65"/>
      <c r="F1786" s="46">
        <f t="shared" si="36"/>
        <v>806312</v>
      </c>
      <c r="G1786" s="391" t="s">
        <v>9567</v>
      </c>
    </row>
    <row r="1787" spans="4:7" x14ac:dyDescent="0.3">
      <c r="D1787" s="65"/>
      <c r="E1787" s="65"/>
      <c r="F1787" s="46">
        <f t="shared" si="36"/>
        <v>806312</v>
      </c>
      <c r="G1787" s="391" t="s">
        <v>9567</v>
      </c>
    </row>
    <row r="1788" spans="4:7" x14ac:dyDescent="0.3">
      <c r="D1788" s="65"/>
      <c r="E1788" s="65"/>
      <c r="F1788" s="46">
        <f t="shared" si="36"/>
        <v>806312</v>
      </c>
      <c r="G1788" s="391" t="s">
        <v>9567</v>
      </c>
    </row>
    <row r="1789" spans="4:7" x14ac:dyDescent="0.3">
      <c r="D1789" s="65"/>
      <c r="E1789" s="65"/>
      <c r="F1789" s="46">
        <f t="shared" si="36"/>
        <v>806312</v>
      </c>
      <c r="G1789" s="391" t="s">
        <v>9567</v>
      </c>
    </row>
    <row r="1790" spans="4:7" x14ac:dyDescent="0.3">
      <c r="D1790" s="65"/>
      <c r="E1790" s="65"/>
      <c r="F1790" s="46">
        <f t="shared" si="36"/>
        <v>806312</v>
      </c>
      <c r="G1790" s="391" t="s">
        <v>9567</v>
      </c>
    </row>
    <row r="1791" spans="4:7" x14ac:dyDescent="0.3">
      <c r="D1791" s="65"/>
      <c r="E1791" s="65"/>
      <c r="F1791" s="46">
        <f t="shared" si="36"/>
        <v>806312</v>
      </c>
      <c r="G1791" s="391" t="s">
        <v>9567</v>
      </c>
    </row>
    <row r="1792" spans="4:7" x14ac:dyDescent="0.3">
      <c r="D1792" s="65"/>
      <c r="E1792" s="65"/>
      <c r="F1792" s="46">
        <f t="shared" si="36"/>
        <v>806312</v>
      </c>
      <c r="G1792" s="391" t="s">
        <v>9567</v>
      </c>
    </row>
    <row r="1793" spans="4:7" x14ac:dyDescent="0.3">
      <c r="D1793" s="65"/>
      <c r="E1793" s="65"/>
      <c r="F1793" s="46">
        <f t="shared" si="36"/>
        <v>806312</v>
      </c>
      <c r="G1793" s="391" t="s">
        <v>9567</v>
      </c>
    </row>
    <row r="1794" spans="4:7" x14ac:dyDescent="0.3">
      <c r="D1794" s="65"/>
      <c r="E1794" s="65"/>
      <c r="F1794" s="46">
        <f t="shared" si="36"/>
        <v>806312</v>
      </c>
      <c r="G1794" s="391" t="s">
        <v>9567</v>
      </c>
    </row>
    <row r="1795" spans="4:7" x14ac:dyDescent="0.3">
      <c r="D1795" s="65"/>
      <c r="E1795" s="65"/>
      <c r="F1795" s="46">
        <f t="shared" si="36"/>
        <v>806312</v>
      </c>
      <c r="G1795" s="391" t="s">
        <v>9567</v>
      </c>
    </row>
    <row r="1796" spans="4:7" x14ac:dyDescent="0.3">
      <c r="D1796" s="65"/>
      <c r="E1796" s="65"/>
      <c r="F1796" s="46">
        <f t="shared" si="36"/>
        <v>806312</v>
      </c>
      <c r="G1796" s="391" t="s">
        <v>9567</v>
      </c>
    </row>
    <row r="1797" spans="4:7" x14ac:dyDescent="0.3">
      <c r="D1797" s="65"/>
      <c r="E1797" s="65"/>
      <c r="F1797" s="46">
        <f t="shared" si="36"/>
        <v>806312</v>
      </c>
      <c r="G1797" s="391" t="s">
        <v>9567</v>
      </c>
    </row>
    <row r="1798" spans="4:7" x14ac:dyDescent="0.3">
      <c r="D1798" s="65"/>
      <c r="E1798" s="65"/>
      <c r="F1798" s="46">
        <f t="shared" si="36"/>
        <v>806312</v>
      </c>
      <c r="G1798" s="391" t="s">
        <v>9567</v>
      </c>
    </row>
    <row r="1799" spans="4:7" x14ac:dyDescent="0.3">
      <c r="D1799" s="65"/>
      <c r="E1799" s="65"/>
      <c r="F1799" s="46">
        <f t="shared" si="36"/>
        <v>806312</v>
      </c>
      <c r="G1799" s="391" t="s">
        <v>9567</v>
      </c>
    </row>
    <row r="1800" spans="4:7" x14ac:dyDescent="0.3">
      <c r="D1800" s="65"/>
      <c r="E1800" s="65"/>
      <c r="F1800" s="46">
        <f t="shared" ref="F1800:F1863" si="37">F1799+E1800-D1800</f>
        <v>806312</v>
      </c>
      <c r="G1800" s="391" t="s">
        <v>9567</v>
      </c>
    </row>
    <row r="1801" spans="4:7" x14ac:dyDescent="0.3">
      <c r="D1801" s="65"/>
      <c r="E1801" s="65"/>
      <c r="F1801" s="46">
        <f t="shared" si="37"/>
        <v>806312</v>
      </c>
      <c r="G1801" s="391" t="s">
        <v>9567</v>
      </c>
    </row>
    <row r="1802" spans="4:7" x14ac:dyDescent="0.3">
      <c r="D1802" s="65"/>
      <c r="E1802" s="65"/>
      <c r="F1802" s="46">
        <f t="shared" si="37"/>
        <v>806312</v>
      </c>
      <c r="G1802" s="391" t="s">
        <v>9567</v>
      </c>
    </row>
    <row r="1803" spans="4:7" x14ac:dyDescent="0.3">
      <c r="D1803" s="65"/>
      <c r="E1803" s="65"/>
      <c r="F1803" s="46">
        <f t="shared" si="37"/>
        <v>806312</v>
      </c>
      <c r="G1803" s="391" t="s">
        <v>9567</v>
      </c>
    </row>
    <row r="1804" spans="4:7" x14ac:dyDescent="0.3">
      <c r="D1804" s="65"/>
      <c r="E1804" s="65"/>
      <c r="F1804" s="46">
        <f t="shared" si="37"/>
        <v>806312</v>
      </c>
      <c r="G1804" s="391" t="s">
        <v>9567</v>
      </c>
    </row>
    <row r="1805" spans="4:7" x14ac:dyDescent="0.3">
      <c r="D1805" s="65"/>
      <c r="E1805" s="65"/>
      <c r="F1805" s="46">
        <f t="shared" si="37"/>
        <v>806312</v>
      </c>
      <c r="G1805" s="391" t="s">
        <v>9567</v>
      </c>
    </row>
    <row r="1806" spans="4:7" x14ac:dyDescent="0.3">
      <c r="D1806" s="65"/>
      <c r="E1806" s="65"/>
      <c r="F1806" s="46">
        <f t="shared" si="37"/>
        <v>806312</v>
      </c>
      <c r="G1806" s="391" t="s">
        <v>9567</v>
      </c>
    </row>
    <row r="1807" spans="4:7" x14ac:dyDescent="0.3">
      <c r="D1807" s="65"/>
      <c r="E1807" s="65"/>
      <c r="F1807" s="46">
        <f t="shared" si="37"/>
        <v>806312</v>
      </c>
      <c r="G1807" s="391" t="s">
        <v>9567</v>
      </c>
    </row>
    <row r="1808" spans="4:7" x14ac:dyDescent="0.3">
      <c r="D1808" s="65"/>
      <c r="E1808" s="65"/>
      <c r="F1808" s="46">
        <f t="shared" si="37"/>
        <v>806312</v>
      </c>
      <c r="G1808" s="391" t="s">
        <v>9567</v>
      </c>
    </row>
    <row r="1809" spans="4:7" x14ac:dyDescent="0.3">
      <c r="D1809" s="65"/>
      <c r="E1809" s="65"/>
      <c r="F1809" s="46">
        <f t="shared" si="37"/>
        <v>806312</v>
      </c>
      <c r="G1809" s="391" t="s">
        <v>9567</v>
      </c>
    </row>
    <row r="1810" spans="4:7" x14ac:dyDescent="0.3">
      <c r="D1810" s="65"/>
      <c r="E1810" s="65"/>
      <c r="F1810" s="46">
        <f t="shared" si="37"/>
        <v>806312</v>
      </c>
      <c r="G1810" s="391" t="s">
        <v>9567</v>
      </c>
    </row>
    <row r="1811" spans="4:7" x14ac:dyDescent="0.3">
      <c r="D1811" s="65"/>
      <c r="E1811" s="65"/>
      <c r="F1811" s="46">
        <f t="shared" si="37"/>
        <v>806312</v>
      </c>
      <c r="G1811" s="391" t="s">
        <v>9567</v>
      </c>
    </row>
    <row r="1812" spans="4:7" x14ac:dyDescent="0.3">
      <c r="D1812" s="65"/>
      <c r="E1812" s="65"/>
      <c r="F1812" s="46">
        <f t="shared" si="37"/>
        <v>806312</v>
      </c>
      <c r="G1812" s="391" t="s">
        <v>9567</v>
      </c>
    </row>
    <row r="1813" spans="4:7" x14ac:dyDescent="0.3">
      <c r="D1813" s="65"/>
      <c r="E1813" s="65"/>
      <c r="F1813" s="46">
        <f t="shared" si="37"/>
        <v>806312</v>
      </c>
      <c r="G1813" s="391" t="s">
        <v>9567</v>
      </c>
    </row>
    <row r="1814" spans="4:7" x14ac:dyDescent="0.3">
      <c r="D1814" s="65"/>
      <c r="E1814" s="65"/>
      <c r="F1814" s="46">
        <f t="shared" si="37"/>
        <v>806312</v>
      </c>
      <c r="G1814" s="391" t="s">
        <v>9567</v>
      </c>
    </row>
    <row r="1815" spans="4:7" x14ac:dyDescent="0.3">
      <c r="D1815" s="65"/>
      <c r="E1815" s="65"/>
      <c r="F1815" s="46">
        <f t="shared" si="37"/>
        <v>806312</v>
      </c>
      <c r="G1815" s="391" t="s">
        <v>9567</v>
      </c>
    </row>
    <row r="1816" spans="4:7" x14ac:dyDescent="0.3">
      <c r="D1816" s="65"/>
      <c r="E1816" s="65"/>
      <c r="F1816" s="46">
        <f t="shared" si="37"/>
        <v>806312</v>
      </c>
      <c r="G1816" s="391" t="s">
        <v>9567</v>
      </c>
    </row>
    <row r="1817" spans="4:7" x14ac:dyDescent="0.3">
      <c r="D1817" s="65"/>
      <c r="E1817" s="65"/>
      <c r="F1817" s="46">
        <f t="shared" si="37"/>
        <v>806312</v>
      </c>
      <c r="G1817" s="391" t="s">
        <v>9567</v>
      </c>
    </row>
    <row r="1818" spans="4:7" x14ac:dyDescent="0.3">
      <c r="D1818" s="65"/>
      <c r="E1818" s="65"/>
      <c r="F1818" s="46">
        <f t="shared" si="37"/>
        <v>806312</v>
      </c>
      <c r="G1818" s="391" t="s">
        <v>9567</v>
      </c>
    </row>
    <row r="1819" spans="4:7" x14ac:dyDescent="0.3">
      <c r="D1819" s="65"/>
      <c r="E1819" s="65"/>
      <c r="F1819" s="46">
        <f t="shared" si="37"/>
        <v>806312</v>
      </c>
      <c r="G1819" s="391" t="s">
        <v>9567</v>
      </c>
    </row>
    <row r="1820" spans="4:7" x14ac:dyDescent="0.3">
      <c r="D1820" s="65"/>
      <c r="E1820" s="65"/>
      <c r="F1820" s="46">
        <f t="shared" si="37"/>
        <v>806312</v>
      </c>
      <c r="G1820" s="391" t="s">
        <v>9567</v>
      </c>
    </row>
    <row r="1821" spans="4:7" x14ac:dyDescent="0.3">
      <c r="D1821" s="65"/>
      <c r="E1821" s="65"/>
      <c r="F1821" s="46">
        <f t="shared" si="37"/>
        <v>806312</v>
      </c>
      <c r="G1821" s="391" t="s">
        <v>9567</v>
      </c>
    </row>
    <row r="1822" spans="4:7" x14ac:dyDescent="0.3">
      <c r="D1822" s="65"/>
      <c r="E1822" s="65"/>
      <c r="F1822" s="46">
        <f t="shared" si="37"/>
        <v>806312</v>
      </c>
      <c r="G1822" s="391" t="s">
        <v>9567</v>
      </c>
    </row>
    <row r="1823" spans="4:7" x14ac:dyDescent="0.3">
      <c r="D1823" s="65"/>
      <c r="E1823" s="65"/>
      <c r="F1823" s="46">
        <f t="shared" si="37"/>
        <v>806312</v>
      </c>
      <c r="G1823" s="391" t="s">
        <v>9567</v>
      </c>
    </row>
    <row r="1824" spans="4:7" x14ac:dyDescent="0.3">
      <c r="D1824" s="65"/>
      <c r="E1824" s="65"/>
      <c r="F1824" s="46">
        <f t="shared" si="37"/>
        <v>806312</v>
      </c>
      <c r="G1824" s="391" t="s">
        <v>9567</v>
      </c>
    </row>
    <row r="1825" spans="4:7" x14ac:dyDescent="0.3">
      <c r="D1825" s="65"/>
      <c r="E1825" s="65"/>
      <c r="F1825" s="46">
        <f t="shared" si="37"/>
        <v>806312</v>
      </c>
      <c r="G1825" s="391" t="s">
        <v>9567</v>
      </c>
    </row>
    <row r="1826" spans="4:7" x14ac:dyDescent="0.3">
      <c r="D1826" s="65"/>
      <c r="E1826" s="65"/>
      <c r="F1826" s="46">
        <f t="shared" si="37"/>
        <v>806312</v>
      </c>
      <c r="G1826" s="391" t="s">
        <v>9567</v>
      </c>
    </row>
    <row r="1827" spans="4:7" x14ac:dyDescent="0.3">
      <c r="D1827" s="65"/>
      <c r="E1827" s="65"/>
      <c r="F1827" s="46">
        <f t="shared" si="37"/>
        <v>806312</v>
      </c>
      <c r="G1827" s="391" t="s">
        <v>9567</v>
      </c>
    </row>
    <row r="1828" spans="4:7" x14ac:dyDescent="0.3">
      <c r="D1828" s="65"/>
      <c r="E1828" s="65"/>
      <c r="F1828" s="46">
        <f t="shared" si="37"/>
        <v>806312</v>
      </c>
      <c r="G1828" s="391" t="s">
        <v>9567</v>
      </c>
    </row>
    <row r="1829" spans="4:7" x14ac:dyDescent="0.3">
      <c r="D1829" s="65"/>
      <c r="E1829" s="65"/>
      <c r="F1829" s="46">
        <f t="shared" si="37"/>
        <v>806312</v>
      </c>
      <c r="G1829" s="391" t="s">
        <v>9567</v>
      </c>
    </row>
    <row r="1830" spans="4:7" x14ac:dyDescent="0.3">
      <c r="D1830" s="65"/>
      <c r="E1830" s="65"/>
      <c r="F1830" s="46">
        <f t="shared" si="37"/>
        <v>806312</v>
      </c>
      <c r="G1830" s="391" t="s">
        <v>9567</v>
      </c>
    </row>
    <row r="1831" spans="4:7" x14ac:dyDescent="0.3">
      <c r="D1831" s="65"/>
      <c r="E1831" s="65"/>
      <c r="F1831" s="46">
        <f t="shared" si="37"/>
        <v>806312</v>
      </c>
      <c r="G1831" s="391" t="s">
        <v>9567</v>
      </c>
    </row>
    <row r="1832" spans="4:7" x14ac:dyDescent="0.3">
      <c r="D1832" s="65"/>
      <c r="E1832" s="65"/>
      <c r="F1832" s="46">
        <f t="shared" si="37"/>
        <v>806312</v>
      </c>
      <c r="G1832" s="391" t="s">
        <v>9567</v>
      </c>
    </row>
    <row r="1833" spans="4:7" x14ac:dyDescent="0.3">
      <c r="D1833" s="65"/>
      <c r="E1833" s="65"/>
      <c r="F1833" s="46">
        <f t="shared" si="37"/>
        <v>806312</v>
      </c>
      <c r="G1833" s="391" t="s">
        <v>9567</v>
      </c>
    </row>
    <row r="1834" spans="4:7" x14ac:dyDescent="0.3">
      <c r="D1834" s="65"/>
      <c r="E1834" s="65"/>
      <c r="F1834" s="46">
        <f t="shared" si="37"/>
        <v>806312</v>
      </c>
      <c r="G1834" s="391" t="s">
        <v>9567</v>
      </c>
    </row>
    <row r="1835" spans="4:7" x14ac:dyDescent="0.3">
      <c r="D1835" s="65"/>
      <c r="E1835" s="65"/>
      <c r="F1835" s="46">
        <f t="shared" si="37"/>
        <v>806312</v>
      </c>
      <c r="G1835" s="391" t="s">
        <v>9567</v>
      </c>
    </row>
    <row r="1836" spans="4:7" x14ac:dyDescent="0.3">
      <c r="D1836" s="65"/>
      <c r="E1836" s="65"/>
      <c r="F1836" s="46">
        <f t="shared" si="37"/>
        <v>806312</v>
      </c>
      <c r="G1836" s="391" t="s">
        <v>9567</v>
      </c>
    </row>
    <row r="1837" spans="4:7" x14ac:dyDescent="0.3">
      <c r="D1837" s="65"/>
      <c r="E1837" s="65"/>
      <c r="F1837" s="46">
        <f t="shared" si="37"/>
        <v>806312</v>
      </c>
      <c r="G1837" s="391" t="s">
        <v>9567</v>
      </c>
    </row>
    <row r="1838" spans="4:7" x14ac:dyDescent="0.3">
      <c r="D1838" s="65"/>
      <c r="E1838" s="65"/>
      <c r="F1838" s="46">
        <f t="shared" si="37"/>
        <v>806312</v>
      </c>
      <c r="G1838" s="391" t="s">
        <v>9567</v>
      </c>
    </row>
    <row r="1839" spans="4:7" x14ac:dyDescent="0.3">
      <c r="D1839" s="65"/>
      <c r="E1839" s="65"/>
      <c r="F1839" s="46">
        <f t="shared" si="37"/>
        <v>806312</v>
      </c>
      <c r="G1839" s="391" t="s">
        <v>9567</v>
      </c>
    </row>
    <row r="1840" spans="4:7" x14ac:dyDescent="0.3">
      <c r="D1840" s="65"/>
      <c r="E1840" s="65"/>
      <c r="F1840" s="46">
        <f t="shared" si="37"/>
        <v>806312</v>
      </c>
      <c r="G1840" s="391" t="s">
        <v>9567</v>
      </c>
    </row>
    <row r="1841" spans="4:7" x14ac:dyDescent="0.3">
      <c r="D1841" s="65"/>
      <c r="E1841" s="65"/>
      <c r="F1841" s="46">
        <f t="shared" si="37"/>
        <v>806312</v>
      </c>
      <c r="G1841" s="391" t="s">
        <v>9567</v>
      </c>
    </row>
    <row r="1842" spans="4:7" x14ac:dyDescent="0.3">
      <c r="D1842" s="65"/>
      <c r="E1842" s="65"/>
      <c r="F1842" s="46">
        <f t="shared" si="37"/>
        <v>806312</v>
      </c>
      <c r="G1842" s="391" t="s">
        <v>9567</v>
      </c>
    </row>
    <row r="1843" spans="4:7" x14ac:dyDescent="0.3">
      <c r="D1843" s="65"/>
      <c r="E1843" s="65"/>
      <c r="F1843" s="46">
        <f t="shared" si="37"/>
        <v>806312</v>
      </c>
      <c r="G1843" s="391" t="s">
        <v>9567</v>
      </c>
    </row>
    <row r="1844" spans="4:7" x14ac:dyDescent="0.3">
      <c r="D1844" s="65"/>
      <c r="E1844" s="65"/>
      <c r="F1844" s="46">
        <f t="shared" si="37"/>
        <v>806312</v>
      </c>
      <c r="G1844" s="391" t="s">
        <v>9567</v>
      </c>
    </row>
    <row r="1845" spans="4:7" x14ac:dyDescent="0.3">
      <c r="D1845" s="65"/>
      <c r="E1845" s="65"/>
      <c r="F1845" s="46">
        <f t="shared" si="37"/>
        <v>806312</v>
      </c>
      <c r="G1845" s="391" t="s">
        <v>9567</v>
      </c>
    </row>
    <row r="1846" spans="4:7" x14ac:dyDescent="0.3">
      <c r="D1846" s="65"/>
      <c r="E1846" s="65"/>
      <c r="F1846" s="46">
        <f t="shared" si="37"/>
        <v>806312</v>
      </c>
      <c r="G1846" s="391" t="s">
        <v>9567</v>
      </c>
    </row>
    <row r="1847" spans="4:7" x14ac:dyDescent="0.3">
      <c r="D1847" s="65"/>
      <c r="E1847" s="65"/>
      <c r="F1847" s="46">
        <f t="shared" si="37"/>
        <v>806312</v>
      </c>
      <c r="G1847" s="391" t="s">
        <v>9567</v>
      </c>
    </row>
    <row r="1848" spans="4:7" x14ac:dyDescent="0.3">
      <c r="F1848" s="46">
        <f t="shared" si="37"/>
        <v>806312</v>
      </c>
      <c r="G1848" s="391" t="s">
        <v>9567</v>
      </c>
    </row>
    <row r="1849" spans="4:7" x14ac:dyDescent="0.3">
      <c r="F1849" s="46">
        <f t="shared" si="37"/>
        <v>806312</v>
      </c>
      <c r="G1849" s="391" t="s">
        <v>9567</v>
      </c>
    </row>
    <row r="1850" spans="4:7" x14ac:dyDescent="0.3">
      <c r="F1850" s="46">
        <f t="shared" si="37"/>
        <v>806312</v>
      </c>
      <c r="G1850" s="391" t="s">
        <v>9567</v>
      </c>
    </row>
    <row r="1851" spans="4:7" x14ac:dyDescent="0.3">
      <c r="F1851" s="46">
        <f t="shared" si="37"/>
        <v>806312</v>
      </c>
      <c r="G1851" s="391" t="s">
        <v>9567</v>
      </c>
    </row>
    <row r="1852" spans="4:7" x14ac:dyDescent="0.3">
      <c r="F1852" s="46">
        <f t="shared" si="37"/>
        <v>806312</v>
      </c>
      <c r="G1852" s="391" t="s">
        <v>9567</v>
      </c>
    </row>
    <row r="1853" spans="4:7" x14ac:dyDescent="0.3">
      <c r="F1853" s="46">
        <f t="shared" si="37"/>
        <v>806312</v>
      </c>
      <c r="G1853" s="391" t="s">
        <v>9567</v>
      </c>
    </row>
    <row r="1854" spans="4:7" x14ac:dyDescent="0.3">
      <c r="F1854" s="46">
        <f t="shared" si="37"/>
        <v>806312</v>
      </c>
      <c r="G1854" s="391" t="s">
        <v>9567</v>
      </c>
    </row>
    <row r="1855" spans="4:7" x14ac:dyDescent="0.3">
      <c r="F1855" s="46">
        <f t="shared" si="37"/>
        <v>806312</v>
      </c>
      <c r="G1855" s="391" t="s">
        <v>9567</v>
      </c>
    </row>
    <row r="1856" spans="4:7" x14ac:dyDescent="0.3">
      <c r="F1856" s="46">
        <f t="shared" si="37"/>
        <v>806312</v>
      </c>
      <c r="G1856" s="391" t="s">
        <v>9567</v>
      </c>
    </row>
    <row r="1857" spans="6:7" x14ac:dyDescent="0.3">
      <c r="F1857" s="46">
        <f t="shared" si="37"/>
        <v>806312</v>
      </c>
      <c r="G1857" s="391" t="s">
        <v>9567</v>
      </c>
    </row>
    <row r="1858" spans="6:7" x14ac:dyDescent="0.3">
      <c r="F1858" s="46">
        <f t="shared" si="37"/>
        <v>806312</v>
      </c>
      <c r="G1858" s="391" t="s">
        <v>9567</v>
      </c>
    </row>
    <row r="1859" spans="6:7" x14ac:dyDescent="0.3">
      <c r="F1859" s="46">
        <f t="shared" si="37"/>
        <v>806312</v>
      </c>
      <c r="G1859" s="391" t="s">
        <v>9567</v>
      </c>
    </row>
    <row r="1860" spans="6:7" x14ac:dyDescent="0.3">
      <c r="F1860" s="46">
        <f t="shared" si="37"/>
        <v>806312</v>
      </c>
      <c r="G1860" s="391" t="s">
        <v>9567</v>
      </c>
    </row>
    <row r="1861" spans="6:7" x14ac:dyDescent="0.3">
      <c r="F1861" s="46">
        <f t="shared" si="37"/>
        <v>806312</v>
      </c>
      <c r="G1861" s="391" t="s">
        <v>9567</v>
      </c>
    </row>
    <row r="1862" spans="6:7" x14ac:dyDescent="0.3">
      <c r="F1862" s="46">
        <f t="shared" si="37"/>
        <v>806312</v>
      </c>
      <c r="G1862" s="391" t="s">
        <v>9567</v>
      </c>
    </row>
    <row r="1863" spans="6:7" x14ac:dyDescent="0.3">
      <c r="F1863" s="46">
        <f t="shared" si="37"/>
        <v>806312</v>
      </c>
      <c r="G1863" s="391" t="s">
        <v>9567</v>
      </c>
    </row>
    <row r="1864" spans="6:7" x14ac:dyDescent="0.3">
      <c r="F1864" s="46">
        <f t="shared" ref="F1864:F1927" si="38">F1863+E1864-D1864</f>
        <v>806312</v>
      </c>
      <c r="G1864" s="391" t="s">
        <v>9567</v>
      </c>
    </row>
    <row r="1865" spans="6:7" x14ac:dyDescent="0.3">
      <c r="F1865" s="46">
        <f t="shared" si="38"/>
        <v>806312</v>
      </c>
      <c r="G1865" s="391" t="s">
        <v>9567</v>
      </c>
    </row>
    <row r="1866" spans="6:7" x14ac:dyDescent="0.3">
      <c r="F1866" s="46">
        <f t="shared" si="38"/>
        <v>806312</v>
      </c>
      <c r="G1866" s="391" t="s">
        <v>9567</v>
      </c>
    </row>
    <row r="1867" spans="6:7" x14ac:dyDescent="0.3">
      <c r="F1867" s="46">
        <f t="shared" si="38"/>
        <v>806312</v>
      </c>
      <c r="G1867" s="391" t="s">
        <v>9567</v>
      </c>
    </row>
    <row r="1868" spans="6:7" x14ac:dyDescent="0.3">
      <c r="F1868" s="46">
        <f t="shared" si="38"/>
        <v>806312</v>
      </c>
      <c r="G1868" s="391" t="s">
        <v>9567</v>
      </c>
    </row>
    <row r="1869" spans="6:7" x14ac:dyDescent="0.3">
      <c r="F1869" s="46">
        <f t="shared" si="38"/>
        <v>806312</v>
      </c>
      <c r="G1869" s="391" t="s">
        <v>9567</v>
      </c>
    </row>
    <row r="1870" spans="6:7" x14ac:dyDescent="0.3">
      <c r="F1870" s="46">
        <f t="shared" si="38"/>
        <v>806312</v>
      </c>
      <c r="G1870" s="391" t="s">
        <v>9567</v>
      </c>
    </row>
    <row r="1871" spans="6:7" x14ac:dyDescent="0.3">
      <c r="F1871" s="46">
        <f t="shared" si="38"/>
        <v>806312</v>
      </c>
      <c r="G1871" s="391" t="s">
        <v>9567</v>
      </c>
    </row>
    <row r="1872" spans="6:7" x14ac:dyDescent="0.3">
      <c r="F1872" s="46">
        <f t="shared" si="38"/>
        <v>806312</v>
      </c>
      <c r="G1872" s="391" t="s">
        <v>9567</v>
      </c>
    </row>
    <row r="1873" spans="6:7" x14ac:dyDescent="0.3">
      <c r="F1873" s="46">
        <f t="shared" si="38"/>
        <v>806312</v>
      </c>
      <c r="G1873" s="391" t="s">
        <v>9567</v>
      </c>
    </row>
    <row r="1874" spans="6:7" x14ac:dyDescent="0.3">
      <c r="F1874" s="46">
        <f t="shared" si="38"/>
        <v>806312</v>
      </c>
      <c r="G1874" s="391" t="s">
        <v>9567</v>
      </c>
    </row>
    <row r="1875" spans="6:7" x14ac:dyDescent="0.3">
      <c r="F1875" s="46">
        <f t="shared" si="38"/>
        <v>806312</v>
      </c>
      <c r="G1875" s="391" t="s">
        <v>9567</v>
      </c>
    </row>
    <row r="1876" spans="6:7" x14ac:dyDescent="0.3">
      <c r="F1876" s="46">
        <f t="shared" si="38"/>
        <v>806312</v>
      </c>
      <c r="G1876" s="391" t="s">
        <v>9567</v>
      </c>
    </row>
    <row r="1877" spans="6:7" x14ac:dyDescent="0.3">
      <c r="F1877" s="46">
        <f t="shared" si="38"/>
        <v>806312</v>
      </c>
      <c r="G1877" s="391" t="s">
        <v>9567</v>
      </c>
    </row>
    <row r="1878" spans="6:7" x14ac:dyDescent="0.3">
      <c r="F1878" s="46">
        <f t="shared" si="38"/>
        <v>806312</v>
      </c>
      <c r="G1878" s="391" t="s">
        <v>9567</v>
      </c>
    </row>
    <row r="1879" spans="6:7" x14ac:dyDescent="0.3">
      <c r="F1879" s="46">
        <f t="shared" si="38"/>
        <v>806312</v>
      </c>
      <c r="G1879" s="391" t="s">
        <v>9567</v>
      </c>
    </row>
    <row r="1880" spans="6:7" x14ac:dyDescent="0.3">
      <c r="F1880" s="46">
        <f t="shared" si="38"/>
        <v>806312</v>
      </c>
      <c r="G1880" s="391" t="s">
        <v>9567</v>
      </c>
    </row>
    <row r="1881" spans="6:7" x14ac:dyDescent="0.3">
      <c r="F1881" s="46">
        <f t="shared" si="38"/>
        <v>806312</v>
      </c>
      <c r="G1881" s="391" t="s">
        <v>9567</v>
      </c>
    </row>
    <row r="1882" spans="6:7" x14ac:dyDescent="0.3">
      <c r="F1882" s="46">
        <f t="shared" si="38"/>
        <v>806312</v>
      </c>
      <c r="G1882" s="391" t="s">
        <v>9567</v>
      </c>
    </row>
    <row r="1883" spans="6:7" x14ac:dyDescent="0.3">
      <c r="F1883" s="46">
        <f t="shared" si="38"/>
        <v>806312</v>
      </c>
      <c r="G1883" s="391" t="s">
        <v>9567</v>
      </c>
    </row>
    <row r="1884" spans="6:7" x14ac:dyDescent="0.3">
      <c r="F1884" s="46">
        <f t="shared" si="38"/>
        <v>806312</v>
      </c>
      <c r="G1884" s="391" t="s">
        <v>9567</v>
      </c>
    </row>
    <row r="1885" spans="6:7" x14ac:dyDescent="0.3">
      <c r="F1885" s="46">
        <f t="shared" si="38"/>
        <v>806312</v>
      </c>
      <c r="G1885" s="391" t="s">
        <v>9567</v>
      </c>
    </row>
    <row r="1886" spans="6:7" x14ac:dyDescent="0.3">
      <c r="F1886" s="46">
        <f t="shared" si="38"/>
        <v>806312</v>
      </c>
      <c r="G1886" s="391" t="s">
        <v>9567</v>
      </c>
    </row>
    <row r="1887" spans="6:7" x14ac:dyDescent="0.3">
      <c r="F1887" s="46">
        <f t="shared" si="38"/>
        <v>806312</v>
      </c>
      <c r="G1887" s="391" t="s">
        <v>9567</v>
      </c>
    </row>
    <row r="1888" spans="6:7" x14ac:dyDescent="0.3">
      <c r="F1888" s="46">
        <f t="shared" si="38"/>
        <v>806312</v>
      </c>
      <c r="G1888" s="391" t="s">
        <v>9567</v>
      </c>
    </row>
    <row r="1889" spans="6:7" x14ac:dyDescent="0.3">
      <c r="F1889" s="46">
        <f t="shared" si="38"/>
        <v>806312</v>
      </c>
      <c r="G1889" s="391" t="s">
        <v>9567</v>
      </c>
    </row>
    <row r="1890" spans="6:7" x14ac:dyDescent="0.3">
      <c r="F1890" s="46">
        <f t="shared" si="38"/>
        <v>806312</v>
      </c>
      <c r="G1890" s="391" t="s">
        <v>9567</v>
      </c>
    </row>
    <row r="1891" spans="6:7" x14ac:dyDescent="0.3">
      <c r="F1891" s="46">
        <f t="shared" si="38"/>
        <v>806312</v>
      </c>
      <c r="G1891" s="391" t="s">
        <v>9567</v>
      </c>
    </row>
    <row r="1892" spans="6:7" x14ac:dyDescent="0.3">
      <c r="F1892" s="46">
        <f t="shared" si="38"/>
        <v>806312</v>
      </c>
      <c r="G1892" s="391" t="s">
        <v>9567</v>
      </c>
    </row>
    <row r="1893" spans="6:7" x14ac:dyDescent="0.3">
      <c r="F1893" s="46">
        <f t="shared" si="38"/>
        <v>806312</v>
      </c>
      <c r="G1893" s="391" t="s">
        <v>9567</v>
      </c>
    </row>
    <row r="1894" spans="6:7" x14ac:dyDescent="0.3">
      <c r="F1894" s="46">
        <f t="shared" si="38"/>
        <v>806312</v>
      </c>
      <c r="G1894" s="391" t="s">
        <v>9567</v>
      </c>
    </row>
    <row r="1895" spans="6:7" x14ac:dyDescent="0.3">
      <c r="F1895" s="46">
        <f t="shared" si="38"/>
        <v>806312</v>
      </c>
      <c r="G1895" s="391" t="s">
        <v>9567</v>
      </c>
    </row>
    <row r="1896" spans="6:7" x14ac:dyDescent="0.3">
      <c r="F1896" s="46">
        <f t="shared" si="38"/>
        <v>806312</v>
      </c>
      <c r="G1896" s="391" t="s">
        <v>9567</v>
      </c>
    </row>
    <row r="1897" spans="6:7" x14ac:dyDescent="0.3">
      <c r="F1897" s="46">
        <f t="shared" si="38"/>
        <v>806312</v>
      </c>
      <c r="G1897" s="391" t="s">
        <v>9567</v>
      </c>
    </row>
    <row r="1898" spans="6:7" x14ac:dyDescent="0.3">
      <c r="F1898" s="46">
        <f t="shared" si="38"/>
        <v>806312</v>
      </c>
      <c r="G1898" s="391" t="s">
        <v>9567</v>
      </c>
    </row>
    <row r="1899" spans="6:7" x14ac:dyDescent="0.3">
      <c r="F1899" s="46">
        <f t="shared" si="38"/>
        <v>806312</v>
      </c>
      <c r="G1899" s="391" t="s">
        <v>9567</v>
      </c>
    </row>
    <row r="1900" spans="6:7" x14ac:dyDescent="0.3">
      <c r="F1900" s="46">
        <f t="shared" si="38"/>
        <v>806312</v>
      </c>
      <c r="G1900" s="391" t="s">
        <v>9567</v>
      </c>
    </row>
    <row r="1901" spans="6:7" x14ac:dyDescent="0.3">
      <c r="F1901" s="46">
        <f t="shared" si="38"/>
        <v>806312</v>
      </c>
      <c r="G1901" s="391" t="s">
        <v>9567</v>
      </c>
    </row>
    <row r="1902" spans="6:7" x14ac:dyDescent="0.3">
      <c r="F1902" s="46">
        <f t="shared" si="38"/>
        <v>806312</v>
      </c>
      <c r="G1902" s="391" t="s">
        <v>9567</v>
      </c>
    </row>
    <row r="1903" spans="6:7" x14ac:dyDescent="0.3">
      <c r="F1903" s="46">
        <f t="shared" si="38"/>
        <v>806312</v>
      </c>
      <c r="G1903" s="391" t="s">
        <v>9567</v>
      </c>
    </row>
    <row r="1904" spans="6:7" x14ac:dyDescent="0.3">
      <c r="F1904" s="46">
        <f t="shared" si="38"/>
        <v>806312</v>
      </c>
      <c r="G1904" s="391" t="s">
        <v>9567</v>
      </c>
    </row>
    <row r="1905" spans="6:7" x14ac:dyDescent="0.3">
      <c r="F1905" s="46">
        <f t="shared" si="38"/>
        <v>806312</v>
      </c>
      <c r="G1905" s="391" t="s">
        <v>9567</v>
      </c>
    </row>
    <row r="1906" spans="6:7" x14ac:dyDescent="0.3">
      <c r="F1906" s="46">
        <f t="shared" si="38"/>
        <v>806312</v>
      </c>
      <c r="G1906" s="391" t="s">
        <v>9567</v>
      </c>
    </row>
    <row r="1907" spans="6:7" x14ac:dyDescent="0.3">
      <c r="F1907" s="46">
        <f t="shared" si="38"/>
        <v>806312</v>
      </c>
      <c r="G1907" s="391" t="s">
        <v>9567</v>
      </c>
    </row>
    <row r="1908" spans="6:7" x14ac:dyDescent="0.3">
      <c r="F1908" s="46">
        <f t="shared" si="38"/>
        <v>806312</v>
      </c>
      <c r="G1908" s="391" t="s">
        <v>9567</v>
      </c>
    </row>
    <row r="1909" spans="6:7" x14ac:dyDescent="0.3">
      <c r="F1909" s="46">
        <f t="shared" si="38"/>
        <v>806312</v>
      </c>
      <c r="G1909" s="391" t="s">
        <v>9567</v>
      </c>
    </row>
    <row r="1910" spans="6:7" x14ac:dyDescent="0.3">
      <c r="F1910" s="46">
        <f t="shared" si="38"/>
        <v>806312</v>
      </c>
      <c r="G1910" s="391" t="s">
        <v>9567</v>
      </c>
    </row>
    <row r="1911" spans="6:7" x14ac:dyDescent="0.3">
      <c r="F1911" s="46">
        <f t="shared" si="38"/>
        <v>806312</v>
      </c>
      <c r="G1911" s="391" t="s">
        <v>9567</v>
      </c>
    </row>
    <row r="1912" spans="6:7" x14ac:dyDescent="0.3">
      <c r="F1912" s="46">
        <f t="shared" si="38"/>
        <v>806312</v>
      </c>
      <c r="G1912" s="391" t="s">
        <v>9567</v>
      </c>
    </row>
    <row r="1913" spans="6:7" x14ac:dyDescent="0.3">
      <c r="F1913" s="46">
        <f t="shared" si="38"/>
        <v>806312</v>
      </c>
      <c r="G1913" s="391" t="s">
        <v>9567</v>
      </c>
    </row>
    <row r="1914" spans="6:7" x14ac:dyDescent="0.3">
      <c r="F1914" s="46">
        <f t="shared" si="38"/>
        <v>806312</v>
      </c>
      <c r="G1914" s="391" t="s">
        <v>9567</v>
      </c>
    </row>
    <row r="1915" spans="6:7" x14ac:dyDescent="0.3">
      <c r="F1915" s="46">
        <f t="shared" si="38"/>
        <v>806312</v>
      </c>
      <c r="G1915" s="391" t="s">
        <v>9567</v>
      </c>
    </row>
    <row r="1916" spans="6:7" x14ac:dyDescent="0.3">
      <c r="F1916" s="46">
        <f t="shared" si="38"/>
        <v>806312</v>
      </c>
      <c r="G1916" s="391" t="s">
        <v>9567</v>
      </c>
    </row>
    <row r="1917" spans="6:7" x14ac:dyDescent="0.3">
      <c r="F1917" s="46">
        <f t="shared" si="38"/>
        <v>806312</v>
      </c>
      <c r="G1917" s="391" t="s">
        <v>9567</v>
      </c>
    </row>
    <row r="1918" spans="6:7" x14ac:dyDescent="0.3">
      <c r="F1918" s="46">
        <f t="shared" si="38"/>
        <v>806312</v>
      </c>
      <c r="G1918" s="391" t="s">
        <v>9567</v>
      </c>
    </row>
    <row r="1919" spans="6:7" x14ac:dyDescent="0.3">
      <c r="F1919" s="46">
        <f t="shared" si="38"/>
        <v>806312</v>
      </c>
      <c r="G1919" s="391" t="s">
        <v>9567</v>
      </c>
    </row>
    <row r="1920" spans="6:7" x14ac:dyDescent="0.3">
      <c r="F1920" s="46">
        <f t="shared" si="38"/>
        <v>806312</v>
      </c>
      <c r="G1920" s="391" t="s">
        <v>9567</v>
      </c>
    </row>
    <row r="1921" spans="6:7" x14ac:dyDescent="0.3">
      <c r="F1921" s="46">
        <f t="shared" si="38"/>
        <v>806312</v>
      </c>
      <c r="G1921" s="391" t="s">
        <v>9567</v>
      </c>
    </row>
    <row r="1922" spans="6:7" x14ac:dyDescent="0.3">
      <c r="F1922" s="46">
        <f t="shared" si="38"/>
        <v>806312</v>
      </c>
      <c r="G1922" s="391" t="s">
        <v>9567</v>
      </c>
    </row>
    <row r="1923" spans="6:7" x14ac:dyDescent="0.3">
      <c r="F1923" s="46">
        <f t="shared" si="38"/>
        <v>806312</v>
      </c>
      <c r="G1923" s="391" t="s">
        <v>9567</v>
      </c>
    </row>
    <row r="1924" spans="6:7" x14ac:dyDescent="0.3">
      <c r="F1924" s="46">
        <f t="shared" si="38"/>
        <v>806312</v>
      </c>
      <c r="G1924" s="391" t="s">
        <v>9567</v>
      </c>
    </row>
    <row r="1925" spans="6:7" x14ac:dyDescent="0.3">
      <c r="F1925" s="46">
        <f t="shared" si="38"/>
        <v>806312</v>
      </c>
      <c r="G1925" s="391" t="s">
        <v>9567</v>
      </c>
    </row>
    <row r="1926" spans="6:7" x14ac:dyDescent="0.3">
      <c r="F1926" s="46">
        <f t="shared" si="38"/>
        <v>806312</v>
      </c>
      <c r="G1926" s="391" t="s">
        <v>9567</v>
      </c>
    </row>
    <row r="1927" spans="6:7" x14ac:dyDescent="0.3">
      <c r="F1927" s="46">
        <f t="shared" si="38"/>
        <v>806312</v>
      </c>
      <c r="G1927" s="391" t="s">
        <v>9567</v>
      </c>
    </row>
    <row r="1928" spans="6:7" x14ac:dyDescent="0.3">
      <c r="F1928" s="46">
        <f t="shared" ref="F1928:F1991" si="39">F1927+E1928-D1928</f>
        <v>806312</v>
      </c>
      <c r="G1928" s="391" t="s">
        <v>9567</v>
      </c>
    </row>
    <row r="1929" spans="6:7" x14ac:dyDescent="0.3">
      <c r="F1929" s="46">
        <f t="shared" si="39"/>
        <v>806312</v>
      </c>
      <c r="G1929" s="391" t="s">
        <v>9567</v>
      </c>
    </row>
    <row r="1930" spans="6:7" x14ac:dyDescent="0.3">
      <c r="F1930" s="46">
        <f t="shared" si="39"/>
        <v>806312</v>
      </c>
      <c r="G1930" s="391" t="s">
        <v>9567</v>
      </c>
    </row>
    <row r="1931" spans="6:7" x14ac:dyDescent="0.3">
      <c r="F1931" s="46">
        <f t="shared" si="39"/>
        <v>806312</v>
      </c>
      <c r="G1931" s="391" t="s">
        <v>9567</v>
      </c>
    </row>
    <row r="1932" spans="6:7" x14ac:dyDescent="0.3">
      <c r="F1932" s="46">
        <f t="shared" si="39"/>
        <v>806312</v>
      </c>
      <c r="G1932" s="391" t="s">
        <v>9567</v>
      </c>
    </row>
    <row r="1933" spans="6:7" x14ac:dyDescent="0.3">
      <c r="F1933" s="46">
        <f t="shared" si="39"/>
        <v>806312</v>
      </c>
      <c r="G1933" s="391" t="s">
        <v>9567</v>
      </c>
    </row>
    <row r="1934" spans="6:7" x14ac:dyDescent="0.3">
      <c r="F1934" s="46">
        <f t="shared" si="39"/>
        <v>806312</v>
      </c>
      <c r="G1934" s="391" t="s">
        <v>9567</v>
      </c>
    </row>
    <row r="1935" spans="6:7" x14ac:dyDescent="0.3">
      <c r="F1935" s="46">
        <f t="shared" si="39"/>
        <v>806312</v>
      </c>
      <c r="G1935" s="391" t="s">
        <v>9567</v>
      </c>
    </row>
    <row r="1936" spans="6:7" x14ac:dyDescent="0.3">
      <c r="F1936" s="46">
        <f t="shared" si="39"/>
        <v>806312</v>
      </c>
      <c r="G1936" s="391" t="s">
        <v>9567</v>
      </c>
    </row>
    <row r="1937" spans="6:7" x14ac:dyDescent="0.3">
      <c r="F1937" s="46">
        <f t="shared" si="39"/>
        <v>806312</v>
      </c>
      <c r="G1937" s="391" t="s">
        <v>9567</v>
      </c>
    </row>
    <row r="1938" spans="6:7" x14ac:dyDescent="0.3">
      <c r="F1938" s="46">
        <f t="shared" si="39"/>
        <v>806312</v>
      </c>
      <c r="G1938" s="391" t="s">
        <v>9567</v>
      </c>
    </row>
    <row r="1939" spans="6:7" x14ac:dyDescent="0.3">
      <c r="F1939" s="46">
        <f t="shared" si="39"/>
        <v>806312</v>
      </c>
      <c r="G1939" s="391" t="s">
        <v>9567</v>
      </c>
    </row>
    <row r="1940" spans="6:7" x14ac:dyDescent="0.3">
      <c r="F1940" s="46">
        <f t="shared" si="39"/>
        <v>806312</v>
      </c>
      <c r="G1940" s="391" t="s">
        <v>9567</v>
      </c>
    </row>
    <row r="1941" spans="6:7" x14ac:dyDescent="0.3">
      <c r="F1941" s="46">
        <f t="shared" si="39"/>
        <v>806312</v>
      </c>
      <c r="G1941" s="391" t="s">
        <v>9567</v>
      </c>
    </row>
    <row r="1942" spans="6:7" x14ac:dyDescent="0.3">
      <c r="F1942" s="46">
        <f t="shared" si="39"/>
        <v>806312</v>
      </c>
      <c r="G1942" s="391" t="s">
        <v>9567</v>
      </c>
    </row>
    <row r="1943" spans="6:7" x14ac:dyDescent="0.3">
      <c r="F1943" s="46">
        <f t="shared" si="39"/>
        <v>806312</v>
      </c>
      <c r="G1943" s="391" t="s">
        <v>9567</v>
      </c>
    </row>
    <row r="1944" spans="6:7" x14ac:dyDescent="0.3">
      <c r="F1944" s="46">
        <f t="shared" si="39"/>
        <v>806312</v>
      </c>
      <c r="G1944" s="391" t="s">
        <v>9567</v>
      </c>
    </row>
    <row r="1945" spans="6:7" x14ac:dyDescent="0.3">
      <c r="F1945" s="46">
        <f t="shared" si="39"/>
        <v>806312</v>
      </c>
      <c r="G1945" s="391" t="s">
        <v>9567</v>
      </c>
    </row>
    <row r="1946" spans="6:7" x14ac:dyDescent="0.3">
      <c r="F1946" s="46">
        <f t="shared" si="39"/>
        <v>806312</v>
      </c>
      <c r="G1946" s="391" t="s">
        <v>9567</v>
      </c>
    </row>
    <row r="1947" spans="6:7" x14ac:dyDescent="0.3">
      <c r="F1947" s="46">
        <f t="shared" si="39"/>
        <v>806312</v>
      </c>
      <c r="G1947" s="391" t="s">
        <v>9567</v>
      </c>
    </row>
    <row r="1948" spans="6:7" x14ac:dyDescent="0.3">
      <c r="F1948" s="46">
        <f t="shared" si="39"/>
        <v>806312</v>
      </c>
      <c r="G1948" s="391" t="s">
        <v>9567</v>
      </c>
    </row>
    <row r="1949" spans="6:7" x14ac:dyDescent="0.3">
      <c r="F1949" s="46">
        <f t="shared" si="39"/>
        <v>806312</v>
      </c>
      <c r="G1949" s="391" t="s">
        <v>9567</v>
      </c>
    </row>
    <row r="1950" spans="6:7" x14ac:dyDescent="0.3">
      <c r="F1950" s="46">
        <f t="shared" si="39"/>
        <v>806312</v>
      </c>
      <c r="G1950" s="391" t="s">
        <v>9567</v>
      </c>
    </row>
    <row r="1951" spans="6:7" x14ac:dyDescent="0.3">
      <c r="F1951" s="46">
        <f t="shared" si="39"/>
        <v>806312</v>
      </c>
      <c r="G1951" s="391" t="s">
        <v>9567</v>
      </c>
    </row>
    <row r="1952" spans="6:7" x14ac:dyDescent="0.3">
      <c r="F1952" s="46">
        <f t="shared" si="39"/>
        <v>806312</v>
      </c>
      <c r="G1952" s="391" t="s">
        <v>9567</v>
      </c>
    </row>
    <row r="1953" spans="6:7" x14ac:dyDescent="0.3">
      <c r="F1953" s="46">
        <f t="shared" si="39"/>
        <v>806312</v>
      </c>
      <c r="G1953" s="391" t="s">
        <v>9567</v>
      </c>
    </row>
    <row r="1954" spans="6:7" x14ac:dyDescent="0.3">
      <c r="F1954" s="46">
        <f t="shared" si="39"/>
        <v>806312</v>
      </c>
      <c r="G1954" s="391" t="s">
        <v>9567</v>
      </c>
    </row>
    <row r="1955" spans="6:7" x14ac:dyDescent="0.3">
      <c r="F1955" s="46">
        <f t="shared" si="39"/>
        <v>806312</v>
      </c>
      <c r="G1955" s="391" t="s">
        <v>9567</v>
      </c>
    </row>
    <row r="1956" spans="6:7" x14ac:dyDescent="0.3">
      <c r="F1956" s="46">
        <f t="shared" si="39"/>
        <v>806312</v>
      </c>
      <c r="G1956" s="391" t="s">
        <v>9567</v>
      </c>
    </row>
    <row r="1957" spans="6:7" x14ac:dyDescent="0.3">
      <c r="F1957" s="46">
        <f t="shared" si="39"/>
        <v>806312</v>
      </c>
      <c r="G1957" s="391" t="s">
        <v>9567</v>
      </c>
    </row>
    <row r="1958" spans="6:7" x14ac:dyDescent="0.3">
      <c r="F1958" s="46">
        <f t="shared" si="39"/>
        <v>806312</v>
      </c>
      <c r="G1958" s="391" t="s">
        <v>9567</v>
      </c>
    </row>
    <row r="1959" spans="6:7" x14ac:dyDescent="0.3">
      <c r="F1959" s="46">
        <f t="shared" si="39"/>
        <v>806312</v>
      </c>
      <c r="G1959" s="391" t="s">
        <v>9567</v>
      </c>
    </row>
    <row r="1960" spans="6:7" x14ac:dyDescent="0.3">
      <c r="F1960" s="46">
        <f t="shared" si="39"/>
        <v>806312</v>
      </c>
      <c r="G1960" s="391" t="s">
        <v>9567</v>
      </c>
    </row>
    <row r="1961" spans="6:7" x14ac:dyDescent="0.3">
      <c r="F1961" s="46">
        <f t="shared" si="39"/>
        <v>806312</v>
      </c>
      <c r="G1961" s="391" t="s">
        <v>9567</v>
      </c>
    </row>
    <row r="1962" spans="6:7" x14ac:dyDescent="0.3">
      <c r="F1962" s="46">
        <f t="shared" si="39"/>
        <v>806312</v>
      </c>
      <c r="G1962" s="391" t="s">
        <v>9567</v>
      </c>
    </row>
    <row r="1963" spans="6:7" x14ac:dyDescent="0.3">
      <c r="F1963" s="46">
        <f t="shared" si="39"/>
        <v>806312</v>
      </c>
      <c r="G1963" s="391" t="s">
        <v>9567</v>
      </c>
    </row>
    <row r="1964" spans="6:7" x14ac:dyDescent="0.3">
      <c r="F1964" s="46">
        <f t="shared" si="39"/>
        <v>806312</v>
      </c>
      <c r="G1964" s="391" t="s">
        <v>9567</v>
      </c>
    </row>
    <row r="1965" spans="6:7" x14ac:dyDescent="0.3">
      <c r="F1965" s="46">
        <f t="shared" si="39"/>
        <v>806312</v>
      </c>
      <c r="G1965" s="391" t="s">
        <v>9567</v>
      </c>
    </row>
    <row r="1966" spans="6:7" x14ac:dyDescent="0.3">
      <c r="F1966" s="46">
        <f t="shared" si="39"/>
        <v>806312</v>
      </c>
      <c r="G1966" s="391" t="s">
        <v>9567</v>
      </c>
    </row>
    <row r="1967" spans="6:7" x14ac:dyDescent="0.3">
      <c r="F1967" s="46">
        <f t="shared" si="39"/>
        <v>806312</v>
      </c>
      <c r="G1967" s="391" t="s">
        <v>9567</v>
      </c>
    </row>
    <row r="1968" spans="6:7" x14ac:dyDescent="0.3">
      <c r="F1968" s="46">
        <f t="shared" si="39"/>
        <v>806312</v>
      </c>
      <c r="G1968" s="391" t="s">
        <v>9567</v>
      </c>
    </row>
    <row r="1969" spans="6:7" x14ac:dyDescent="0.3">
      <c r="F1969" s="46">
        <f t="shared" si="39"/>
        <v>806312</v>
      </c>
      <c r="G1969" s="391" t="s">
        <v>9567</v>
      </c>
    </row>
    <row r="1970" spans="6:7" x14ac:dyDescent="0.3">
      <c r="F1970" s="46">
        <f t="shared" si="39"/>
        <v>806312</v>
      </c>
      <c r="G1970" s="391" t="s">
        <v>9567</v>
      </c>
    </row>
    <row r="1971" spans="6:7" x14ac:dyDescent="0.3">
      <c r="F1971" s="46">
        <f t="shared" si="39"/>
        <v>806312</v>
      </c>
      <c r="G1971" s="391" t="s">
        <v>9567</v>
      </c>
    </row>
    <row r="1972" spans="6:7" x14ac:dyDescent="0.3">
      <c r="F1972" s="46">
        <f t="shared" si="39"/>
        <v>806312</v>
      </c>
      <c r="G1972" s="391" t="s">
        <v>9567</v>
      </c>
    </row>
    <row r="1973" spans="6:7" x14ac:dyDescent="0.3">
      <c r="F1973" s="46">
        <f t="shared" si="39"/>
        <v>806312</v>
      </c>
      <c r="G1973" s="391" t="s">
        <v>9567</v>
      </c>
    </row>
    <row r="1974" spans="6:7" x14ac:dyDescent="0.3">
      <c r="F1974" s="46">
        <f t="shared" si="39"/>
        <v>806312</v>
      </c>
      <c r="G1974" s="391" t="s">
        <v>9567</v>
      </c>
    </row>
    <row r="1975" spans="6:7" x14ac:dyDescent="0.3">
      <c r="F1975" s="46">
        <f t="shared" si="39"/>
        <v>806312</v>
      </c>
      <c r="G1975" s="391" t="s">
        <v>9567</v>
      </c>
    </row>
    <row r="1976" spans="6:7" x14ac:dyDescent="0.3">
      <c r="F1976" s="46">
        <f t="shared" si="39"/>
        <v>806312</v>
      </c>
      <c r="G1976" s="391" t="s">
        <v>9567</v>
      </c>
    </row>
    <row r="1977" spans="6:7" x14ac:dyDescent="0.3">
      <c r="F1977" s="46">
        <f t="shared" si="39"/>
        <v>806312</v>
      </c>
      <c r="G1977" s="391" t="s">
        <v>9567</v>
      </c>
    </row>
    <row r="1978" spans="6:7" x14ac:dyDescent="0.3">
      <c r="F1978" s="46">
        <f t="shared" si="39"/>
        <v>806312</v>
      </c>
      <c r="G1978" s="391" t="s">
        <v>9567</v>
      </c>
    </row>
    <row r="1979" spans="6:7" x14ac:dyDescent="0.3">
      <c r="F1979" s="46">
        <f t="shared" si="39"/>
        <v>806312</v>
      </c>
      <c r="G1979" s="391" t="s">
        <v>9567</v>
      </c>
    </row>
    <row r="1980" spans="6:7" x14ac:dyDescent="0.3">
      <c r="F1980" s="46">
        <f t="shared" si="39"/>
        <v>806312</v>
      </c>
      <c r="G1980" s="391" t="s">
        <v>9567</v>
      </c>
    </row>
    <row r="1981" spans="6:7" x14ac:dyDescent="0.3">
      <c r="F1981" s="46">
        <f t="shared" si="39"/>
        <v>806312</v>
      </c>
      <c r="G1981" s="391" t="s">
        <v>9567</v>
      </c>
    </row>
    <row r="1982" spans="6:7" x14ac:dyDescent="0.3">
      <c r="F1982" s="46">
        <f t="shared" si="39"/>
        <v>806312</v>
      </c>
      <c r="G1982" s="391" t="s">
        <v>9567</v>
      </c>
    </row>
    <row r="1983" spans="6:7" x14ac:dyDescent="0.3">
      <c r="F1983" s="46">
        <f t="shared" si="39"/>
        <v>806312</v>
      </c>
      <c r="G1983" s="391" t="s">
        <v>9567</v>
      </c>
    </row>
    <row r="1984" spans="6:7" x14ac:dyDescent="0.3">
      <c r="F1984" s="46">
        <f t="shared" si="39"/>
        <v>806312</v>
      </c>
      <c r="G1984" s="391" t="s">
        <v>9567</v>
      </c>
    </row>
    <row r="1985" spans="6:7" x14ac:dyDescent="0.3">
      <c r="F1985" s="46">
        <f t="shared" si="39"/>
        <v>806312</v>
      </c>
      <c r="G1985" s="391" t="s">
        <v>9567</v>
      </c>
    </row>
    <row r="1986" spans="6:7" x14ac:dyDescent="0.3">
      <c r="F1986" s="46">
        <f t="shared" si="39"/>
        <v>806312</v>
      </c>
      <c r="G1986" s="391" t="s">
        <v>9567</v>
      </c>
    </row>
    <row r="1987" spans="6:7" x14ac:dyDescent="0.3">
      <c r="F1987" s="46">
        <f t="shared" si="39"/>
        <v>806312</v>
      </c>
      <c r="G1987" s="391" t="s">
        <v>9567</v>
      </c>
    </row>
    <row r="1988" spans="6:7" x14ac:dyDescent="0.3">
      <c r="F1988" s="46">
        <f t="shared" si="39"/>
        <v>806312</v>
      </c>
      <c r="G1988" s="391" t="s">
        <v>9567</v>
      </c>
    </row>
    <row r="1989" spans="6:7" x14ac:dyDescent="0.3">
      <c r="F1989" s="46">
        <f t="shared" si="39"/>
        <v>806312</v>
      </c>
      <c r="G1989" s="391" t="s">
        <v>9567</v>
      </c>
    </row>
    <row r="1990" spans="6:7" x14ac:dyDescent="0.3">
      <c r="F1990" s="46">
        <f t="shared" si="39"/>
        <v>806312</v>
      </c>
      <c r="G1990" s="391" t="s">
        <v>9567</v>
      </c>
    </row>
    <row r="1991" spans="6:7" x14ac:dyDescent="0.3">
      <c r="F1991" s="46">
        <f t="shared" si="39"/>
        <v>806312</v>
      </c>
      <c r="G1991" s="391" t="s">
        <v>9567</v>
      </c>
    </row>
    <row r="1992" spans="6:7" x14ac:dyDescent="0.3">
      <c r="F1992" s="46">
        <f t="shared" ref="F1992:F2004" si="40">F1991+E1992-D1992</f>
        <v>806312</v>
      </c>
      <c r="G1992" s="391" t="s">
        <v>9567</v>
      </c>
    </row>
    <row r="1993" spans="6:7" x14ac:dyDescent="0.3">
      <c r="F1993" s="46">
        <f t="shared" si="40"/>
        <v>806312</v>
      </c>
      <c r="G1993" s="391" t="s">
        <v>9567</v>
      </c>
    </row>
    <row r="1994" spans="6:7" x14ac:dyDescent="0.3">
      <c r="F1994" s="46">
        <f t="shared" si="40"/>
        <v>806312</v>
      </c>
      <c r="G1994" s="391" t="s">
        <v>9567</v>
      </c>
    </row>
    <row r="1995" spans="6:7" x14ac:dyDescent="0.3">
      <c r="F1995" s="46">
        <f t="shared" si="40"/>
        <v>806312</v>
      </c>
      <c r="G1995" s="391" t="s">
        <v>9567</v>
      </c>
    </row>
    <row r="1996" spans="6:7" x14ac:dyDescent="0.3">
      <c r="F1996" s="46">
        <f t="shared" si="40"/>
        <v>806312</v>
      </c>
      <c r="G1996" s="391" t="s">
        <v>9567</v>
      </c>
    </row>
    <row r="1997" spans="6:7" x14ac:dyDescent="0.3">
      <c r="F1997" s="46">
        <f t="shared" si="40"/>
        <v>806312</v>
      </c>
      <c r="G1997" s="391" t="s">
        <v>9567</v>
      </c>
    </row>
    <row r="1998" spans="6:7" x14ac:dyDescent="0.3">
      <c r="F1998" s="46">
        <f t="shared" si="40"/>
        <v>806312</v>
      </c>
      <c r="G1998" s="391" t="s">
        <v>9567</v>
      </c>
    </row>
    <row r="1999" spans="6:7" x14ac:dyDescent="0.3">
      <c r="F1999" s="46">
        <f t="shared" si="40"/>
        <v>806312</v>
      </c>
      <c r="G1999" s="391" t="s">
        <v>9567</v>
      </c>
    </row>
    <row r="2000" spans="6:7" x14ac:dyDescent="0.3">
      <c r="F2000" s="46">
        <f t="shared" si="40"/>
        <v>806312</v>
      </c>
      <c r="G2000" s="391" t="s">
        <v>9567</v>
      </c>
    </row>
    <row r="2001" spans="6:7" x14ac:dyDescent="0.3">
      <c r="F2001" s="46">
        <f t="shared" si="40"/>
        <v>806312</v>
      </c>
      <c r="G2001" s="391" t="s">
        <v>9567</v>
      </c>
    </row>
    <row r="2002" spans="6:7" x14ac:dyDescent="0.3">
      <c r="F2002" s="46">
        <f t="shared" si="40"/>
        <v>806312</v>
      </c>
      <c r="G2002" s="391" t="s">
        <v>9567</v>
      </c>
    </row>
    <row r="2003" spans="6:7" x14ac:dyDescent="0.3">
      <c r="F2003" s="46">
        <f t="shared" si="40"/>
        <v>806312</v>
      </c>
      <c r="G2003" s="391" t="s">
        <v>9567</v>
      </c>
    </row>
    <row r="2004" spans="6:7" x14ac:dyDescent="0.3">
      <c r="F2004" s="46">
        <f t="shared" si="40"/>
        <v>806312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tabSelected="1" zoomScale="115" zoomScaleNormal="115" workbookViewId="0">
      <pane ySplit="1" topLeftCell="A952" activePane="bottomLeft" state="frozen"/>
      <selection activeCell="D6707" sqref="D6707"/>
      <selection pane="bottomLeft" activeCell="C971" sqref="C971"/>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12912</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12916</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12917</v>
      </c>
      <c r="D900" s="306">
        <v>16000</v>
      </c>
      <c r="E900" s="306"/>
      <c r="F900" s="48">
        <f t="shared" si="26"/>
        <v>-7283</v>
      </c>
      <c r="G900" s="400" t="s">
        <v>9568</v>
      </c>
      <c r="K900" s="379"/>
    </row>
    <row r="901" spans="1:14" s="357" customFormat="1" x14ac:dyDescent="0.25">
      <c r="A901" s="446">
        <v>45280</v>
      </c>
      <c r="B901" s="460"/>
      <c r="C901" s="308" t="s">
        <v>12918</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12951</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12967</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12968</v>
      </c>
      <c r="D905" s="306">
        <v>14780</v>
      </c>
      <c r="E905" s="306"/>
      <c r="F905" s="48">
        <f t="shared" si="26"/>
        <v>-473063</v>
      </c>
      <c r="G905" s="400" t="s">
        <v>9568</v>
      </c>
      <c r="K905" s="379"/>
    </row>
    <row r="906" spans="1:14" ht="45" x14ac:dyDescent="0.25">
      <c r="A906" s="446">
        <v>45289</v>
      </c>
      <c r="B906" s="394"/>
      <c r="C906" s="305" t="s">
        <v>13006</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13010</v>
      </c>
      <c r="D908" s="304">
        <v>80000</v>
      </c>
      <c r="E908" s="306"/>
      <c r="F908" s="48">
        <f t="shared" si="26"/>
        <v>-882063</v>
      </c>
      <c r="G908" s="400" t="s">
        <v>9568</v>
      </c>
      <c r="K908" s="379"/>
      <c r="L908" s="379"/>
      <c r="M908" s="379"/>
    </row>
    <row r="909" spans="1:14" x14ac:dyDescent="0.25">
      <c r="A909" s="446">
        <v>44929</v>
      </c>
      <c r="B909" s="394"/>
      <c r="C909" s="294" t="s">
        <v>13033</v>
      </c>
      <c r="D909" s="304">
        <v>50000</v>
      </c>
      <c r="E909" s="306"/>
      <c r="F909" s="48">
        <f t="shared" si="26"/>
        <v>-932063</v>
      </c>
      <c r="G909" s="400" t="s">
        <v>9568</v>
      </c>
      <c r="K909" s="379"/>
      <c r="L909" s="379"/>
      <c r="M909" s="379"/>
    </row>
    <row r="910" spans="1:14" x14ac:dyDescent="0.25">
      <c r="A910" s="446">
        <v>44929</v>
      </c>
      <c r="B910" s="394"/>
      <c r="C910" s="294" t="s">
        <v>13034</v>
      </c>
      <c r="D910" s="304">
        <v>30000</v>
      </c>
      <c r="E910" s="306"/>
      <c r="F910" s="48">
        <f t="shared" si="26"/>
        <v>-962063</v>
      </c>
      <c r="G910" s="400" t="s">
        <v>9568</v>
      </c>
    </row>
    <row r="911" spans="1:14" x14ac:dyDescent="0.25">
      <c r="A911" s="446">
        <v>44930</v>
      </c>
      <c r="B911" s="394"/>
      <c r="C911" s="308" t="s">
        <v>13048</v>
      </c>
      <c r="D911" s="304">
        <v>1400000</v>
      </c>
      <c r="E911" s="306"/>
      <c r="F911" s="48">
        <f t="shared" si="26"/>
        <v>-2362063</v>
      </c>
      <c r="G911" s="400" t="s">
        <v>9568</v>
      </c>
      <c r="M911" s="277"/>
    </row>
    <row r="912" spans="1:14" x14ac:dyDescent="0.25">
      <c r="A912" s="446">
        <v>44930</v>
      </c>
      <c r="B912" s="394"/>
      <c r="C912" s="294" t="s">
        <v>13036</v>
      </c>
      <c r="D912" s="304"/>
      <c r="E912" s="306">
        <v>2920000</v>
      </c>
      <c r="F912" s="48">
        <f t="shared" si="26"/>
        <v>557937</v>
      </c>
      <c r="G912" s="400" t="s">
        <v>9568</v>
      </c>
    </row>
    <row r="913" spans="1:7" x14ac:dyDescent="0.25">
      <c r="A913" s="446">
        <v>44930</v>
      </c>
      <c r="B913" s="394"/>
      <c r="C913" s="308" t="s">
        <v>13047</v>
      </c>
      <c r="D913" s="443">
        <v>105000</v>
      </c>
      <c r="E913" s="306"/>
      <c r="F913" s="48">
        <f t="shared" si="26"/>
        <v>452937</v>
      </c>
      <c r="G913" s="400" t="s">
        <v>9568</v>
      </c>
    </row>
    <row r="914" spans="1:7" x14ac:dyDescent="0.25">
      <c r="A914" s="446">
        <v>44931</v>
      </c>
      <c r="B914" s="394"/>
      <c r="C914" s="294" t="s">
        <v>13051</v>
      </c>
      <c r="D914" s="304">
        <v>1282120</v>
      </c>
      <c r="E914" s="306"/>
      <c r="F914" s="48">
        <f t="shared" si="26"/>
        <v>-829183</v>
      </c>
      <c r="G914" s="400" t="s">
        <v>9568</v>
      </c>
    </row>
    <row r="915" spans="1:7" x14ac:dyDescent="0.25">
      <c r="A915" s="446">
        <v>44931</v>
      </c>
      <c r="B915" s="394"/>
      <c r="C915" s="294" t="s">
        <v>13052</v>
      </c>
      <c r="D915" s="304">
        <v>5000</v>
      </c>
      <c r="E915" s="306"/>
      <c r="F915" s="48">
        <f t="shared" si="26"/>
        <v>-834183</v>
      </c>
      <c r="G915" s="400" t="s">
        <v>9568</v>
      </c>
    </row>
    <row r="916" spans="1:7" x14ac:dyDescent="0.25">
      <c r="A916" s="446">
        <v>45301</v>
      </c>
      <c r="B916" s="394"/>
      <c r="C916" s="294" t="s">
        <v>13105</v>
      </c>
      <c r="D916" s="304">
        <v>750000</v>
      </c>
      <c r="E916" s="306"/>
      <c r="F916" s="48">
        <f t="shared" si="26"/>
        <v>-1584183</v>
      </c>
      <c r="G916" s="400" t="s">
        <v>9568</v>
      </c>
    </row>
    <row r="917" spans="1:7" x14ac:dyDescent="0.25">
      <c r="A917" s="446">
        <v>45303</v>
      </c>
      <c r="B917" s="394"/>
      <c r="C917" s="294" t="s">
        <v>13106</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13107</v>
      </c>
      <c r="D919" s="304"/>
      <c r="E919" s="306">
        <v>100000</v>
      </c>
      <c r="F919" s="48">
        <f t="shared" si="26"/>
        <v>-2209183</v>
      </c>
      <c r="G919" s="400" t="s">
        <v>9568</v>
      </c>
    </row>
    <row r="920" spans="1:7" x14ac:dyDescent="0.25">
      <c r="A920" s="446">
        <v>45303</v>
      </c>
      <c r="B920" s="394"/>
      <c r="C920" s="315" t="s">
        <v>13108</v>
      </c>
      <c r="D920" s="304">
        <v>7000</v>
      </c>
      <c r="E920" s="306"/>
      <c r="F920" s="48">
        <f t="shared" si="26"/>
        <v>-2216183</v>
      </c>
      <c r="G920" s="400" t="s">
        <v>9568</v>
      </c>
    </row>
    <row r="921" spans="1:7" x14ac:dyDescent="0.25">
      <c r="A921" s="446">
        <v>45303</v>
      </c>
      <c r="B921" s="394"/>
      <c r="C921" s="294" t="s">
        <v>13109</v>
      </c>
      <c r="D921" s="304">
        <v>11000</v>
      </c>
      <c r="E921" s="306"/>
      <c r="F921" s="48">
        <f t="shared" si="26"/>
        <v>-2227183</v>
      </c>
      <c r="G921" s="400" t="s">
        <v>9568</v>
      </c>
    </row>
    <row r="922" spans="1:7" x14ac:dyDescent="0.25">
      <c r="A922" s="446">
        <v>45303</v>
      </c>
      <c r="B922" s="394"/>
      <c r="C922" s="294" t="s">
        <v>13110</v>
      </c>
      <c r="D922" s="304">
        <v>600000</v>
      </c>
      <c r="E922" s="306"/>
      <c r="F922" s="48">
        <f t="shared" si="26"/>
        <v>-2827183</v>
      </c>
      <c r="G922" s="400" t="s">
        <v>9568</v>
      </c>
    </row>
    <row r="923" spans="1:7" x14ac:dyDescent="0.25">
      <c r="A923" s="446">
        <v>45303</v>
      </c>
      <c r="B923" s="394"/>
      <c r="C923" s="294" t="s">
        <v>13112</v>
      </c>
      <c r="D923" s="304">
        <v>500000</v>
      </c>
      <c r="E923" s="306"/>
      <c r="F923" s="48">
        <f t="shared" si="26"/>
        <v>-3327183</v>
      </c>
      <c r="G923" s="400" t="s">
        <v>9568</v>
      </c>
    </row>
    <row r="924" spans="1:7" x14ac:dyDescent="0.25">
      <c r="A924" s="446">
        <v>45303</v>
      </c>
      <c r="B924" s="394"/>
      <c r="C924" s="294" t="s">
        <v>13111</v>
      </c>
      <c r="D924" s="304">
        <v>250000</v>
      </c>
      <c r="E924" s="306"/>
      <c r="F924" s="48">
        <f t="shared" si="26"/>
        <v>-3577183</v>
      </c>
      <c r="G924" s="400" t="s">
        <v>9568</v>
      </c>
    </row>
    <row r="925" spans="1:7" x14ac:dyDescent="0.25">
      <c r="A925" s="446">
        <v>45310</v>
      </c>
      <c r="B925" s="394"/>
      <c r="C925" s="294" t="s">
        <v>13113</v>
      </c>
      <c r="D925" s="304">
        <v>80000</v>
      </c>
      <c r="E925" s="306"/>
      <c r="F925" s="48">
        <f t="shared" si="26"/>
        <v>-3657183</v>
      </c>
      <c r="G925" s="400" t="s">
        <v>9568</v>
      </c>
    </row>
    <row r="926" spans="1:7" x14ac:dyDescent="0.25">
      <c r="A926" s="446">
        <v>45310</v>
      </c>
      <c r="B926" s="394"/>
      <c r="C926" s="294" t="s">
        <v>13114</v>
      </c>
      <c r="D926" s="304"/>
      <c r="E926" s="306">
        <v>700000</v>
      </c>
      <c r="F926" s="48">
        <f t="shared" si="26"/>
        <v>-2957183</v>
      </c>
      <c r="G926" s="400" t="s">
        <v>9568</v>
      </c>
    </row>
    <row r="927" spans="1:7" x14ac:dyDescent="0.25">
      <c r="A927" s="446">
        <v>45310</v>
      </c>
      <c r="B927" s="394"/>
      <c r="C927" s="294" t="s">
        <v>13114</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13173</v>
      </c>
      <c r="D929" s="304">
        <v>400000</v>
      </c>
      <c r="E929" s="306"/>
      <c r="F929" s="48">
        <f t="shared" ref="F929:F990" si="28">F928+E929-D929</f>
        <v>-2667183</v>
      </c>
      <c r="G929" s="400" t="s">
        <v>9568</v>
      </c>
    </row>
    <row r="930" spans="1:11" x14ac:dyDescent="0.25">
      <c r="A930" s="446">
        <v>45311</v>
      </c>
      <c r="B930" s="394"/>
      <c r="C930" s="636" t="s">
        <v>13177</v>
      </c>
      <c r="D930" s="637"/>
      <c r="E930" s="638">
        <v>9316872</v>
      </c>
      <c r="F930" s="48">
        <f t="shared" si="28"/>
        <v>6649689</v>
      </c>
      <c r="G930" s="400" t="s">
        <v>9568</v>
      </c>
    </row>
    <row r="931" spans="1:11" x14ac:dyDescent="0.25">
      <c r="A931" s="446">
        <v>45311</v>
      </c>
      <c r="B931" s="394"/>
      <c r="C931" s="294" t="s">
        <v>13180</v>
      </c>
      <c r="D931" s="304">
        <v>32000</v>
      </c>
      <c r="E931" s="306"/>
      <c r="F931" s="48">
        <f t="shared" si="28"/>
        <v>6617689</v>
      </c>
      <c r="G931" s="400" t="s">
        <v>9568</v>
      </c>
    </row>
    <row r="932" spans="1:11" x14ac:dyDescent="0.25">
      <c r="A932" s="446">
        <v>45311</v>
      </c>
      <c r="B932" s="394"/>
      <c r="C932" s="294" t="s">
        <v>13187</v>
      </c>
      <c r="D932" s="304">
        <v>100000</v>
      </c>
      <c r="E932" s="306"/>
      <c r="F932" s="48">
        <f t="shared" si="28"/>
        <v>6517689</v>
      </c>
      <c r="G932" s="400" t="s">
        <v>9568</v>
      </c>
    </row>
    <row r="933" spans="1:11" x14ac:dyDescent="0.25">
      <c r="A933" s="446">
        <v>45316</v>
      </c>
      <c r="B933" s="394"/>
      <c r="C933" s="315" t="s">
        <v>13108</v>
      </c>
      <c r="D933" s="304">
        <v>7000</v>
      </c>
      <c r="E933" s="306"/>
      <c r="F933" s="48">
        <f t="shared" si="28"/>
        <v>6510689</v>
      </c>
      <c r="G933" s="400" t="s">
        <v>9568</v>
      </c>
    </row>
    <row r="934" spans="1:11" s="357" customFormat="1" x14ac:dyDescent="0.25">
      <c r="A934" s="446">
        <v>45317</v>
      </c>
      <c r="B934" s="460"/>
      <c r="C934" s="308" t="s">
        <v>13266</v>
      </c>
      <c r="D934" s="306">
        <v>10000</v>
      </c>
      <c r="E934" s="306"/>
      <c r="F934" s="48">
        <f t="shared" si="28"/>
        <v>6500689</v>
      </c>
      <c r="G934" s="400" t="s">
        <v>9568</v>
      </c>
      <c r="K934" s="379"/>
    </row>
    <row r="935" spans="1:11" s="357" customFormat="1" x14ac:dyDescent="0.25">
      <c r="A935" s="446">
        <v>45317</v>
      </c>
      <c r="B935" s="460"/>
      <c r="C935" s="308" t="s">
        <v>13173</v>
      </c>
      <c r="D935" s="306">
        <v>100000</v>
      </c>
      <c r="E935" s="306"/>
      <c r="F935" s="48">
        <f t="shared" si="28"/>
        <v>6400689</v>
      </c>
      <c r="G935" s="400" t="s">
        <v>9568</v>
      </c>
      <c r="K935" s="379"/>
    </row>
    <row r="936" spans="1:11" s="357" customFormat="1" x14ac:dyDescent="0.25">
      <c r="A936" s="446">
        <v>45318</v>
      </c>
      <c r="B936" s="460"/>
      <c r="C936" s="308" t="s">
        <v>13173</v>
      </c>
      <c r="D936" s="306">
        <v>500000</v>
      </c>
      <c r="E936" s="306"/>
      <c r="F936" s="48">
        <f t="shared" si="28"/>
        <v>5900689</v>
      </c>
      <c r="G936" s="400" t="s">
        <v>9568</v>
      </c>
      <c r="K936" s="379"/>
    </row>
    <row r="937" spans="1:11" s="357" customFormat="1" x14ac:dyDescent="0.25">
      <c r="A937" s="446">
        <v>45320</v>
      </c>
      <c r="B937" s="460"/>
      <c r="C937" s="308" t="s">
        <v>13173</v>
      </c>
      <c r="D937" s="306">
        <v>200000</v>
      </c>
      <c r="E937" s="306"/>
      <c r="F937" s="48">
        <f t="shared" si="28"/>
        <v>5700689</v>
      </c>
      <c r="G937" s="400" t="s">
        <v>9568</v>
      </c>
      <c r="K937" s="379"/>
    </row>
    <row r="938" spans="1:11" s="357" customFormat="1" x14ac:dyDescent="0.25">
      <c r="A938" s="446">
        <v>45320</v>
      </c>
      <c r="B938" s="460"/>
      <c r="C938" s="308" t="s">
        <v>13280</v>
      </c>
      <c r="D938" s="306">
        <v>5000</v>
      </c>
      <c r="E938" s="306"/>
      <c r="F938" s="48">
        <f t="shared" si="28"/>
        <v>5695689</v>
      </c>
      <c r="G938" s="400" t="s">
        <v>9568</v>
      </c>
      <c r="K938" s="379"/>
    </row>
    <row r="939" spans="1:11" s="357" customFormat="1" x14ac:dyDescent="0.25">
      <c r="A939" s="446">
        <v>45320</v>
      </c>
      <c r="B939" s="460"/>
      <c r="C939" s="308" t="s">
        <v>13281</v>
      </c>
      <c r="D939" s="306">
        <v>20000</v>
      </c>
      <c r="E939" s="306"/>
      <c r="F939" s="48">
        <f t="shared" si="28"/>
        <v>5675689</v>
      </c>
      <c r="G939" s="400" t="s">
        <v>9568</v>
      </c>
      <c r="K939" s="379"/>
    </row>
    <row r="940" spans="1:11" s="357" customFormat="1" x14ac:dyDescent="0.25">
      <c r="A940" s="446">
        <v>45320</v>
      </c>
      <c r="B940" s="460"/>
      <c r="C940" s="308" t="s">
        <v>13282</v>
      </c>
      <c r="D940" s="306">
        <v>20000</v>
      </c>
      <c r="E940" s="306"/>
      <c r="F940" s="48">
        <f t="shared" si="28"/>
        <v>5655689</v>
      </c>
      <c r="G940" s="400" t="s">
        <v>9568</v>
      </c>
      <c r="K940" s="379"/>
    </row>
    <row r="941" spans="1:11" s="357" customFormat="1" ht="30" x14ac:dyDescent="0.25">
      <c r="A941" s="446">
        <v>45320</v>
      </c>
      <c r="B941" s="460"/>
      <c r="C941" s="309" t="s">
        <v>13284</v>
      </c>
      <c r="D941" s="306">
        <v>950000</v>
      </c>
      <c r="E941" s="306"/>
      <c r="F941" s="48">
        <f t="shared" si="28"/>
        <v>4705689</v>
      </c>
      <c r="G941" s="400" t="s">
        <v>9568</v>
      </c>
      <c r="K941" s="379"/>
    </row>
    <row r="942" spans="1:11" s="357" customFormat="1" ht="21" customHeight="1" x14ac:dyDescent="0.25">
      <c r="A942" s="446">
        <v>45320</v>
      </c>
      <c r="B942" s="460"/>
      <c r="C942" s="308" t="s">
        <v>13285</v>
      </c>
      <c r="D942" s="306">
        <v>47000</v>
      </c>
      <c r="E942" s="306"/>
      <c r="F942" s="48">
        <f t="shared" si="28"/>
        <v>4658689</v>
      </c>
      <c r="G942" s="400" t="s">
        <v>9568</v>
      </c>
      <c r="K942" s="379"/>
    </row>
    <row r="943" spans="1:11" s="357" customFormat="1" x14ac:dyDescent="0.25">
      <c r="A943" s="446">
        <v>45325</v>
      </c>
      <c r="B943" s="460"/>
      <c r="C943" s="308" t="s">
        <v>13330</v>
      </c>
      <c r="D943" s="306">
        <v>100000</v>
      </c>
      <c r="E943" s="306"/>
      <c r="F943" s="48">
        <f t="shared" si="28"/>
        <v>4558689</v>
      </c>
      <c r="G943" s="400" t="s">
        <v>9568</v>
      </c>
      <c r="K943" s="379"/>
    </row>
    <row r="944" spans="1:11" s="357" customFormat="1" x14ac:dyDescent="0.25">
      <c r="A944" s="446">
        <v>45329</v>
      </c>
      <c r="B944" s="460"/>
      <c r="C944" s="308" t="s">
        <v>13347</v>
      </c>
      <c r="D944" s="443">
        <v>105000</v>
      </c>
      <c r="E944" s="306"/>
      <c r="F944" s="48">
        <f t="shared" si="28"/>
        <v>4453689</v>
      </c>
      <c r="G944" s="400" t="s">
        <v>9568</v>
      </c>
      <c r="K944" s="379"/>
    </row>
    <row r="945" spans="1:11" x14ac:dyDescent="0.25">
      <c r="A945" s="446">
        <v>45331</v>
      </c>
      <c r="B945" s="394"/>
      <c r="C945" s="294" t="s">
        <v>13353</v>
      </c>
      <c r="D945" s="304">
        <v>25000</v>
      </c>
      <c r="E945" s="306"/>
      <c r="F945" s="48">
        <f t="shared" si="28"/>
        <v>4428689</v>
      </c>
      <c r="G945" s="400" t="s">
        <v>9568</v>
      </c>
    </row>
    <row r="946" spans="1:11" x14ac:dyDescent="0.25">
      <c r="A946" s="446">
        <v>45332</v>
      </c>
      <c r="B946" s="394"/>
      <c r="C946" s="294" t="s">
        <v>13382</v>
      </c>
      <c r="D946" s="304"/>
      <c r="E946" s="306">
        <v>85000</v>
      </c>
      <c r="F946" s="48">
        <f t="shared" si="28"/>
        <v>4513689</v>
      </c>
      <c r="G946" s="400" t="s">
        <v>9568</v>
      </c>
    </row>
    <row r="947" spans="1:11" x14ac:dyDescent="0.25">
      <c r="A947" s="446">
        <v>45335</v>
      </c>
      <c r="B947" s="394"/>
      <c r="C947" s="294" t="s">
        <v>13409</v>
      </c>
      <c r="D947" s="304">
        <v>25000</v>
      </c>
      <c r="E947" s="306"/>
      <c r="F947" s="48">
        <f t="shared" si="28"/>
        <v>4488689</v>
      </c>
      <c r="G947" s="400" t="s">
        <v>9568</v>
      </c>
    </row>
    <row r="948" spans="1:11" x14ac:dyDescent="0.25">
      <c r="A948" s="446">
        <v>45337</v>
      </c>
      <c r="B948" s="394"/>
      <c r="C948" s="294" t="s">
        <v>13421</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13437</v>
      </c>
      <c r="D950" s="304"/>
      <c r="E950" s="306">
        <v>250000</v>
      </c>
      <c r="F950" s="48">
        <f>F949+E950-D950</f>
        <v>4673689</v>
      </c>
      <c r="G950" s="400" t="s">
        <v>9568</v>
      </c>
    </row>
    <row r="951" spans="1:11" x14ac:dyDescent="0.25">
      <c r="A951" s="446">
        <v>45341</v>
      </c>
      <c r="B951" s="394"/>
      <c r="C951" s="294" t="s">
        <v>13438</v>
      </c>
      <c r="D951" s="304">
        <v>300000</v>
      </c>
      <c r="E951" s="306"/>
      <c r="F951" s="48">
        <f t="shared" si="28"/>
        <v>4373689</v>
      </c>
      <c r="G951" s="400" t="s">
        <v>9568</v>
      </c>
    </row>
    <row r="952" spans="1:11" ht="30" x14ac:dyDescent="0.25">
      <c r="A952" s="446">
        <v>45344</v>
      </c>
      <c r="B952" s="394"/>
      <c r="C952" s="305" t="s">
        <v>13452</v>
      </c>
      <c r="D952" s="304"/>
      <c r="E952" s="306">
        <v>1800000</v>
      </c>
      <c r="F952" s="48">
        <f t="shared" si="28"/>
        <v>6173689</v>
      </c>
      <c r="G952" s="400" t="s">
        <v>9568</v>
      </c>
    </row>
    <row r="953" spans="1:11" x14ac:dyDescent="0.25">
      <c r="A953" s="446">
        <v>45344</v>
      </c>
      <c r="B953" s="394"/>
      <c r="C953" s="308" t="s">
        <v>13173</v>
      </c>
      <c r="D953" s="306">
        <v>100000</v>
      </c>
      <c r="E953" s="306"/>
      <c r="F953" s="48">
        <f t="shared" si="28"/>
        <v>6073689</v>
      </c>
      <c r="G953" s="400" t="s">
        <v>9568</v>
      </c>
    </row>
    <row r="954" spans="1:11" ht="30" x14ac:dyDescent="0.25">
      <c r="A954" s="446">
        <v>45345</v>
      </c>
      <c r="B954" s="394"/>
      <c r="C954" s="305" t="s">
        <v>13452</v>
      </c>
      <c r="D954" s="304"/>
      <c r="E954" s="306">
        <v>900000</v>
      </c>
      <c r="F954" s="48">
        <f t="shared" si="28"/>
        <v>6973689</v>
      </c>
      <c r="G954" s="400" t="s">
        <v>9568</v>
      </c>
    </row>
    <row r="955" spans="1:11" ht="30" x14ac:dyDescent="0.25">
      <c r="A955" s="446">
        <v>45345</v>
      </c>
      <c r="B955" s="394"/>
      <c r="C955" s="305" t="s">
        <v>13452</v>
      </c>
      <c r="D955" s="304"/>
      <c r="E955" s="306">
        <v>900000</v>
      </c>
      <c r="F955" s="48">
        <f t="shared" si="28"/>
        <v>7873689</v>
      </c>
      <c r="G955" s="400" t="s">
        <v>9568</v>
      </c>
    </row>
    <row r="956" spans="1:11" x14ac:dyDescent="0.25">
      <c r="A956" s="446">
        <v>45345</v>
      </c>
      <c r="B956" s="394"/>
      <c r="C956" s="294" t="s">
        <v>13455</v>
      </c>
      <c r="D956" s="304"/>
      <c r="E956" s="306">
        <v>1460000</v>
      </c>
      <c r="F956" s="48">
        <f t="shared" si="28"/>
        <v>9333689</v>
      </c>
      <c r="G956" s="400" t="s">
        <v>9568</v>
      </c>
    </row>
    <row r="957" spans="1:11" s="357" customFormat="1" x14ac:dyDescent="0.25">
      <c r="A957" s="446">
        <v>45345</v>
      </c>
      <c r="B957" s="460"/>
      <c r="C957" s="308" t="s">
        <v>13456</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13475</v>
      </c>
      <c r="D959" s="304">
        <v>50000</v>
      </c>
      <c r="E959" s="306"/>
      <c r="F959" s="48">
        <f t="shared" si="28"/>
        <v>9213689</v>
      </c>
      <c r="G959" s="400" t="s">
        <v>9568</v>
      </c>
    </row>
    <row r="960" spans="1:11" x14ac:dyDescent="0.25">
      <c r="A960" s="446">
        <v>45350</v>
      </c>
      <c r="B960" s="394"/>
      <c r="C960" s="294" t="s">
        <v>13476</v>
      </c>
      <c r="D960" s="304">
        <v>70000</v>
      </c>
      <c r="E960" s="306"/>
      <c r="F960" s="48">
        <f t="shared" si="28"/>
        <v>9143689</v>
      </c>
      <c r="G960" s="400" t="s">
        <v>9568</v>
      </c>
    </row>
    <row r="961" spans="1:7" x14ac:dyDescent="0.25">
      <c r="A961" s="446">
        <v>45350</v>
      </c>
      <c r="B961" s="394"/>
      <c r="C961" s="294" t="s">
        <v>13476</v>
      </c>
      <c r="D961" s="304">
        <v>130000</v>
      </c>
      <c r="E961" s="306"/>
      <c r="F961" s="48">
        <f t="shared" si="28"/>
        <v>9013689</v>
      </c>
      <c r="G961" s="400" t="s">
        <v>9568</v>
      </c>
    </row>
    <row r="962" spans="1:7" x14ac:dyDescent="0.25">
      <c r="A962" s="446">
        <v>45351</v>
      </c>
      <c r="B962" s="394"/>
      <c r="C962" s="294" t="s">
        <v>13494</v>
      </c>
      <c r="D962" s="304">
        <v>100000</v>
      </c>
      <c r="E962" s="306"/>
      <c r="F962" s="48">
        <f t="shared" si="28"/>
        <v>8913689</v>
      </c>
      <c r="G962" s="400" t="s">
        <v>10772</v>
      </c>
    </row>
    <row r="963" spans="1:7" x14ac:dyDescent="0.25">
      <c r="A963" s="446">
        <v>45327</v>
      </c>
      <c r="B963" s="394"/>
      <c r="C963" s="294" t="s">
        <v>13510</v>
      </c>
      <c r="D963" s="304">
        <v>100000</v>
      </c>
      <c r="E963" s="306"/>
      <c r="F963" s="48">
        <f t="shared" si="28"/>
        <v>8813689</v>
      </c>
      <c r="G963" s="400" t="s">
        <v>10772</v>
      </c>
    </row>
    <row r="964" spans="1:7" x14ac:dyDescent="0.25">
      <c r="A964" s="446">
        <v>45328</v>
      </c>
      <c r="B964" s="394"/>
      <c r="C964" s="294" t="s">
        <v>13520</v>
      </c>
      <c r="D964" s="304">
        <v>40000</v>
      </c>
      <c r="E964" s="306"/>
      <c r="F964" s="48">
        <f t="shared" si="28"/>
        <v>8773689</v>
      </c>
      <c r="G964" s="400" t="s">
        <v>10772</v>
      </c>
    </row>
    <row r="965" spans="1:7" x14ac:dyDescent="0.25">
      <c r="A965" s="446">
        <v>45331</v>
      </c>
      <c r="B965" s="394"/>
      <c r="C965" s="294" t="s">
        <v>13533</v>
      </c>
      <c r="D965" s="304">
        <v>200000</v>
      </c>
      <c r="E965" s="306"/>
      <c r="F965" s="48">
        <f t="shared" si="28"/>
        <v>8573689</v>
      </c>
      <c r="G965" s="400" t="s">
        <v>10772</v>
      </c>
    </row>
    <row r="966" spans="1:7" x14ac:dyDescent="0.25">
      <c r="A966" s="446">
        <v>45331</v>
      </c>
      <c r="B966" s="394"/>
      <c r="C966" s="308" t="s">
        <v>13537</v>
      </c>
      <c r="D966" s="443">
        <v>105000</v>
      </c>
      <c r="E966" s="306"/>
      <c r="F966" s="48">
        <f t="shared" si="28"/>
        <v>8468689</v>
      </c>
      <c r="G966" s="400" t="s">
        <v>10772</v>
      </c>
    </row>
    <row r="967" spans="1:7" x14ac:dyDescent="0.25">
      <c r="A967" s="294"/>
      <c r="B967" s="394"/>
      <c r="C967" s="294"/>
      <c r="D967" s="304"/>
      <c r="E967" s="306"/>
      <c r="F967" s="48">
        <f t="shared" si="28"/>
        <v>8468689</v>
      </c>
      <c r="G967" s="400" t="s">
        <v>10772</v>
      </c>
    </row>
    <row r="968" spans="1:7" x14ac:dyDescent="0.25">
      <c r="A968" s="294"/>
      <c r="B968" s="394"/>
      <c r="C968" s="294"/>
      <c r="D968" s="304"/>
      <c r="E968" s="306"/>
      <c r="F968" s="48">
        <f t="shared" si="28"/>
        <v>8468689</v>
      </c>
      <c r="G968" s="400" t="s">
        <v>10772</v>
      </c>
    </row>
    <row r="969" spans="1:7" x14ac:dyDescent="0.25">
      <c r="A969" s="294"/>
      <c r="B969" s="394"/>
      <c r="C969" s="294"/>
      <c r="D969" s="304"/>
      <c r="E969" s="306"/>
      <c r="F969" s="48">
        <f t="shared" si="28"/>
        <v>8468689</v>
      </c>
      <c r="G969" s="400" t="s">
        <v>10772</v>
      </c>
    </row>
    <row r="970" spans="1:7" x14ac:dyDescent="0.25">
      <c r="A970" s="294"/>
      <c r="B970" s="394"/>
      <c r="C970" s="294"/>
      <c r="D970" s="304"/>
      <c r="E970" s="306"/>
      <c r="F970" s="48">
        <f t="shared" si="28"/>
        <v>8468689</v>
      </c>
      <c r="G970" s="400" t="s">
        <v>10772</v>
      </c>
    </row>
    <row r="971" spans="1:7" x14ac:dyDescent="0.25">
      <c r="A971" s="294"/>
      <c r="B971" s="394"/>
      <c r="C971" s="294"/>
      <c r="D971" s="304"/>
      <c r="E971" s="306"/>
      <c r="F971" s="48">
        <f t="shared" si="28"/>
        <v>8468689</v>
      </c>
      <c r="G971" s="400" t="s">
        <v>10772</v>
      </c>
    </row>
    <row r="972" spans="1:7" x14ac:dyDescent="0.25">
      <c r="A972" s="294"/>
      <c r="B972" s="394"/>
      <c r="C972" s="294"/>
      <c r="D972" s="304"/>
      <c r="E972" s="306"/>
      <c r="F972" s="48">
        <f t="shared" si="28"/>
        <v>8468689</v>
      </c>
      <c r="G972" s="400" t="s">
        <v>10772</v>
      </c>
    </row>
    <row r="973" spans="1:7" x14ac:dyDescent="0.25">
      <c r="A973" s="294"/>
      <c r="B973" s="394"/>
      <c r="C973" s="294"/>
      <c r="D973" s="304"/>
      <c r="E973" s="306"/>
      <c r="F973" s="48">
        <f t="shared" si="28"/>
        <v>8468689</v>
      </c>
      <c r="G973" s="400" t="s">
        <v>10772</v>
      </c>
    </row>
    <row r="974" spans="1:7" x14ac:dyDescent="0.25">
      <c r="A974" s="294"/>
      <c r="B974" s="394"/>
      <c r="C974" s="294"/>
      <c r="D974" s="304"/>
      <c r="E974" s="306"/>
      <c r="F974" s="48">
        <f t="shared" si="28"/>
        <v>8468689</v>
      </c>
      <c r="G974" s="400" t="s">
        <v>10772</v>
      </c>
    </row>
    <row r="975" spans="1:7" x14ac:dyDescent="0.25">
      <c r="A975" s="294"/>
      <c r="B975" s="394"/>
      <c r="C975" s="294"/>
      <c r="D975" s="304"/>
      <c r="E975" s="306"/>
      <c r="F975" s="48">
        <f t="shared" si="28"/>
        <v>8468689</v>
      </c>
      <c r="G975" s="400" t="s">
        <v>10772</v>
      </c>
    </row>
    <row r="976" spans="1:7" x14ac:dyDescent="0.25">
      <c r="A976" s="294"/>
      <c r="B976" s="394"/>
      <c r="C976" s="294"/>
      <c r="D976" s="304"/>
      <c r="E976" s="306"/>
      <c r="F976" s="48">
        <f t="shared" si="28"/>
        <v>8468689</v>
      </c>
      <c r="G976" s="400" t="s">
        <v>10772</v>
      </c>
    </row>
    <row r="977" spans="1:7" x14ac:dyDescent="0.25">
      <c r="A977" s="294"/>
      <c r="B977" s="394"/>
      <c r="C977" s="294"/>
      <c r="D977" s="304"/>
      <c r="E977" s="306"/>
      <c r="F977" s="48">
        <f t="shared" si="28"/>
        <v>8468689</v>
      </c>
      <c r="G977" s="400" t="s">
        <v>10772</v>
      </c>
    </row>
    <row r="978" spans="1:7" x14ac:dyDescent="0.25">
      <c r="A978" s="294"/>
      <c r="B978" s="394"/>
      <c r="C978" s="294"/>
      <c r="D978" s="304"/>
      <c r="E978" s="306"/>
      <c r="F978" s="48">
        <f t="shared" si="28"/>
        <v>8468689</v>
      </c>
      <c r="G978" s="400" t="s">
        <v>10772</v>
      </c>
    </row>
    <row r="979" spans="1:7" x14ac:dyDescent="0.25">
      <c r="A979" s="294"/>
      <c r="B979" s="394"/>
      <c r="C979" s="294"/>
      <c r="D979" s="304"/>
      <c r="E979" s="306"/>
      <c r="F979" s="48">
        <f t="shared" si="28"/>
        <v>8468689</v>
      </c>
      <c r="G979" s="400" t="s">
        <v>10772</v>
      </c>
    </row>
    <row r="980" spans="1:7" x14ac:dyDescent="0.25">
      <c r="A980" s="294"/>
      <c r="B980" s="394"/>
      <c r="C980" s="294"/>
      <c r="D980" s="304"/>
      <c r="E980" s="306"/>
      <c r="F980" s="48">
        <f t="shared" si="28"/>
        <v>8468689</v>
      </c>
      <c r="G980" s="400" t="s">
        <v>10772</v>
      </c>
    </row>
    <row r="981" spans="1:7" x14ac:dyDescent="0.25">
      <c r="A981" s="294"/>
      <c r="B981" s="394"/>
      <c r="C981" s="294"/>
      <c r="D981" s="304"/>
      <c r="E981" s="306"/>
      <c r="F981" s="48">
        <f t="shared" si="28"/>
        <v>8468689</v>
      </c>
      <c r="G981" s="400" t="s">
        <v>10772</v>
      </c>
    </row>
    <row r="982" spans="1:7" x14ac:dyDescent="0.25">
      <c r="A982" s="294"/>
      <c r="B982" s="394"/>
      <c r="C982" s="294"/>
      <c r="D982" s="304"/>
      <c r="E982" s="306"/>
      <c r="F982" s="48">
        <f t="shared" si="28"/>
        <v>8468689</v>
      </c>
      <c r="G982" s="400" t="s">
        <v>10772</v>
      </c>
    </row>
    <row r="983" spans="1:7" x14ac:dyDescent="0.25">
      <c r="A983" s="294"/>
      <c r="B983" s="394"/>
      <c r="C983" s="294"/>
      <c r="D983" s="304"/>
      <c r="E983" s="306"/>
      <c r="F983" s="48">
        <f t="shared" si="28"/>
        <v>8468689</v>
      </c>
      <c r="G983" s="400" t="s">
        <v>10772</v>
      </c>
    </row>
    <row r="984" spans="1:7" x14ac:dyDescent="0.25">
      <c r="A984" s="294"/>
      <c r="B984" s="394"/>
      <c r="C984" s="294"/>
      <c r="D984" s="304"/>
      <c r="E984" s="306"/>
      <c r="F984" s="48">
        <f t="shared" si="28"/>
        <v>8468689</v>
      </c>
      <c r="G984" s="400" t="s">
        <v>10772</v>
      </c>
    </row>
    <row r="985" spans="1:7" x14ac:dyDescent="0.25">
      <c r="A985" s="294"/>
      <c r="B985" s="394"/>
      <c r="C985" s="294"/>
      <c r="D985" s="304"/>
      <c r="E985" s="306"/>
      <c r="F985" s="48">
        <f t="shared" si="28"/>
        <v>8468689</v>
      </c>
      <c r="G985" s="400" t="s">
        <v>10772</v>
      </c>
    </row>
    <row r="986" spans="1:7" x14ac:dyDescent="0.25">
      <c r="A986" s="294"/>
      <c r="B986" s="394"/>
      <c r="C986" s="294"/>
      <c r="D986" s="304"/>
      <c r="E986" s="306"/>
      <c r="F986" s="48">
        <f t="shared" si="28"/>
        <v>8468689</v>
      </c>
      <c r="G986" s="400" t="s">
        <v>10772</v>
      </c>
    </row>
    <row r="987" spans="1:7" x14ac:dyDescent="0.25">
      <c r="A987" s="294"/>
      <c r="B987" s="394"/>
      <c r="C987" s="294"/>
      <c r="D987" s="304"/>
      <c r="E987" s="306"/>
      <c r="F987" s="48">
        <f t="shared" si="28"/>
        <v>8468689</v>
      </c>
      <c r="G987" s="400" t="s">
        <v>10772</v>
      </c>
    </row>
    <row r="988" spans="1:7" x14ac:dyDescent="0.25">
      <c r="A988" s="294"/>
      <c r="B988" s="394"/>
      <c r="C988" s="294"/>
      <c r="D988" s="304"/>
      <c r="E988" s="306"/>
      <c r="F988" s="48">
        <f t="shared" si="28"/>
        <v>8468689</v>
      </c>
      <c r="G988" s="400" t="s">
        <v>10772</v>
      </c>
    </row>
    <row r="989" spans="1:7" x14ac:dyDescent="0.25">
      <c r="A989" s="294"/>
      <c r="B989" s="394"/>
      <c r="C989" s="294"/>
      <c r="D989" s="304"/>
      <c r="E989" s="306"/>
      <c r="F989" s="48">
        <f t="shared" si="28"/>
        <v>8468689</v>
      </c>
      <c r="G989" s="400" t="s">
        <v>10772</v>
      </c>
    </row>
    <row r="990" spans="1:7" x14ac:dyDescent="0.25">
      <c r="A990" s="294"/>
      <c r="B990" s="394"/>
      <c r="C990" s="294"/>
      <c r="D990" s="304"/>
      <c r="E990" s="306"/>
      <c r="F990" s="48">
        <f t="shared" si="28"/>
        <v>8468689</v>
      </c>
      <c r="G990" s="400" t="s">
        <v>10772</v>
      </c>
    </row>
    <row r="991" spans="1:7" x14ac:dyDescent="0.25">
      <c r="A991" s="294"/>
      <c r="B991" s="394"/>
      <c r="C991" s="294"/>
      <c r="D991" s="304"/>
      <c r="E991" s="306"/>
      <c r="F991" s="48">
        <f t="shared" ref="F991:F1020" si="29">F990+E991-D991</f>
        <v>8468689</v>
      </c>
      <c r="G991" s="400" t="s">
        <v>10772</v>
      </c>
    </row>
    <row r="992" spans="1:7" x14ac:dyDescent="0.25">
      <c r="A992" s="294"/>
      <c r="B992" s="394"/>
      <c r="C992" s="294"/>
      <c r="D992" s="304"/>
      <c r="E992" s="306"/>
      <c r="F992" s="48">
        <f t="shared" si="29"/>
        <v>8468689</v>
      </c>
      <c r="G992" s="400" t="s">
        <v>10772</v>
      </c>
    </row>
    <row r="993" spans="1:7" x14ac:dyDescent="0.25">
      <c r="A993" s="294"/>
      <c r="B993" s="394"/>
      <c r="C993" s="294"/>
      <c r="D993" s="304"/>
      <c r="E993" s="306"/>
      <c r="F993" s="48">
        <f t="shared" si="29"/>
        <v>8468689</v>
      </c>
      <c r="G993" s="400" t="s">
        <v>10772</v>
      </c>
    </row>
    <row r="994" spans="1:7" x14ac:dyDescent="0.25">
      <c r="A994" s="294"/>
      <c r="B994" s="394"/>
      <c r="C994" s="294"/>
      <c r="D994" s="304"/>
      <c r="E994" s="306"/>
      <c r="F994" s="48">
        <f t="shared" si="29"/>
        <v>8468689</v>
      </c>
      <c r="G994" s="400" t="s">
        <v>10772</v>
      </c>
    </row>
    <row r="995" spans="1:7" x14ac:dyDescent="0.25">
      <c r="A995" s="294"/>
      <c r="B995" s="394"/>
      <c r="C995" s="294"/>
      <c r="D995" s="304"/>
      <c r="E995" s="306"/>
      <c r="F995" s="48">
        <f t="shared" si="29"/>
        <v>8468689</v>
      </c>
      <c r="G995" s="400" t="s">
        <v>10772</v>
      </c>
    </row>
    <row r="996" spans="1:7" x14ac:dyDescent="0.25">
      <c r="A996" s="294"/>
      <c r="B996" s="394"/>
      <c r="C996" s="294"/>
      <c r="D996" s="304"/>
      <c r="E996" s="306"/>
      <c r="F996" s="48">
        <f t="shared" si="29"/>
        <v>8468689</v>
      </c>
      <c r="G996" s="400" t="s">
        <v>10772</v>
      </c>
    </row>
    <row r="997" spans="1:7" x14ac:dyDescent="0.25">
      <c r="A997" s="294"/>
      <c r="B997" s="394"/>
      <c r="C997" s="294"/>
      <c r="D997" s="304"/>
      <c r="E997" s="306"/>
      <c r="F997" s="48">
        <f t="shared" si="29"/>
        <v>8468689</v>
      </c>
      <c r="G997" s="400" t="s">
        <v>10772</v>
      </c>
    </row>
    <row r="998" spans="1:7" x14ac:dyDescent="0.25">
      <c r="A998" s="294"/>
      <c r="B998" s="394"/>
      <c r="C998" s="294"/>
      <c r="D998" s="304"/>
      <c r="E998" s="306"/>
      <c r="F998" s="48">
        <f t="shared" si="29"/>
        <v>8468689</v>
      </c>
      <c r="G998" s="400" t="s">
        <v>10772</v>
      </c>
    </row>
    <row r="999" spans="1:7" x14ac:dyDescent="0.25">
      <c r="A999" s="294"/>
      <c r="B999" s="394"/>
      <c r="C999" s="294"/>
      <c r="D999" s="304"/>
      <c r="E999" s="306"/>
      <c r="F999" s="48">
        <f t="shared" si="29"/>
        <v>8468689</v>
      </c>
      <c r="G999" s="400" t="s">
        <v>10772</v>
      </c>
    </row>
    <row r="1000" spans="1:7" x14ac:dyDescent="0.25">
      <c r="A1000" s="294"/>
      <c r="B1000" s="394"/>
      <c r="C1000" s="294"/>
      <c r="D1000" s="304"/>
      <c r="E1000" s="306"/>
      <c r="F1000" s="48">
        <f t="shared" si="29"/>
        <v>8468689</v>
      </c>
      <c r="G1000" s="400" t="s">
        <v>10772</v>
      </c>
    </row>
    <row r="1001" spans="1:7" x14ac:dyDescent="0.25">
      <c r="A1001" s="294"/>
      <c r="B1001" s="394"/>
      <c r="C1001" s="294"/>
      <c r="D1001" s="304"/>
      <c r="E1001" s="306"/>
      <c r="F1001" s="48">
        <f t="shared" si="29"/>
        <v>8468689</v>
      </c>
      <c r="G1001" s="400" t="s">
        <v>10772</v>
      </c>
    </row>
    <row r="1002" spans="1:7" x14ac:dyDescent="0.25">
      <c r="A1002" s="294"/>
      <c r="B1002" s="394"/>
      <c r="C1002" s="294"/>
      <c r="D1002" s="304"/>
      <c r="E1002" s="306"/>
      <c r="F1002" s="48">
        <f t="shared" si="29"/>
        <v>8468689</v>
      </c>
      <c r="G1002" s="400" t="s">
        <v>10772</v>
      </c>
    </row>
    <row r="1003" spans="1:7" x14ac:dyDescent="0.25">
      <c r="A1003" s="294"/>
      <c r="B1003" s="394"/>
      <c r="C1003" s="294"/>
      <c r="D1003" s="304"/>
      <c r="E1003" s="306"/>
      <c r="F1003" s="48">
        <f t="shared" si="29"/>
        <v>8468689</v>
      </c>
      <c r="G1003" s="400" t="s">
        <v>10772</v>
      </c>
    </row>
    <row r="1004" spans="1:7" x14ac:dyDescent="0.25">
      <c r="A1004" s="294"/>
      <c r="B1004" s="394"/>
      <c r="C1004" s="294"/>
      <c r="D1004" s="304"/>
      <c r="E1004" s="306"/>
      <c r="F1004" s="48">
        <f t="shared" si="29"/>
        <v>8468689</v>
      </c>
      <c r="G1004" s="400" t="s">
        <v>10772</v>
      </c>
    </row>
    <row r="1005" spans="1:7" x14ac:dyDescent="0.25">
      <c r="A1005" s="294"/>
      <c r="B1005" s="394"/>
      <c r="C1005" s="294"/>
      <c r="D1005" s="304"/>
      <c r="E1005" s="306"/>
      <c r="F1005" s="48">
        <f t="shared" si="29"/>
        <v>8468689</v>
      </c>
      <c r="G1005" s="400" t="s">
        <v>10772</v>
      </c>
    </row>
    <row r="1006" spans="1:7" x14ac:dyDescent="0.25">
      <c r="A1006" s="294"/>
      <c r="B1006" s="394"/>
      <c r="C1006" s="294"/>
      <c r="D1006" s="304"/>
      <c r="E1006" s="306"/>
      <c r="F1006" s="48">
        <f t="shared" si="29"/>
        <v>8468689</v>
      </c>
      <c r="G1006" s="400" t="s">
        <v>10772</v>
      </c>
    </row>
    <row r="1007" spans="1:7" x14ac:dyDescent="0.25">
      <c r="A1007" s="294"/>
      <c r="B1007" s="394"/>
      <c r="C1007" s="294"/>
      <c r="D1007" s="304"/>
      <c r="E1007" s="306"/>
      <c r="F1007" s="48">
        <f t="shared" si="29"/>
        <v>8468689</v>
      </c>
      <c r="G1007" s="400" t="s">
        <v>10772</v>
      </c>
    </row>
    <row r="1008" spans="1:7" x14ac:dyDescent="0.25">
      <c r="A1008" s="294"/>
      <c r="B1008" s="394"/>
      <c r="C1008" s="294"/>
      <c r="D1008" s="304"/>
      <c r="E1008" s="306"/>
      <c r="F1008" s="48">
        <f t="shared" si="29"/>
        <v>8468689</v>
      </c>
      <c r="G1008" s="400" t="s">
        <v>10772</v>
      </c>
    </row>
    <row r="1009" spans="1:7" x14ac:dyDescent="0.25">
      <c r="A1009" s="294"/>
      <c r="B1009" s="394"/>
      <c r="C1009" s="294"/>
      <c r="D1009" s="304"/>
      <c r="E1009" s="306"/>
      <c r="F1009" s="48">
        <f t="shared" si="29"/>
        <v>8468689</v>
      </c>
      <c r="G1009" s="400" t="s">
        <v>10772</v>
      </c>
    </row>
    <row r="1010" spans="1:7" x14ac:dyDescent="0.25">
      <c r="A1010" s="294"/>
      <c r="B1010" s="394"/>
      <c r="C1010" s="294"/>
      <c r="D1010" s="304"/>
      <c r="E1010" s="306"/>
      <c r="F1010" s="48">
        <f t="shared" si="29"/>
        <v>8468689</v>
      </c>
      <c r="G1010" s="400" t="s">
        <v>10772</v>
      </c>
    </row>
    <row r="1011" spans="1:7" x14ac:dyDescent="0.25">
      <c r="A1011" s="294"/>
      <c r="B1011" s="394"/>
      <c r="C1011" s="294"/>
      <c r="D1011" s="304"/>
      <c r="E1011" s="306"/>
      <c r="F1011" s="48">
        <f t="shared" si="29"/>
        <v>8468689</v>
      </c>
      <c r="G1011" s="400" t="s">
        <v>10772</v>
      </c>
    </row>
    <row r="1012" spans="1:7" x14ac:dyDescent="0.25">
      <c r="A1012" s="294"/>
      <c r="B1012" s="394"/>
      <c r="C1012" s="294"/>
      <c r="D1012" s="304"/>
      <c r="E1012" s="306"/>
      <c r="F1012" s="48">
        <f t="shared" si="29"/>
        <v>8468689</v>
      </c>
      <c r="G1012" s="400" t="s">
        <v>10772</v>
      </c>
    </row>
    <row r="1013" spans="1:7" x14ac:dyDescent="0.25">
      <c r="A1013" s="294"/>
      <c r="B1013" s="394"/>
      <c r="C1013" s="294"/>
      <c r="D1013" s="304"/>
      <c r="E1013" s="306"/>
      <c r="F1013" s="48">
        <f t="shared" si="29"/>
        <v>8468689</v>
      </c>
      <c r="G1013" s="400" t="s">
        <v>10772</v>
      </c>
    </row>
    <row r="1014" spans="1:7" x14ac:dyDescent="0.25">
      <c r="A1014" s="294"/>
      <c r="B1014" s="394"/>
      <c r="C1014" s="294"/>
      <c r="D1014" s="304"/>
      <c r="E1014" s="306"/>
      <c r="F1014" s="48">
        <f t="shared" si="29"/>
        <v>8468689</v>
      </c>
      <c r="G1014" s="400" t="s">
        <v>10772</v>
      </c>
    </row>
    <row r="1015" spans="1:7" x14ac:dyDescent="0.25">
      <c r="A1015" s="294"/>
      <c r="B1015" s="394"/>
      <c r="C1015" s="294"/>
      <c r="D1015" s="304"/>
      <c r="E1015" s="306"/>
      <c r="F1015" s="48">
        <f t="shared" si="29"/>
        <v>8468689</v>
      </c>
      <c r="G1015" s="400" t="s">
        <v>10772</v>
      </c>
    </row>
    <row r="1016" spans="1:7" x14ac:dyDescent="0.25">
      <c r="A1016" s="294"/>
      <c r="B1016" s="394"/>
      <c r="C1016" s="294"/>
      <c r="D1016" s="304"/>
      <c r="E1016" s="306"/>
      <c r="F1016" s="48">
        <f t="shared" si="29"/>
        <v>8468689</v>
      </c>
      <c r="G1016" s="400" t="s">
        <v>10772</v>
      </c>
    </row>
    <row r="1017" spans="1:7" x14ac:dyDescent="0.25">
      <c r="A1017" s="294"/>
      <c r="B1017" s="394"/>
      <c r="C1017" s="294"/>
      <c r="D1017" s="304"/>
      <c r="E1017" s="306"/>
      <c r="F1017" s="48">
        <f t="shared" si="29"/>
        <v>8468689</v>
      </c>
      <c r="G1017" s="400" t="s">
        <v>10772</v>
      </c>
    </row>
    <row r="1018" spans="1:7" x14ac:dyDescent="0.25">
      <c r="A1018" s="294"/>
      <c r="B1018" s="394"/>
      <c r="C1018" s="294"/>
      <c r="D1018" s="304"/>
      <c r="E1018" s="306"/>
      <c r="F1018" s="48">
        <f t="shared" si="29"/>
        <v>8468689</v>
      </c>
      <c r="G1018" s="400" t="s">
        <v>10772</v>
      </c>
    </row>
    <row r="1019" spans="1:7" x14ac:dyDescent="0.25">
      <c r="A1019" s="294"/>
      <c r="B1019" s="394"/>
      <c r="C1019" s="294"/>
      <c r="D1019" s="304"/>
      <c r="E1019" s="306"/>
      <c r="F1019" s="48">
        <f t="shared" si="29"/>
        <v>8468689</v>
      </c>
      <c r="G1019" s="400" t="s">
        <v>10772</v>
      </c>
    </row>
    <row r="1020" spans="1:7" x14ac:dyDescent="0.25">
      <c r="A1020" s="294"/>
      <c r="B1020" s="394"/>
      <c r="C1020" s="294"/>
      <c r="D1020" s="304"/>
      <c r="E1020" s="306"/>
      <c r="F1020" s="48">
        <f t="shared" si="29"/>
        <v>8468689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6" t="s">
        <v>11446</v>
      </c>
      <c r="B1" s="666"/>
      <c r="C1" s="666"/>
      <c r="D1" s="666"/>
      <c r="E1" s="666"/>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0"/>
  <sheetViews>
    <sheetView workbookViewId="0">
      <pane ySplit="2" topLeftCell="A3" activePane="bottomLeft" state="frozen"/>
      <selection pane="bottomLeft" activeCell="J9" sqref="J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2" t="s">
        <v>7053</v>
      </c>
      <c r="B1" s="672"/>
      <c r="C1" s="30" t="s">
        <v>7054</v>
      </c>
      <c r="D1" s="3"/>
      <c r="E1" s="3"/>
      <c r="F1" s="3"/>
      <c r="G1" s="279" t="s">
        <v>7047</v>
      </c>
      <c r="H1" s="31">
        <f ca="1">TODAY()</f>
        <v>45360</v>
      </c>
    </row>
    <row r="2" spans="1:10" ht="21" x14ac:dyDescent="0.3">
      <c r="A2" s="673" t="s">
        <v>4329</v>
      </c>
      <c r="B2" s="674"/>
      <c r="C2" s="28">
        <v>6872139</v>
      </c>
      <c r="D2" s="3"/>
      <c r="E2" s="3"/>
      <c r="F2" s="3"/>
      <c r="G2" s="27" t="s">
        <v>4329</v>
      </c>
      <c r="H2" s="278">
        <f>C2+C213-H213</f>
        <v>894143</v>
      </c>
    </row>
    <row r="3" spans="1:10" ht="8.25" customHeight="1" thickBot="1" x14ac:dyDescent="0.3">
      <c r="B3" s="3"/>
      <c r="C3" s="3"/>
      <c r="D3" s="3"/>
      <c r="E3" s="3"/>
      <c r="F3" s="3"/>
      <c r="G3" s="3"/>
      <c r="H3" s="3"/>
    </row>
    <row r="4" spans="1:10" ht="26.25" x14ac:dyDescent="0.4">
      <c r="A4" s="282" t="s">
        <v>5057</v>
      </c>
      <c r="B4" s="283"/>
      <c r="C4" s="283"/>
      <c r="D4" s="20"/>
      <c r="E4" s="667" t="s">
        <v>6975</v>
      </c>
      <c r="F4" s="667"/>
      <c r="G4" s="667"/>
      <c r="H4" s="668"/>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660704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13524</v>
      </c>
      <c r="G212" s="261" t="s">
        <v>8733</v>
      </c>
      <c r="H212" s="8">
        <v>150000</v>
      </c>
      <c r="J212" s="324"/>
    </row>
    <row r="213" spans="1:12" s="18" customFormat="1" ht="18.75" x14ac:dyDescent="0.3">
      <c r="A213" s="280" t="s">
        <v>7001</v>
      </c>
      <c r="B213" s="281"/>
      <c r="C213" s="26">
        <f>SUM(C6:C139)</f>
        <v>19338352</v>
      </c>
      <c r="D213" s="34"/>
      <c r="E213" s="669" t="s">
        <v>7001</v>
      </c>
      <c r="F213" s="670"/>
      <c r="G213" s="671"/>
      <c r="H213" s="26">
        <f>SUM(H6:H212)</f>
        <v>25316348</v>
      </c>
      <c r="K213" s="18" t="s">
        <v>10546</v>
      </c>
      <c r="L213" s="324">
        <f>H2+88902</f>
        <v>983045</v>
      </c>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25"/>
      <c r="E240" s="2"/>
      <c r="F240" s="2"/>
      <c r="G240" s="2"/>
      <c r="H240" s="2"/>
    </row>
  </sheetData>
  <mergeCells count="4">
    <mergeCell ref="E4:H4"/>
    <mergeCell ref="E213:G213"/>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H40" sqref="H40"/>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5" t="s">
        <v>6974</v>
      </c>
      <c r="B2" s="706"/>
      <c r="C2" s="706"/>
      <c r="D2" s="706"/>
      <c r="E2" s="707"/>
      <c r="I2" s="447"/>
      <c r="J2" s="447"/>
      <c r="K2" s="447"/>
      <c r="L2" s="448"/>
      <c r="M2" s="448"/>
      <c r="N2" s="448"/>
    </row>
    <row r="3" spans="1:19 16384:16384" ht="32.25" thickBot="1" x14ac:dyDescent="0.55000000000000004">
      <c r="A3" s="708" t="s">
        <v>862</v>
      </c>
      <c r="B3" s="709"/>
      <c r="C3" s="709"/>
      <c r="D3" s="709"/>
      <c r="E3" s="710"/>
      <c r="I3" s="449"/>
      <c r="J3" s="449">
        <f ca="1">SUM(J5:J471)</f>
        <v>46581598.172413796</v>
      </c>
      <c r="K3" s="449">
        <f>SUM(K5:K471)</f>
        <v>1452189</v>
      </c>
      <c r="L3" s="450"/>
      <c r="M3" s="479">
        <v>44928</v>
      </c>
      <c r="N3" s="449">
        <f>SUM(N5:N473)</f>
        <v>993545.67000000179</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11" t="s">
        <v>8178</v>
      </c>
      <c r="B5" s="712"/>
      <c r="C5" s="713"/>
      <c r="D5" s="696">
        <f>DIB!H2</f>
        <v>894143</v>
      </c>
      <c r="E5" s="697"/>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8428445.3756029233</v>
      </c>
      <c r="N5" s="451"/>
      <c r="Q5" s="455" t="s">
        <v>11026</v>
      </c>
      <c r="R5" s="310">
        <f>517123-500000</f>
        <v>17123</v>
      </c>
      <c r="S5" s="310"/>
    </row>
    <row r="6" spans="1:19 16384:16384" ht="26.25" x14ac:dyDescent="0.25">
      <c r="A6" s="694" t="s">
        <v>8179</v>
      </c>
      <c r="B6" s="695"/>
      <c r="C6" s="695"/>
      <c r="D6" s="696">
        <f>MCB!H2</f>
        <v>23920238.930000007</v>
      </c>
      <c r="E6" s="697"/>
      <c r="I6" s="677" t="s">
        <v>9901</v>
      </c>
      <c r="J6" s="677"/>
      <c r="K6" s="677"/>
      <c r="L6" s="456"/>
      <c r="M6" s="677" t="s">
        <v>9901</v>
      </c>
      <c r="N6" s="677"/>
      <c r="O6" s="677"/>
      <c r="Q6" s="455" t="s">
        <v>11026</v>
      </c>
      <c r="R6" s="310">
        <f>6179844-1600000-999000-600000-657900-500000-150000-350000-146800-200000-500000-384000-55000</f>
        <v>37144</v>
      </c>
      <c r="S6" s="310"/>
    </row>
    <row r="7" spans="1:19 16384:16384" ht="26.25" x14ac:dyDescent="0.25">
      <c r="A7" s="694" t="s">
        <v>8180</v>
      </c>
      <c r="B7" s="695"/>
      <c r="C7" s="695"/>
      <c r="D7" s="696">
        <f>'PES MCB'!H2</f>
        <v>1043202</v>
      </c>
      <c r="E7" s="697"/>
      <c r="I7" s="678" t="s">
        <v>9757</v>
      </c>
      <c r="J7" s="679"/>
      <c r="K7" s="680"/>
      <c r="L7" s="456"/>
      <c r="M7" s="678" t="s">
        <v>6977</v>
      </c>
      <c r="N7" s="679"/>
      <c r="O7" s="680"/>
      <c r="Q7" s="306" t="s">
        <v>12085</v>
      </c>
      <c r="R7" s="306">
        <f>7656392-1000000-500000</f>
        <v>6156392</v>
      </c>
      <c r="S7" s="306"/>
    </row>
    <row r="8" spans="1:19 16384:16384" ht="30" x14ac:dyDescent="0.25">
      <c r="A8" s="686" t="s">
        <v>9222</v>
      </c>
      <c r="B8" s="687"/>
      <c r="C8" s="687"/>
      <c r="D8" s="688">
        <f>'Bilal bhai'!F1020</f>
        <v>8468689</v>
      </c>
      <c r="E8" s="689"/>
      <c r="I8" s="453" t="s">
        <v>3</v>
      </c>
      <c r="J8" s="454" t="s">
        <v>9902</v>
      </c>
      <c r="K8" s="454" t="s">
        <v>10144</v>
      </c>
      <c r="L8" s="457"/>
      <c r="M8" s="453" t="s">
        <v>3</v>
      </c>
      <c r="N8" s="454" t="s">
        <v>10145</v>
      </c>
      <c r="O8" s="454" t="s">
        <v>10146</v>
      </c>
      <c r="Q8" s="306" t="s">
        <v>12085</v>
      </c>
      <c r="R8" s="306">
        <v>1969887</v>
      </c>
      <c r="S8" s="306"/>
    </row>
    <row r="9" spans="1:19 16384:16384" ht="26.25" x14ac:dyDescent="0.25">
      <c r="A9" s="686" t="s">
        <v>9208</v>
      </c>
      <c r="B9" s="687"/>
      <c r="C9" s="687"/>
      <c r="D9" s="688">
        <v>2394484</v>
      </c>
      <c r="E9" s="689"/>
      <c r="I9" s="455" t="s">
        <v>9567</v>
      </c>
      <c r="J9" s="510">
        <f ca="1">SUMIF(Cash!H:H,cb!I9,Cash!E1:E35672)</f>
        <v>1191735.1724137932</v>
      </c>
      <c r="K9" s="455"/>
      <c r="L9" s="456"/>
      <c r="M9" s="455" t="s">
        <v>12224</v>
      </c>
      <c r="N9" s="455">
        <f>S136</f>
        <v>993545.67000000179</v>
      </c>
      <c r="O9" s="455"/>
      <c r="Q9" s="306" t="s">
        <v>12085</v>
      </c>
      <c r="R9" s="306">
        <v>6770928</v>
      </c>
      <c r="S9" s="306"/>
    </row>
    <row r="10" spans="1:19 16384:16384" ht="26.25" x14ac:dyDescent="0.25">
      <c r="A10" s="686" t="s">
        <v>9223</v>
      </c>
      <c r="B10" s="687"/>
      <c r="C10" s="687"/>
      <c r="D10" s="688">
        <f>'Nadeem bhai'!F2004</f>
        <v>806312</v>
      </c>
      <c r="E10" s="689"/>
      <c r="I10" s="455" t="s">
        <v>4989</v>
      </c>
      <c r="J10" s="510"/>
      <c r="K10" s="455"/>
      <c r="L10" s="456"/>
      <c r="M10" s="455"/>
      <c r="N10" s="310"/>
      <c r="O10" s="306"/>
      <c r="Q10" s="306" t="s">
        <v>11861</v>
      </c>
      <c r="R10" s="306">
        <v>2000000</v>
      </c>
      <c r="S10" s="306"/>
    </row>
    <row r="11" spans="1:19 16384:16384" ht="26.25" x14ac:dyDescent="0.25">
      <c r="A11" s="690" t="s">
        <v>9224</v>
      </c>
      <c r="B11" s="691"/>
      <c r="C11" s="691"/>
      <c r="D11" s="692">
        <f>Cash!G9530</f>
        <v>3238.553207267425</v>
      </c>
      <c r="E11" s="693"/>
      <c r="I11" s="455" t="s">
        <v>1449</v>
      </c>
      <c r="J11" s="510">
        <f>SUMIF(Cash!C5392:C35674,cb!I11,Cash!E5392:E35674)+2000+1000+16500+1000+1000+7500+5000+10500+4000+5000+2000+2000+2000+500-60000+1000+500+30000+15000+1000+9000+40000+5000+6000+19000+500+2000+3000+5000+10000+1000+500+10000+7000</f>
        <v>1601000</v>
      </c>
      <c r="K11" s="455"/>
      <c r="L11" s="456"/>
      <c r="M11" s="455"/>
      <c r="N11" s="310"/>
      <c r="O11" s="306"/>
      <c r="Q11" s="306" t="s">
        <v>12342</v>
      </c>
      <c r="R11" s="306">
        <v>1380000</v>
      </c>
      <c r="S11" s="306"/>
    </row>
    <row r="12" spans="1:19 16384:16384" ht="26.25" x14ac:dyDescent="0.25">
      <c r="A12" s="690" t="s">
        <v>9294</v>
      </c>
      <c r="B12" s="691"/>
      <c r="C12" s="691"/>
      <c r="D12" s="692">
        <f ca="1">staff!M361</f>
        <v>437761</v>
      </c>
      <c r="E12" s="693"/>
      <c r="I12" s="455" t="s">
        <v>12586</v>
      </c>
      <c r="J12" s="510">
        <f>SUM(H21:H1000)</f>
        <v>126000</v>
      </c>
      <c r="K12" s="455"/>
      <c r="L12" s="456"/>
      <c r="M12" s="306" t="s">
        <v>13002</v>
      </c>
      <c r="N12" s="306"/>
      <c r="O12" s="306">
        <v>18900</v>
      </c>
      <c r="Q12" s="306" t="s">
        <v>12353</v>
      </c>
      <c r="R12" s="306">
        <v>1300000</v>
      </c>
      <c r="S12" s="306"/>
    </row>
    <row r="13" spans="1:19 16384:16384" ht="26.25" x14ac:dyDescent="0.25">
      <c r="A13" s="690" t="s">
        <v>10914</v>
      </c>
      <c r="B13" s="691"/>
      <c r="C13" s="691"/>
      <c r="D13" s="692">
        <v>300000</v>
      </c>
      <c r="E13" s="693"/>
      <c r="I13" s="306" t="s">
        <v>10987</v>
      </c>
      <c r="J13" s="510">
        <f>'[3]Zakat 2020-21'!$G$21</f>
        <v>243345</v>
      </c>
      <c r="K13" s="455"/>
      <c r="L13" s="456"/>
      <c r="M13" s="306"/>
      <c r="N13" s="306"/>
      <c r="O13" s="455"/>
      <c r="P13" s="277"/>
      <c r="Q13" s="455" t="s">
        <v>12354</v>
      </c>
      <c r="R13" s="310">
        <v>5000000</v>
      </c>
      <c r="S13" s="310"/>
    </row>
    <row r="14" spans="1:19 16384:16384" ht="23.25" x14ac:dyDescent="0.25">
      <c r="A14" s="703" t="s">
        <v>12966</v>
      </c>
      <c r="B14" s="704"/>
      <c r="C14" s="704"/>
      <c r="D14" s="692">
        <v>100000</v>
      </c>
      <c r="E14" s="693"/>
      <c r="I14" s="455"/>
      <c r="J14" s="455"/>
      <c r="K14" s="455"/>
      <c r="L14" s="457"/>
      <c r="M14" s="306"/>
      <c r="N14" s="306"/>
      <c r="O14" s="455"/>
      <c r="Q14" s="306" t="s">
        <v>12342</v>
      </c>
      <c r="R14" s="310">
        <v>1500000</v>
      </c>
      <c r="S14" s="310"/>
      <c r="XFD14" s="277">
        <f>SUM(D14:XFC14)</f>
        <v>1600000</v>
      </c>
    </row>
    <row r="15" spans="1:19 16384:16384" ht="26.25" x14ac:dyDescent="0.25">
      <c r="A15" s="700" t="s">
        <v>9988</v>
      </c>
      <c r="B15" s="701"/>
      <c r="C15" s="702"/>
      <c r="D15" s="698"/>
      <c r="E15" s="699"/>
      <c r="I15" s="455" t="s">
        <v>12906</v>
      </c>
      <c r="J15" s="455">
        <v>100000</v>
      </c>
      <c r="K15" s="455"/>
      <c r="L15" s="457"/>
      <c r="M15" s="306"/>
      <c r="N15" s="306"/>
      <c r="O15" s="455"/>
      <c r="P15" s="277"/>
      <c r="Q15" s="306" t="s">
        <v>12760</v>
      </c>
      <c r="R15" s="310">
        <v>1600000</v>
      </c>
      <c r="S15" s="310"/>
    </row>
    <row r="16" spans="1:19 16384:16384" ht="29.25" thickBot="1" x14ac:dyDescent="0.5">
      <c r="A16" s="681" t="s">
        <v>6976</v>
      </c>
      <c r="B16" s="682"/>
      <c r="C16" s="683"/>
      <c r="D16" s="684">
        <f ca="1">SUM(D5:E15)</f>
        <v>38368068.483207278</v>
      </c>
      <c r="E16" s="685"/>
      <c r="I16" s="455" t="s">
        <v>12906</v>
      </c>
      <c r="J16" s="455">
        <v>150000</v>
      </c>
      <c r="K16" s="306"/>
      <c r="L16" s="456"/>
      <c r="M16" s="455"/>
      <c r="N16" s="310"/>
      <c r="O16" s="455"/>
      <c r="Q16" s="306" t="s">
        <v>12777</v>
      </c>
      <c r="R16" s="310">
        <v>5204349</v>
      </c>
      <c r="S16" s="310"/>
    </row>
    <row r="17" spans="3:21" x14ac:dyDescent="0.25">
      <c r="I17" s="455" t="s">
        <v>12907</v>
      </c>
      <c r="J17" s="455">
        <v>250000</v>
      </c>
      <c r="K17" s="306"/>
      <c r="L17" s="456"/>
      <c r="M17" s="455"/>
      <c r="N17" s="310"/>
      <c r="O17" s="455"/>
      <c r="P17" s="310"/>
      <c r="Q17" s="306" t="s">
        <v>12924</v>
      </c>
      <c r="R17" s="310">
        <v>3221233</v>
      </c>
      <c r="S17" s="310"/>
    </row>
    <row r="18" spans="3:21" x14ac:dyDescent="0.25">
      <c r="I18" s="455" t="s">
        <v>12907</v>
      </c>
      <c r="J18" s="455">
        <v>1500000</v>
      </c>
      <c r="K18" s="306">
        <v>100000</v>
      </c>
      <c r="L18" s="458"/>
      <c r="M18" s="455"/>
      <c r="N18" s="310"/>
      <c r="O18" s="306"/>
      <c r="P18" s="310"/>
      <c r="Q18" s="306" t="s">
        <v>12923</v>
      </c>
      <c r="R18" s="310">
        <v>1000000</v>
      </c>
      <c r="S18" s="310"/>
    </row>
    <row r="19" spans="3:21" x14ac:dyDescent="0.25">
      <c r="I19" s="455" t="s">
        <v>12935</v>
      </c>
      <c r="J19" s="455">
        <v>700000</v>
      </c>
      <c r="K19" s="306"/>
      <c r="L19" s="458"/>
      <c r="M19" s="455"/>
      <c r="N19" s="310"/>
      <c r="O19" s="306"/>
      <c r="P19" s="2"/>
      <c r="Q19" s="306" t="s">
        <v>12894</v>
      </c>
      <c r="R19" s="310">
        <v>1000000</v>
      </c>
      <c r="S19" s="310"/>
    </row>
    <row r="20" spans="3:21" ht="18.75" x14ac:dyDescent="0.3">
      <c r="G20" s="675" t="s">
        <v>12586</v>
      </c>
      <c r="H20" s="676"/>
      <c r="I20" s="455" t="s">
        <v>12936</v>
      </c>
      <c r="J20" s="455">
        <v>700000</v>
      </c>
      <c r="K20" s="306"/>
      <c r="L20" s="458"/>
      <c r="M20" s="306"/>
      <c r="N20" s="306"/>
      <c r="O20" s="306"/>
      <c r="P20" s="2"/>
      <c r="Q20" s="306" t="s">
        <v>12894</v>
      </c>
      <c r="R20" s="310">
        <v>1000000</v>
      </c>
      <c r="S20" s="310"/>
    </row>
    <row r="21" spans="3:21" x14ac:dyDescent="0.25">
      <c r="G21" t="s">
        <v>12672</v>
      </c>
      <c r="H21" s="2">
        <v>7000</v>
      </c>
      <c r="I21" s="455"/>
      <c r="J21" s="455"/>
      <c r="K21" s="306">
        <v>100000</v>
      </c>
      <c r="L21" s="458"/>
      <c r="M21" s="306"/>
      <c r="N21" s="306"/>
      <c r="O21" s="306"/>
      <c r="Q21" s="306" t="s">
        <v>12894</v>
      </c>
      <c r="R21" s="310">
        <v>1000000</v>
      </c>
      <c r="S21" s="310"/>
      <c r="U21" s="277"/>
    </row>
    <row r="22" spans="3:21" x14ac:dyDescent="0.25">
      <c r="G22" t="s">
        <v>12750</v>
      </c>
      <c r="H22" s="2">
        <v>50000</v>
      </c>
      <c r="I22" s="455" t="s">
        <v>12907</v>
      </c>
      <c r="J22" s="455">
        <v>250000</v>
      </c>
      <c r="K22" s="306"/>
      <c r="L22" s="458"/>
      <c r="M22" s="306"/>
      <c r="N22" s="306"/>
      <c r="O22" s="306"/>
      <c r="Q22" s="306" t="s">
        <v>12894</v>
      </c>
      <c r="R22" s="310">
        <v>1500000</v>
      </c>
      <c r="S22" s="310"/>
      <c r="U22" s="277">
        <f>SUM(S36:S72)</f>
        <v>10452012.33</v>
      </c>
    </row>
    <row r="23" spans="3:21" x14ac:dyDescent="0.25">
      <c r="G23" t="s">
        <v>6959</v>
      </c>
      <c r="H23" s="618">
        <v>1000</v>
      </c>
      <c r="I23" s="306" t="s">
        <v>13005</v>
      </c>
      <c r="J23" s="306">
        <v>132000</v>
      </c>
      <c r="K23" s="304"/>
      <c r="L23" s="458"/>
      <c r="M23" s="306"/>
      <c r="N23" s="306"/>
      <c r="O23" s="306"/>
      <c r="Q23" s="306" t="s">
        <v>12894</v>
      </c>
      <c r="R23" s="310">
        <v>1500000</v>
      </c>
      <c r="S23" s="310"/>
    </row>
    <row r="24" spans="3:21" x14ac:dyDescent="0.25">
      <c r="G24" t="s">
        <v>12788</v>
      </c>
      <c r="H24" s="304">
        <v>500</v>
      </c>
      <c r="I24" s="306" t="s">
        <v>13310</v>
      </c>
      <c r="J24" s="306">
        <v>25000</v>
      </c>
      <c r="K24" s="304"/>
      <c r="L24" s="458"/>
      <c r="M24" s="306"/>
      <c r="N24" s="455"/>
      <c r="O24" s="306"/>
      <c r="Q24" s="306" t="s">
        <v>12894</v>
      </c>
      <c r="R24" s="310">
        <v>1417880</v>
      </c>
      <c r="S24" s="310"/>
    </row>
    <row r="25" spans="3:21" x14ac:dyDescent="0.25">
      <c r="G25" t="s">
        <v>12672</v>
      </c>
      <c r="H25" s="2">
        <v>7000</v>
      </c>
      <c r="I25" s="306" t="s">
        <v>13310</v>
      </c>
      <c r="J25" s="306">
        <v>25000</v>
      </c>
      <c r="K25" s="304"/>
      <c r="L25" s="458"/>
      <c r="M25" s="306"/>
      <c r="N25" s="306"/>
      <c r="O25" s="306"/>
      <c r="Q25" s="306" t="s">
        <v>12925</v>
      </c>
      <c r="R25" s="310">
        <v>5000000</v>
      </c>
      <c r="S25" s="310"/>
    </row>
    <row r="26" spans="3:21" x14ac:dyDescent="0.25">
      <c r="C26" s="2" t="s">
        <v>11023</v>
      </c>
      <c r="D26" s="2">
        <f>[2]Profit!$AE$25+[2]Profit!$X$29+[2]Profit!$W$29+[2]Profit!$V$29+[2]Profit!$E$29+[2]Profit!$D$29+[2]Profit!$C$29+[2]Profit!$S$12+[2]Profit!$S$7</f>
        <v>46713756.700874001</v>
      </c>
      <c r="G26" t="s">
        <v>13023</v>
      </c>
      <c r="H26" s="2">
        <v>1000</v>
      </c>
      <c r="I26" s="306" t="s">
        <v>13310</v>
      </c>
      <c r="J26" s="455">
        <v>50000</v>
      </c>
      <c r="K26" s="304"/>
      <c r="L26" s="458"/>
      <c r="M26" s="306"/>
      <c r="N26" s="306"/>
      <c r="O26" s="304"/>
      <c r="Q26" s="306" t="s">
        <v>12942</v>
      </c>
      <c r="R26" s="310">
        <v>5000000</v>
      </c>
      <c r="S26" s="310"/>
    </row>
    <row r="27" spans="3:21" x14ac:dyDescent="0.25">
      <c r="C27" s="2" t="s">
        <v>11024</v>
      </c>
      <c r="D27" s="2">
        <f ca="1">D16</f>
        <v>38368068.483207278</v>
      </c>
      <c r="G27" t="s">
        <v>13213</v>
      </c>
      <c r="H27" s="639">
        <v>7000</v>
      </c>
      <c r="I27" s="455" t="s">
        <v>13383</v>
      </c>
      <c r="J27" s="455">
        <v>500000</v>
      </c>
      <c r="K27" s="304"/>
      <c r="L27" s="439"/>
      <c r="M27" s="304"/>
      <c r="N27" s="304"/>
      <c r="O27" s="304"/>
      <c r="Q27" s="306" t="s">
        <v>12979</v>
      </c>
      <c r="R27" s="310">
        <v>4548000</v>
      </c>
      <c r="S27" s="310"/>
    </row>
    <row r="28" spans="3:21" x14ac:dyDescent="0.25">
      <c r="C28" s="2" t="s">
        <v>11025</v>
      </c>
      <c r="D28" s="2">
        <f ca="1">D27-D26</f>
        <v>-8345688.2176667228</v>
      </c>
      <c r="G28" t="s">
        <v>13238</v>
      </c>
      <c r="H28" s="2">
        <v>4000</v>
      </c>
      <c r="I28" s="455" t="s">
        <v>8204</v>
      </c>
      <c r="J28" s="455">
        <v>40000</v>
      </c>
      <c r="K28" s="304"/>
      <c r="L28" s="439"/>
      <c r="M28" s="304"/>
      <c r="N28" s="304"/>
      <c r="O28" s="304"/>
      <c r="Q28" s="306" t="s">
        <v>12894</v>
      </c>
      <c r="R28" s="310">
        <v>4096986</v>
      </c>
      <c r="S28" s="310"/>
    </row>
    <row r="29" spans="3:21" x14ac:dyDescent="0.25">
      <c r="G29" t="s">
        <v>13244</v>
      </c>
      <c r="H29" s="639">
        <v>1000</v>
      </c>
      <c r="I29" s="455"/>
      <c r="J29" s="455"/>
      <c r="K29" s="304"/>
      <c r="L29" s="439"/>
      <c r="M29" s="304"/>
      <c r="N29" s="304"/>
      <c r="O29" s="304"/>
      <c r="Q29" s="306" t="s">
        <v>13068</v>
      </c>
      <c r="R29" s="310">
        <v>8000000</v>
      </c>
      <c r="S29" s="310"/>
    </row>
    <row r="30" spans="3:21" x14ac:dyDescent="0.25">
      <c r="G30" t="s">
        <v>13263</v>
      </c>
      <c r="H30">
        <f>5000+4000</f>
        <v>9000</v>
      </c>
      <c r="I30" s="306"/>
      <c r="J30" s="306"/>
      <c r="K30" s="304"/>
      <c r="L30" s="439"/>
      <c r="M30" s="304"/>
      <c r="N30" s="304"/>
      <c r="O30" s="304"/>
      <c r="Q30" s="306" t="s">
        <v>13193</v>
      </c>
      <c r="R30" s="310">
        <v>10000000</v>
      </c>
      <c r="S30" s="310"/>
    </row>
    <row r="31" spans="3:21" x14ac:dyDescent="0.25">
      <c r="G31" t="s">
        <v>13264</v>
      </c>
      <c r="H31" s="639">
        <v>5000</v>
      </c>
      <c r="I31" s="306"/>
      <c r="J31" s="304"/>
      <c r="K31" s="304"/>
      <c r="L31" s="439"/>
      <c r="M31" s="304"/>
      <c r="N31" s="304"/>
      <c r="O31" s="304"/>
      <c r="Q31" s="306" t="s">
        <v>13379</v>
      </c>
      <c r="R31" s="310">
        <v>7831493</v>
      </c>
      <c r="S31" s="310"/>
    </row>
    <row r="32" spans="3:21" x14ac:dyDescent="0.25">
      <c r="G32" t="s">
        <v>13213</v>
      </c>
      <c r="H32" s="639">
        <v>7000</v>
      </c>
      <c r="I32" s="304"/>
      <c r="J32" s="304"/>
      <c r="K32" s="304"/>
      <c r="L32" s="439"/>
      <c r="M32" s="304"/>
      <c r="N32" s="304"/>
      <c r="O32" s="304"/>
      <c r="Q32" s="306" t="s">
        <v>13464</v>
      </c>
      <c r="R32" s="310">
        <v>5000000</v>
      </c>
      <c r="S32" s="310"/>
    </row>
    <row r="33" spans="7:19" x14ac:dyDescent="0.25">
      <c r="G33" t="s">
        <v>13309</v>
      </c>
      <c r="H33">
        <v>5000</v>
      </c>
      <c r="I33" s="304"/>
      <c r="J33" s="304"/>
      <c r="K33" s="304"/>
      <c r="L33" s="439"/>
      <c r="M33" s="304"/>
      <c r="N33" s="304"/>
      <c r="O33" s="304"/>
      <c r="Q33" s="306"/>
      <c r="R33" s="310"/>
      <c r="S33" s="310"/>
    </row>
    <row r="34" spans="7:19" x14ac:dyDescent="0.25">
      <c r="G34" t="s">
        <v>13337</v>
      </c>
      <c r="H34" s="277">
        <v>5000</v>
      </c>
      <c r="I34" s="304"/>
      <c r="J34" s="304"/>
      <c r="K34" s="304"/>
      <c r="L34" s="439"/>
      <c r="M34" s="304"/>
      <c r="N34" s="304"/>
      <c r="O34" s="304"/>
      <c r="Q34" s="306"/>
      <c r="R34" s="310"/>
      <c r="S34" s="310"/>
    </row>
    <row r="35" spans="7:19" x14ac:dyDescent="0.25">
      <c r="G35" t="s">
        <v>13399</v>
      </c>
      <c r="H35" s="277">
        <v>2000</v>
      </c>
      <c r="I35" s="304"/>
      <c r="J35" s="304"/>
      <c r="K35" s="304"/>
      <c r="L35" s="439"/>
      <c r="M35" s="304"/>
      <c r="N35" s="304"/>
      <c r="O35" s="304"/>
      <c r="Q35" s="455" t="s">
        <v>12838</v>
      </c>
      <c r="R35" s="310"/>
      <c r="S35" s="310">
        <f>18192885+12895660</f>
        <v>31088545</v>
      </c>
    </row>
    <row r="36" spans="7:19" x14ac:dyDescent="0.25">
      <c r="G36" t="s">
        <v>13457</v>
      </c>
      <c r="H36">
        <v>1000</v>
      </c>
      <c r="I36" s="304"/>
      <c r="J36" s="304"/>
      <c r="K36" s="304"/>
      <c r="L36" s="439"/>
      <c r="M36" s="304"/>
      <c r="N36" s="304"/>
      <c r="O36" s="304"/>
      <c r="Q36" s="455" t="s">
        <v>12858</v>
      </c>
      <c r="R36" s="310"/>
      <c r="S36" s="310">
        <v>59000</v>
      </c>
    </row>
    <row r="37" spans="7:19" x14ac:dyDescent="0.25">
      <c r="G37" t="s">
        <v>13458</v>
      </c>
      <c r="H37">
        <v>1000</v>
      </c>
      <c r="I37" s="304"/>
      <c r="J37" s="304"/>
      <c r="K37" s="304"/>
      <c r="L37" s="439"/>
      <c r="M37" s="304"/>
      <c r="N37" s="304"/>
      <c r="O37" s="304"/>
      <c r="Q37" s="455" t="s">
        <v>12868</v>
      </c>
      <c r="R37" s="310"/>
      <c r="S37" s="310">
        <v>1000000</v>
      </c>
    </row>
    <row r="38" spans="7:19" x14ac:dyDescent="0.25">
      <c r="G38" t="s">
        <v>13459</v>
      </c>
      <c r="H38">
        <v>3000</v>
      </c>
      <c r="I38" s="304"/>
      <c r="J38" s="304"/>
      <c r="K38" s="304"/>
      <c r="L38" s="439"/>
      <c r="M38" s="304"/>
      <c r="N38" s="304"/>
      <c r="O38" s="304"/>
      <c r="Q38" s="455" t="s">
        <v>12869</v>
      </c>
      <c r="R38" s="310"/>
      <c r="S38" s="310">
        <v>155000</v>
      </c>
    </row>
    <row r="39" spans="7:19" x14ac:dyDescent="0.25">
      <c r="G39" t="s">
        <v>13460</v>
      </c>
      <c r="H39">
        <v>500</v>
      </c>
      <c r="I39" s="304"/>
      <c r="J39" s="304"/>
      <c r="K39" s="304"/>
      <c r="L39" s="439"/>
      <c r="M39" s="304"/>
      <c r="N39" s="304"/>
      <c r="O39" s="304"/>
      <c r="Q39" s="455" t="s">
        <v>12870</v>
      </c>
      <c r="R39" s="310"/>
      <c r="S39" s="310">
        <v>95000</v>
      </c>
    </row>
    <row r="40" spans="7:19" x14ac:dyDescent="0.25">
      <c r="G40" t="s">
        <v>13459</v>
      </c>
      <c r="H40">
        <v>4000</v>
      </c>
      <c r="I40" s="304"/>
      <c r="J40" s="304"/>
      <c r="K40" s="304"/>
      <c r="L40" s="439"/>
      <c r="M40" s="304"/>
      <c r="N40" s="304"/>
      <c r="O40" s="304"/>
      <c r="Q40" s="455" t="s">
        <v>12872</v>
      </c>
      <c r="R40" s="310"/>
      <c r="S40" s="310">
        <v>200000</v>
      </c>
    </row>
    <row r="41" spans="7:19" x14ac:dyDescent="0.25">
      <c r="G41" t="s">
        <v>13470</v>
      </c>
      <c r="H41">
        <v>5000</v>
      </c>
      <c r="I41" s="304"/>
      <c r="J41" s="304"/>
      <c r="K41" s="304"/>
      <c r="L41" s="439"/>
      <c r="M41" s="304"/>
      <c r="N41" s="304"/>
      <c r="O41" s="304"/>
      <c r="Q41" s="455" t="s">
        <v>12882</v>
      </c>
      <c r="R41" s="310"/>
      <c r="S41" s="310">
        <v>40000</v>
      </c>
    </row>
    <row r="42" spans="7:19" x14ac:dyDescent="0.25">
      <c r="I42" s="304"/>
      <c r="J42" s="304"/>
      <c r="K42" s="304"/>
      <c r="L42" s="439"/>
      <c r="M42" s="304"/>
      <c r="N42" s="304"/>
      <c r="O42" s="304"/>
      <c r="Q42" s="455" t="s">
        <v>12883</v>
      </c>
      <c r="R42" s="310"/>
      <c r="S42" s="310">
        <v>300000</v>
      </c>
    </row>
    <row r="43" spans="7:19" x14ac:dyDescent="0.25">
      <c r="I43" s="304"/>
      <c r="J43" s="304"/>
      <c r="K43" s="304"/>
      <c r="L43" s="439"/>
      <c r="M43" s="304"/>
      <c r="N43" s="304"/>
      <c r="O43" s="304"/>
      <c r="Q43" s="455" t="s">
        <v>12884</v>
      </c>
      <c r="R43" s="310"/>
      <c r="S43" s="310">
        <v>143500</v>
      </c>
    </row>
    <row r="44" spans="7:19" x14ac:dyDescent="0.25">
      <c r="I44" s="304"/>
      <c r="J44" s="304"/>
      <c r="K44" s="304"/>
      <c r="L44" s="439"/>
      <c r="M44" s="304"/>
      <c r="N44" s="304"/>
      <c r="O44" s="304"/>
      <c r="Q44" s="455" t="s">
        <v>12902</v>
      </c>
      <c r="R44" s="310"/>
      <c r="S44" s="310">
        <v>160000</v>
      </c>
    </row>
    <row r="45" spans="7:19" x14ac:dyDescent="0.25">
      <c r="I45" s="304"/>
      <c r="J45" s="304"/>
      <c r="K45" s="304"/>
      <c r="L45" s="439"/>
      <c r="M45" s="304"/>
      <c r="N45" s="304"/>
      <c r="O45" s="304"/>
      <c r="Q45" s="455" t="s">
        <v>12905</v>
      </c>
      <c r="R45" s="310"/>
      <c r="S45" s="310">
        <v>100000</v>
      </c>
    </row>
    <row r="46" spans="7:19" x14ac:dyDescent="0.25">
      <c r="I46" s="304"/>
      <c r="J46" s="304"/>
      <c r="K46" s="304"/>
      <c r="L46" s="439"/>
      <c r="M46" s="304"/>
      <c r="N46" s="304"/>
      <c r="O46" s="304"/>
      <c r="Q46" s="455" t="s">
        <v>12905</v>
      </c>
      <c r="R46" s="310"/>
      <c r="S46" s="310">
        <v>150000</v>
      </c>
    </row>
    <row r="47" spans="7:19" x14ac:dyDescent="0.25">
      <c r="I47" s="304"/>
      <c r="J47" s="304"/>
      <c r="K47" s="304"/>
      <c r="L47" s="439"/>
      <c r="M47" s="304"/>
      <c r="N47" s="304"/>
      <c r="O47" s="304"/>
      <c r="Q47" s="455" t="s">
        <v>12907</v>
      </c>
      <c r="R47" s="310"/>
      <c r="S47" s="310">
        <v>250000</v>
      </c>
    </row>
    <row r="48" spans="7:19" x14ac:dyDescent="0.25">
      <c r="I48" s="304"/>
      <c r="J48" s="304"/>
      <c r="K48" s="304"/>
      <c r="L48" s="439"/>
      <c r="M48" s="304"/>
      <c r="N48" s="304"/>
      <c r="O48" s="304"/>
      <c r="Q48" s="455" t="s">
        <v>12907</v>
      </c>
      <c r="R48" s="310"/>
      <c r="S48" s="310">
        <v>250000</v>
      </c>
    </row>
    <row r="49" spans="9:19" x14ac:dyDescent="0.25">
      <c r="I49" s="304"/>
      <c r="J49" s="304"/>
      <c r="K49" s="304"/>
      <c r="L49" s="439"/>
      <c r="M49" s="304"/>
      <c r="N49" s="304"/>
      <c r="O49" s="304"/>
      <c r="Q49" s="455" t="s">
        <v>12922</v>
      </c>
      <c r="R49" s="310"/>
      <c r="S49" s="310">
        <v>1500000</v>
      </c>
    </row>
    <row r="50" spans="9:19" x14ac:dyDescent="0.25">
      <c r="I50" s="304"/>
      <c r="J50" s="304"/>
      <c r="K50" s="304"/>
      <c r="L50" s="439"/>
      <c r="M50" s="304"/>
      <c r="N50" s="304"/>
      <c r="O50" s="304"/>
      <c r="Q50" s="455" t="s">
        <v>12931</v>
      </c>
      <c r="R50" s="310"/>
      <c r="S50" s="310">
        <v>100000</v>
      </c>
    </row>
    <row r="51" spans="9:19" x14ac:dyDescent="0.25">
      <c r="I51" s="304"/>
      <c r="J51" s="304"/>
      <c r="K51" s="304"/>
      <c r="L51" s="439"/>
      <c r="M51" s="304"/>
      <c r="N51" s="304"/>
      <c r="O51" s="304"/>
      <c r="Q51" s="455" t="s">
        <v>12907</v>
      </c>
      <c r="R51" s="310"/>
      <c r="S51" s="310">
        <v>1500000</v>
      </c>
    </row>
    <row r="52" spans="9:19" x14ac:dyDescent="0.25">
      <c r="I52" s="304"/>
      <c r="J52" s="304"/>
      <c r="K52" s="304"/>
      <c r="L52" s="439"/>
      <c r="M52" s="304"/>
      <c r="N52" s="304"/>
      <c r="O52" s="304"/>
      <c r="Q52" s="455" t="s">
        <v>12943</v>
      </c>
      <c r="R52" s="310"/>
      <c r="S52" s="310">
        <v>100000</v>
      </c>
    </row>
    <row r="53" spans="9:19" x14ac:dyDescent="0.25">
      <c r="I53" s="304"/>
      <c r="J53" s="304"/>
      <c r="K53" s="304"/>
      <c r="L53" s="439"/>
      <c r="M53" s="304"/>
      <c r="N53" s="304"/>
      <c r="O53" s="304"/>
      <c r="Q53" s="310" t="s">
        <v>12980</v>
      </c>
      <c r="R53" s="310"/>
      <c r="S53" s="310">
        <v>125000</v>
      </c>
    </row>
    <row r="54" spans="9:19" x14ac:dyDescent="0.25">
      <c r="I54" s="304"/>
      <c r="J54" s="304"/>
      <c r="K54" s="304"/>
      <c r="L54" s="439"/>
      <c r="M54" s="304"/>
      <c r="N54" s="304"/>
      <c r="O54" s="304"/>
      <c r="Q54" s="310" t="s">
        <v>12981</v>
      </c>
      <c r="R54" s="310"/>
      <c r="S54" s="310">
        <v>200000</v>
      </c>
    </row>
    <row r="55" spans="9:19" x14ac:dyDescent="0.25">
      <c r="I55" s="304"/>
      <c r="J55" s="304"/>
      <c r="K55" s="304"/>
      <c r="L55" s="439"/>
      <c r="M55" s="304"/>
      <c r="N55" s="304"/>
      <c r="O55" s="304"/>
      <c r="Q55" s="310" t="s">
        <v>12982</v>
      </c>
      <c r="R55" s="310"/>
      <c r="S55" s="310">
        <v>100000</v>
      </c>
    </row>
    <row r="56" spans="9:19" x14ac:dyDescent="0.25">
      <c r="I56" s="304"/>
      <c r="J56" s="304"/>
      <c r="K56" s="304"/>
      <c r="L56" s="439"/>
      <c r="M56" s="304"/>
      <c r="N56" s="304"/>
      <c r="O56" s="304"/>
      <c r="Q56" s="310" t="s">
        <v>12983</v>
      </c>
      <c r="R56" s="310"/>
      <c r="S56" s="310">
        <v>500000</v>
      </c>
    </row>
    <row r="57" spans="9:19" x14ac:dyDescent="0.25">
      <c r="I57" s="304"/>
      <c r="J57" s="304"/>
      <c r="K57" s="304"/>
      <c r="L57" s="439"/>
      <c r="M57" s="304"/>
      <c r="N57" s="304"/>
      <c r="O57" s="304"/>
      <c r="Q57" s="310" t="s">
        <v>12984</v>
      </c>
      <c r="R57" s="310"/>
      <c r="S57" s="310">
        <v>42000</v>
      </c>
    </row>
    <row r="58" spans="9:19" x14ac:dyDescent="0.25">
      <c r="I58" s="304"/>
      <c r="J58" s="304"/>
      <c r="K58" s="304"/>
      <c r="L58" s="439"/>
      <c r="M58" s="304"/>
      <c r="N58" s="304"/>
      <c r="O58" s="304"/>
      <c r="Q58" s="310" t="s">
        <v>12985</v>
      </c>
      <c r="R58" s="310"/>
      <c r="S58" s="310">
        <v>74000</v>
      </c>
    </row>
    <row r="59" spans="9:19" x14ac:dyDescent="0.25">
      <c r="I59" s="304"/>
      <c r="J59" s="304"/>
      <c r="K59" s="304"/>
      <c r="L59" s="439"/>
      <c r="M59" s="304"/>
      <c r="N59" s="304"/>
      <c r="O59" s="304"/>
      <c r="Q59" s="310" t="s">
        <v>12986</v>
      </c>
      <c r="R59" s="310"/>
      <c r="S59" s="310">
        <v>42212.33</v>
      </c>
    </row>
    <row r="60" spans="9:19" x14ac:dyDescent="0.25">
      <c r="I60" s="304"/>
      <c r="J60" s="304"/>
      <c r="K60" s="304"/>
      <c r="L60" s="439"/>
      <c r="M60" s="304"/>
      <c r="N60" s="304"/>
      <c r="O60" s="304"/>
      <c r="Q60" s="310" t="s">
        <v>12987</v>
      </c>
      <c r="R60" s="310"/>
      <c r="S60" s="310">
        <v>51000</v>
      </c>
    </row>
    <row r="61" spans="9:19" x14ac:dyDescent="0.25">
      <c r="I61" s="304"/>
      <c r="J61" s="304"/>
      <c r="K61" s="304"/>
      <c r="L61" s="439"/>
      <c r="M61" s="304"/>
      <c r="N61" s="304"/>
      <c r="O61" s="304"/>
      <c r="Q61" s="310" t="s">
        <v>12988</v>
      </c>
      <c r="R61" s="310"/>
      <c r="S61" s="310">
        <v>218000</v>
      </c>
    </row>
    <row r="62" spans="9:19" x14ac:dyDescent="0.25">
      <c r="I62" s="304"/>
      <c r="J62" s="304"/>
      <c r="K62" s="304"/>
      <c r="L62" s="439"/>
      <c r="M62" s="304"/>
      <c r="N62" s="304"/>
      <c r="O62" s="304"/>
      <c r="Q62" s="310" t="s">
        <v>12989</v>
      </c>
      <c r="R62" s="310"/>
      <c r="S62" s="310">
        <v>39000</v>
      </c>
    </row>
    <row r="63" spans="9:19" x14ac:dyDescent="0.25">
      <c r="I63" s="304"/>
      <c r="J63" s="304"/>
      <c r="K63" s="304"/>
      <c r="L63" s="439"/>
      <c r="M63" s="304"/>
      <c r="N63" s="304"/>
      <c r="O63" s="304"/>
      <c r="Q63" s="310" t="s">
        <v>12990</v>
      </c>
      <c r="R63" s="310"/>
      <c r="S63" s="310">
        <v>80000</v>
      </c>
    </row>
    <row r="64" spans="9:19" x14ac:dyDescent="0.25">
      <c r="I64" s="304"/>
      <c r="J64" s="304"/>
      <c r="K64" s="304"/>
      <c r="L64" s="439"/>
      <c r="M64" s="304"/>
      <c r="N64" s="304"/>
      <c r="O64" s="304"/>
      <c r="Q64" s="310" t="s">
        <v>12991</v>
      </c>
      <c r="R64" s="310"/>
      <c r="S64" s="310">
        <v>50000</v>
      </c>
    </row>
    <row r="65" spans="9:19" x14ac:dyDescent="0.25">
      <c r="I65" s="304"/>
      <c r="J65" s="304"/>
      <c r="K65" s="304"/>
      <c r="L65" s="439"/>
      <c r="M65" s="304"/>
      <c r="N65" s="304"/>
      <c r="O65" s="304"/>
      <c r="Q65" s="310" t="s">
        <v>12992</v>
      </c>
      <c r="R65" s="310"/>
      <c r="S65" s="310">
        <v>250000</v>
      </c>
    </row>
    <row r="66" spans="9:19" x14ac:dyDescent="0.25">
      <c r="I66" s="304"/>
      <c r="J66" s="304"/>
      <c r="K66" s="304"/>
      <c r="L66" s="439"/>
      <c r="M66" s="304"/>
      <c r="N66" s="304"/>
      <c r="O66" s="304"/>
      <c r="Q66" s="310" t="s">
        <v>12993</v>
      </c>
      <c r="R66" s="310"/>
      <c r="S66" s="310">
        <v>28300</v>
      </c>
    </row>
    <row r="67" spans="9:19" x14ac:dyDescent="0.25">
      <c r="I67" s="304"/>
      <c r="J67" s="304"/>
      <c r="K67" s="304"/>
      <c r="L67" s="439"/>
      <c r="M67" s="304"/>
      <c r="N67" s="304"/>
      <c r="O67" s="304"/>
      <c r="Q67" s="455" t="s">
        <v>12994</v>
      </c>
      <c r="R67" s="310"/>
      <c r="S67" s="310">
        <v>35000</v>
      </c>
    </row>
    <row r="68" spans="9:19" x14ac:dyDescent="0.25">
      <c r="I68" s="304"/>
      <c r="J68" s="304"/>
      <c r="K68" s="304"/>
      <c r="L68" s="439"/>
      <c r="M68" s="304"/>
      <c r="N68" s="304"/>
      <c r="O68" s="304"/>
      <c r="Q68" s="455" t="s">
        <v>12995</v>
      </c>
      <c r="R68" s="310"/>
      <c r="S68" s="310">
        <v>250000</v>
      </c>
    </row>
    <row r="69" spans="9:19" x14ac:dyDescent="0.25">
      <c r="I69" s="304"/>
      <c r="J69" s="304"/>
      <c r="K69" s="304"/>
      <c r="L69" s="439"/>
      <c r="M69" s="304"/>
      <c r="N69" s="304"/>
      <c r="O69" s="304"/>
      <c r="Q69" s="455" t="s">
        <v>12995</v>
      </c>
      <c r="R69" s="310"/>
      <c r="S69" s="310">
        <v>250000</v>
      </c>
    </row>
    <row r="70" spans="9:19" x14ac:dyDescent="0.25">
      <c r="I70" s="304"/>
      <c r="J70" s="304"/>
      <c r="K70" s="304"/>
      <c r="L70" s="439"/>
      <c r="M70" s="304"/>
      <c r="N70" s="304"/>
      <c r="O70" s="304"/>
      <c r="Q70" s="455" t="s">
        <v>13001</v>
      </c>
      <c r="R70" s="310"/>
      <c r="S70" s="310">
        <v>250000</v>
      </c>
    </row>
    <row r="71" spans="9:19" x14ac:dyDescent="0.25">
      <c r="I71" s="304"/>
      <c r="J71" s="304"/>
      <c r="K71" s="304"/>
      <c r="L71" s="439"/>
      <c r="M71" s="304"/>
      <c r="N71" s="304"/>
      <c r="O71" s="304"/>
      <c r="Q71" s="455" t="s">
        <v>12996</v>
      </c>
      <c r="R71" s="310"/>
      <c r="S71" s="310">
        <v>765000</v>
      </c>
    </row>
    <row r="72" spans="9:19" x14ac:dyDescent="0.25">
      <c r="I72" s="304"/>
      <c r="J72" s="304"/>
      <c r="K72" s="304"/>
      <c r="L72" s="439"/>
      <c r="M72" s="304"/>
      <c r="N72" s="304"/>
      <c r="O72" s="304"/>
      <c r="Q72" s="455" t="s">
        <v>12997</v>
      </c>
      <c r="R72" s="310"/>
      <c r="S72" s="310">
        <v>1000000</v>
      </c>
    </row>
    <row r="73" spans="9:19" x14ac:dyDescent="0.25">
      <c r="I73" s="304"/>
      <c r="J73" s="304"/>
      <c r="K73" s="304"/>
      <c r="L73" s="439"/>
      <c r="M73" s="304"/>
      <c r="N73" s="304"/>
      <c r="O73" s="304"/>
      <c r="Q73" s="455" t="s">
        <v>12998</v>
      </c>
      <c r="R73" s="310"/>
      <c r="S73" s="310">
        <v>1500000</v>
      </c>
    </row>
    <row r="74" spans="9:19" x14ac:dyDescent="0.25">
      <c r="I74" s="304"/>
      <c r="J74" s="304"/>
      <c r="K74" s="304"/>
      <c r="L74" s="439"/>
      <c r="M74" s="304"/>
      <c r="N74" s="304"/>
      <c r="O74" s="304"/>
      <c r="Q74" s="455" t="s">
        <v>12999</v>
      </c>
      <c r="R74" s="310"/>
      <c r="S74" s="310">
        <v>1000000</v>
      </c>
    </row>
    <row r="75" spans="9:19" x14ac:dyDescent="0.25">
      <c r="I75" s="304"/>
      <c r="J75" s="304"/>
      <c r="K75" s="304"/>
      <c r="L75" s="439"/>
      <c r="M75" s="304"/>
      <c r="N75" s="304"/>
      <c r="O75" s="304"/>
      <c r="Q75" s="455" t="s">
        <v>13000</v>
      </c>
      <c r="R75" s="310"/>
      <c r="S75" s="310">
        <v>1000000</v>
      </c>
    </row>
    <row r="76" spans="9:19" x14ac:dyDescent="0.25">
      <c r="I76" s="304"/>
      <c r="J76" s="304"/>
      <c r="K76" s="304"/>
      <c r="L76" s="439"/>
      <c r="M76" s="304"/>
      <c r="N76" s="304"/>
      <c r="O76" s="304"/>
      <c r="Q76" s="310" t="s">
        <v>13004</v>
      </c>
      <c r="R76" s="310"/>
      <c r="S76" s="310">
        <v>8000</v>
      </c>
    </row>
    <row r="77" spans="9:19" x14ac:dyDescent="0.25">
      <c r="I77" s="304"/>
      <c r="J77" s="304"/>
      <c r="K77" s="304"/>
      <c r="L77" s="439"/>
      <c r="M77" s="304"/>
      <c r="N77" s="304"/>
      <c r="O77" s="304"/>
      <c r="Q77" s="310" t="s">
        <v>13004</v>
      </c>
      <c r="R77" s="310"/>
      <c r="S77" s="310">
        <v>52043</v>
      </c>
    </row>
    <row r="78" spans="9:19" x14ac:dyDescent="0.25">
      <c r="I78" s="304"/>
      <c r="J78" s="304"/>
      <c r="K78" s="304"/>
      <c r="L78" s="439"/>
      <c r="M78" s="304"/>
      <c r="N78" s="304"/>
      <c r="O78" s="304"/>
      <c r="Q78" s="455" t="s">
        <v>13026</v>
      </c>
      <c r="R78" s="310"/>
      <c r="S78" s="310">
        <v>47000</v>
      </c>
    </row>
    <row r="79" spans="9:19" x14ac:dyDescent="0.25">
      <c r="I79" s="304"/>
      <c r="J79" s="304"/>
      <c r="K79" s="304"/>
      <c r="L79" s="439"/>
      <c r="M79" s="304"/>
      <c r="N79" s="304"/>
      <c r="O79" s="304"/>
      <c r="Q79" s="455" t="s">
        <v>13027</v>
      </c>
      <c r="R79" s="310"/>
      <c r="S79" s="310">
        <v>250000</v>
      </c>
    </row>
    <row r="80" spans="9:19" x14ac:dyDescent="0.25">
      <c r="I80" s="304"/>
      <c r="J80" s="304"/>
      <c r="K80" s="304"/>
      <c r="L80" s="439"/>
      <c r="M80" s="304"/>
      <c r="N80" s="304"/>
      <c r="O80" s="304"/>
      <c r="Q80" s="455" t="s">
        <v>13028</v>
      </c>
      <c r="R80" s="310"/>
      <c r="S80" s="310">
        <v>357400</v>
      </c>
    </row>
    <row r="81" spans="9:19" x14ac:dyDescent="0.25">
      <c r="I81" s="304"/>
      <c r="J81" s="304"/>
      <c r="K81" s="304"/>
      <c r="L81" s="439"/>
      <c r="M81" s="304"/>
      <c r="N81" s="304"/>
      <c r="O81" s="304"/>
      <c r="Q81" s="455" t="s">
        <v>13029</v>
      </c>
      <c r="R81" s="310"/>
      <c r="S81" s="310">
        <v>267000</v>
      </c>
    </row>
    <row r="82" spans="9:19" x14ac:dyDescent="0.25">
      <c r="I82" s="304"/>
      <c r="J82" s="304"/>
      <c r="K82" s="304"/>
      <c r="L82" s="439"/>
      <c r="M82" s="304"/>
      <c r="N82" s="304"/>
      <c r="O82" s="304"/>
      <c r="Q82" s="455" t="s">
        <v>13030</v>
      </c>
      <c r="R82" s="310"/>
      <c r="S82" s="310">
        <v>76000</v>
      </c>
    </row>
    <row r="83" spans="9:19" x14ac:dyDescent="0.25">
      <c r="I83" s="304"/>
      <c r="J83" s="304"/>
      <c r="K83" s="304"/>
      <c r="L83" s="439"/>
      <c r="M83" s="304"/>
      <c r="N83" s="304"/>
      <c r="O83" s="304"/>
      <c r="Q83" s="455" t="s">
        <v>13031</v>
      </c>
      <c r="R83" s="310"/>
      <c r="S83" s="310">
        <v>100000</v>
      </c>
    </row>
    <row r="84" spans="9:19" x14ac:dyDescent="0.25">
      <c r="I84" s="304"/>
      <c r="J84" s="304"/>
      <c r="K84" s="304"/>
      <c r="L84" s="439"/>
      <c r="M84" s="304"/>
      <c r="N84" s="304"/>
      <c r="O84" s="304"/>
      <c r="Q84" s="455" t="s">
        <v>12998</v>
      </c>
      <c r="R84" s="310"/>
      <c r="S84" s="310">
        <v>1000000</v>
      </c>
    </row>
    <row r="85" spans="9:19" x14ac:dyDescent="0.25">
      <c r="I85" s="304"/>
      <c r="J85" s="304"/>
      <c r="K85" s="304"/>
      <c r="L85" s="439"/>
      <c r="M85" s="304"/>
      <c r="N85" s="304"/>
      <c r="O85" s="304"/>
      <c r="Q85" s="455" t="s">
        <v>13070</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13071</v>
      </c>
      <c r="R87" s="310"/>
      <c r="S87" s="310">
        <v>1417880</v>
      </c>
    </row>
    <row r="88" spans="9:19" x14ac:dyDescent="0.25">
      <c r="I88" s="304"/>
      <c r="J88" s="304"/>
      <c r="K88" s="304"/>
      <c r="L88" s="439"/>
      <c r="M88" s="304"/>
      <c r="N88" s="304"/>
      <c r="O88" s="304"/>
      <c r="Q88" s="455" t="s">
        <v>13071</v>
      </c>
      <c r="R88" s="310"/>
      <c r="S88" s="310">
        <v>900000</v>
      </c>
    </row>
    <row r="89" spans="9:19" x14ac:dyDescent="0.25">
      <c r="I89" s="304"/>
      <c r="J89" s="304"/>
      <c r="K89" s="304"/>
      <c r="L89" s="439"/>
      <c r="M89" s="304"/>
      <c r="N89" s="304"/>
      <c r="O89" s="304"/>
      <c r="Q89" s="455" t="s">
        <v>13072</v>
      </c>
      <c r="R89" s="310"/>
      <c r="S89" s="310">
        <v>250000</v>
      </c>
    </row>
    <row r="90" spans="9:19" x14ac:dyDescent="0.25">
      <c r="I90" s="304"/>
      <c r="J90" s="304"/>
      <c r="K90" s="304"/>
      <c r="L90" s="439"/>
      <c r="M90" s="304"/>
      <c r="N90" s="304"/>
      <c r="O90" s="304"/>
      <c r="Q90" s="455" t="s">
        <v>13073</v>
      </c>
      <c r="R90" s="310"/>
      <c r="S90" s="310">
        <v>500000</v>
      </c>
    </row>
    <row r="91" spans="9:19" x14ac:dyDescent="0.25">
      <c r="I91" s="304"/>
      <c r="J91" s="304"/>
      <c r="K91" s="304"/>
      <c r="L91" s="439"/>
      <c r="M91" s="304"/>
      <c r="N91" s="304"/>
      <c r="O91" s="304"/>
      <c r="Q91" s="455" t="s">
        <v>13074</v>
      </c>
      <c r="R91" s="310"/>
      <c r="S91" s="310">
        <v>85000</v>
      </c>
    </row>
    <row r="92" spans="9:19" x14ac:dyDescent="0.25">
      <c r="I92" s="304"/>
      <c r="J92" s="304"/>
      <c r="K92" s="304"/>
      <c r="L92" s="439"/>
      <c r="M92" s="304"/>
      <c r="N92" s="304"/>
      <c r="O92" s="304"/>
      <c r="Q92" s="455" t="s">
        <v>13075</v>
      </c>
      <c r="R92" s="310"/>
      <c r="S92" s="310">
        <v>165988</v>
      </c>
    </row>
    <row r="93" spans="9:19" x14ac:dyDescent="0.25">
      <c r="I93" s="304"/>
      <c r="J93" s="304"/>
      <c r="K93" s="304"/>
      <c r="L93" s="439"/>
      <c r="M93" s="304"/>
      <c r="N93" s="304"/>
      <c r="O93" s="304"/>
      <c r="Q93" s="455" t="s">
        <v>13076</v>
      </c>
      <c r="R93" s="310"/>
      <c r="S93" s="310">
        <v>60000</v>
      </c>
    </row>
    <row r="94" spans="9:19" x14ac:dyDescent="0.25">
      <c r="I94" s="304"/>
      <c r="J94" s="304"/>
      <c r="K94" s="304"/>
      <c r="L94" s="439"/>
      <c r="M94" s="304"/>
      <c r="N94" s="304"/>
      <c r="O94" s="304"/>
      <c r="Q94" s="455" t="s">
        <v>13077</v>
      </c>
      <c r="R94" s="310"/>
      <c r="S94" s="310">
        <v>75000</v>
      </c>
    </row>
    <row r="95" spans="9:19" x14ac:dyDescent="0.25">
      <c r="I95" s="304"/>
      <c r="J95" s="304"/>
      <c r="K95" s="304"/>
      <c r="L95" s="439"/>
      <c r="M95" s="304"/>
      <c r="N95" s="304"/>
      <c r="O95" s="304"/>
      <c r="Q95" s="455" t="s">
        <v>13078</v>
      </c>
      <c r="R95" s="310"/>
      <c r="S95" s="310">
        <v>50000</v>
      </c>
    </row>
    <row r="96" spans="9:19" x14ac:dyDescent="0.25">
      <c r="I96" s="304"/>
      <c r="J96" s="304"/>
      <c r="K96" s="304"/>
      <c r="L96" s="439"/>
      <c r="M96" s="304"/>
      <c r="N96" s="304"/>
      <c r="O96" s="304"/>
      <c r="Q96" s="455" t="s">
        <v>13079</v>
      </c>
      <c r="R96" s="310"/>
      <c r="S96" s="310">
        <v>200000</v>
      </c>
    </row>
    <row r="97" spans="9:19" x14ac:dyDescent="0.25">
      <c r="I97" s="304"/>
      <c r="J97" s="304"/>
      <c r="K97" s="304"/>
      <c r="L97" s="439"/>
      <c r="M97" s="304"/>
      <c r="N97" s="304"/>
      <c r="O97" s="304"/>
      <c r="Q97" s="455" t="s">
        <v>13194</v>
      </c>
      <c r="R97" s="310"/>
      <c r="S97" s="310">
        <v>700000</v>
      </c>
    </row>
    <row r="98" spans="9:19" x14ac:dyDescent="0.25">
      <c r="I98" s="304"/>
      <c r="J98" s="304"/>
      <c r="K98" s="304"/>
      <c r="L98" s="439"/>
      <c r="M98" s="304"/>
      <c r="N98" s="304"/>
      <c r="O98" s="304"/>
      <c r="Q98" s="455" t="s">
        <v>13195</v>
      </c>
      <c r="R98" s="310"/>
      <c r="S98" s="310">
        <v>550000</v>
      </c>
    </row>
    <row r="99" spans="9:19" x14ac:dyDescent="0.25">
      <c r="I99" s="304"/>
      <c r="J99" s="304"/>
      <c r="K99" s="304"/>
      <c r="L99" s="439"/>
      <c r="M99" s="304"/>
      <c r="N99" s="304"/>
      <c r="O99" s="304"/>
      <c r="Q99" s="455" t="s">
        <v>13195</v>
      </c>
      <c r="R99" s="310"/>
      <c r="S99" s="310">
        <v>600000</v>
      </c>
    </row>
    <row r="100" spans="9:19" x14ac:dyDescent="0.25">
      <c r="I100" s="304"/>
      <c r="J100" s="304"/>
      <c r="K100" s="304"/>
      <c r="L100" s="439"/>
      <c r="M100" s="304"/>
      <c r="N100" s="304"/>
      <c r="O100" s="304"/>
      <c r="Q100" s="455" t="s">
        <v>13196</v>
      </c>
      <c r="R100" s="310"/>
      <c r="S100" s="310">
        <v>275000</v>
      </c>
    </row>
    <row r="101" spans="9:19" x14ac:dyDescent="0.25">
      <c r="I101" s="304"/>
      <c r="J101" s="304"/>
      <c r="K101" s="304"/>
      <c r="L101" s="439"/>
      <c r="M101" s="304"/>
      <c r="N101" s="304"/>
      <c r="O101" s="304"/>
      <c r="Q101" s="455" t="s">
        <v>13197</v>
      </c>
      <c r="R101" s="310"/>
      <c r="S101" s="310">
        <v>85000</v>
      </c>
    </row>
    <row r="102" spans="9:19" x14ac:dyDescent="0.25">
      <c r="I102" s="304"/>
      <c r="J102" s="304"/>
      <c r="K102" s="304"/>
      <c r="L102" s="439"/>
      <c r="M102" s="304"/>
      <c r="N102" s="304"/>
      <c r="O102" s="304"/>
      <c r="Q102" s="455" t="s">
        <v>13198</v>
      </c>
      <c r="R102" s="310"/>
      <c r="S102" s="310">
        <v>306300</v>
      </c>
    </row>
    <row r="103" spans="9:19" x14ac:dyDescent="0.25">
      <c r="I103" s="304"/>
      <c r="J103" s="304"/>
      <c r="K103" s="304"/>
      <c r="L103" s="439"/>
      <c r="M103" s="304"/>
      <c r="N103" s="304"/>
      <c r="O103" s="304"/>
      <c r="Q103" s="455" t="s">
        <v>13199</v>
      </c>
      <c r="R103" s="310"/>
      <c r="S103" s="310">
        <v>207180</v>
      </c>
    </row>
    <row r="104" spans="9:19" x14ac:dyDescent="0.25">
      <c r="I104" s="304"/>
      <c r="J104" s="304"/>
      <c r="K104" s="304"/>
      <c r="L104" s="439"/>
      <c r="M104" s="304"/>
      <c r="N104" s="304"/>
      <c r="O104" s="304"/>
      <c r="Q104" s="455" t="s">
        <v>12988</v>
      </c>
      <c r="R104" s="310"/>
      <c r="S104" s="310">
        <v>125000</v>
      </c>
    </row>
    <row r="105" spans="9:19" x14ac:dyDescent="0.25">
      <c r="I105" s="304"/>
      <c r="J105" s="304"/>
      <c r="K105" s="304"/>
      <c r="L105" s="439"/>
      <c r="M105" s="304"/>
      <c r="N105" s="304"/>
      <c r="O105" s="304"/>
      <c r="Q105" s="455" t="s">
        <v>13200</v>
      </c>
      <c r="R105" s="310"/>
      <c r="S105" s="310">
        <v>300000</v>
      </c>
    </row>
    <row r="106" spans="9:19" x14ac:dyDescent="0.25">
      <c r="I106" s="304"/>
      <c r="J106" s="304"/>
      <c r="K106" s="304"/>
      <c r="L106" s="439"/>
      <c r="M106" s="304"/>
      <c r="N106" s="304"/>
      <c r="O106" s="304"/>
      <c r="Q106" s="455" t="s">
        <v>13201</v>
      </c>
      <c r="R106" s="310"/>
      <c r="S106" s="310">
        <v>700000</v>
      </c>
    </row>
    <row r="107" spans="9:19" x14ac:dyDescent="0.25">
      <c r="I107" s="304"/>
      <c r="J107" s="304"/>
      <c r="K107" s="304"/>
      <c r="L107" s="439"/>
      <c r="M107" s="304"/>
      <c r="N107" s="304"/>
      <c r="O107" s="304"/>
      <c r="Q107" s="455" t="s">
        <v>13201</v>
      </c>
      <c r="R107" s="310"/>
      <c r="S107" s="310">
        <v>700000</v>
      </c>
    </row>
    <row r="108" spans="9:19" x14ac:dyDescent="0.25">
      <c r="I108" s="304"/>
      <c r="J108" s="304"/>
      <c r="K108" s="304"/>
      <c r="L108" s="439"/>
      <c r="M108" s="304"/>
      <c r="N108" s="304"/>
      <c r="O108" s="304"/>
      <c r="Q108" s="455" t="s">
        <v>13202</v>
      </c>
      <c r="R108" s="310"/>
      <c r="S108" s="310">
        <v>400000</v>
      </c>
    </row>
    <row r="109" spans="9:19" x14ac:dyDescent="0.25">
      <c r="I109" s="304"/>
      <c r="J109" s="304"/>
      <c r="K109" s="304"/>
      <c r="L109" s="439"/>
      <c r="M109" s="304"/>
      <c r="N109" s="304"/>
      <c r="O109" s="304"/>
      <c r="Q109" s="455" t="s">
        <v>13203</v>
      </c>
      <c r="R109" s="310"/>
      <c r="S109" s="310">
        <v>25000</v>
      </c>
    </row>
    <row r="110" spans="9:19" x14ac:dyDescent="0.25">
      <c r="I110" s="304"/>
      <c r="J110" s="304"/>
      <c r="K110" s="304"/>
      <c r="L110" s="439"/>
      <c r="M110" s="304"/>
      <c r="N110" s="304"/>
      <c r="O110" s="304"/>
      <c r="Q110" s="455" t="s">
        <v>13203</v>
      </c>
      <c r="R110" s="310"/>
      <c r="S110" s="310">
        <v>25000</v>
      </c>
    </row>
    <row r="111" spans="9:19" x14ac:dyDescent="0.25">
      <c r="I111" s="304"/>
      <c r="J111" s="304"/>
      <c r="K111" s="304"/>
      <c r="L111" s="439"/>
      <c r="M111" s="304"/>
      <c r="N111" s="304"/>
      <c r="O111" s="304"/>
      <c r="Q111" s="455" t="s">
        <v>13203</v>
      </c>
      <c r="R111" s="310"/>
      <c r="S111" s="310">
        <v>25000</v>
      </c>
    </row>
    <row r="112" spans="9:19" x14ac:dyDescent="0.25">
      <c r="I112" s="304"/>
      <c r="J112" s="304"/>
      <c r="K112" s="304"/>
      <c r="L112" s="439"/>
      <c r="M112" s="304"/>
      <c r="N112" s="304"/>
      <c r="O112" s="304"/>
      <c r="Q112" s="455" t="s">
        <v>13203</v>
      </c>
      <c r="R112" s="310"/>
      <c r="S112" s="310">
        <v>25000</v>
      </c>
    </row>
    <row r="113" spans="9:19" x14ac:dyDescent="0.25">
      <c r="I113" s="304"/>
      <c r="J113" s="304"/>
      <c r="K113" s="304"/>
      <c r="L113" s="439"/>
      <c r="M113" s="304"/>
      <c r="N113" s="304"/>
      <c r="O113" s="304"/>
      <c r="Q113" s="455" t="s">
        <v>13204</v>
      </c>
      <c r="R113" s="310"/>
      <c r="S113" s="310">
        <v>240000</v>
      </c>
    </row>
    <row r="114" spans="9:19" x14ac:dyDescent="0.25">
      <c r="I114" s="304"/>
      <c r="J114" s="304"/>
      <c r="K114" s="304"/>
      <c r="L114" s="439"/>
      <c r="M114" s="304"/>
      <c r="N114" s="304"/>
      <c r="O114" s="304"/>
      <c r="Q114" s="455" t="s">
        <v>13205</v>
      </c>
      <c r="R114" s="310"/>
      <c r="S114" s="310">
        <v>100000</v>
      </c>
    </row>
    <row r="115" spans="9:19" x14ac:dyDescent="0.25">
      <c r="I115" s="304"/>
      <c r="J115" s="304"/>
      <c r="K115" s="304"/>
      <c r="L115" s="439"/>
      <c r="M115" s="304"/>
      <c r="N115" s="304"/>
      <c r="O115" s="304"/>
      <c r="Q115" s="455" t="s">
        <v>13206</v>
      </c>
      <c r="R115" s="310"/>
      <c r="S115" s="310">
        <v>520000</v>
      </c>
    </row>
    <row r="116" spans="9:19" x14ac:dyDescent="0.25">
      <c r="I116" s="304"/>
      <c r="J116" s="304"/>
      <c r="K116" s="304"/>
      <c r="L116" s="439"/>
      <c r="M116" s="304"/>
      <c r="N116" s="304"/>
      <c r="O116" s="304"/>
      <c r="Q116" s="455" t="s">
        <v>13207</v>
      </c>
      <c r="R116" s="310"/>
      <c r="S116" s="310">
        <v>75000</v>
      </c>
    </row>
    <row r="117" spans="9:19" x14ac:dyDescent="0.25">
      <c r="I117" s="304"/>
      <c r="J117" s="304"/>
      <c r="K117" s="304"/>
      <c r="L117" s="439"/>
      <c r="M117" s="304"/>
      <c r="N117" s="304"/>
      <c r="O117" s="304"/>
      <c r="Q117" s="455" t="s">
        <v>13208</v>
      </c>
      <c r="R117" s="310"/>
      <c r="S117" s="310">
        <v>150000</v>
      </c>
    </row>
    <row r="118" spans="9:19" x14ac:dyDescent="0.25">
      <c r="I118" s="304"/>
      <c r="J118" s="304"/>
      <c r="K118" s="304"/>
      <c r="L118" s="439"/>
      <c r="M118" s="304"/>
      <c r="N118" s="304"/>
      <c r="O118" s="304"/>
      <c r="Q118" s="455" t="s">
        <v>13209</v>
      </c>
      <c r="R118" s="310"/>
      <c r="S118" s="310">
        <v>24000</v>
      </c>
    </row>
    <row r="119" spans="9:19" x14ac:dyDescent="0.25">
      <c r="I119" s="304"/>
      <c r="J119" s="304"/>
      <c r="K119" s="304"/>
      <c r="L119" s="439"/>
      <c r="M119" s="304"/>
      <c r="N119" s="304"/>
      <c r="O119" s="304"/>
      <c r="Q119" s="455" t="s">
        <v>12981</v>
      </c>
      <c r="R119" s="310"/>
      <c r="S119" s="310">
        <v>100000</v>
      </c>
    </row>
    <row r="120" spans="9:19" x14ac:dyDescent="0.25">
      <c r="I120" s="304"/>
      <c r="J120" s="304"/>
      <c r="K120" s="304"/>
      <c r="L120" s="439"/>
      <c r="M120" s="304"/>
      <c r="N120" s="304"/>
      <c r="O120" s="304"/>
      <c r="Q120" s="455" t="s">
        <v>13205</v>
      </c>
      <c r="R120" s="310"/>
      <c r="S120" s="310">
        <v>75000</v>
      </c>
    </row>
    <row r="121" spans="9:19" x14ac:dyDescent="0.25">
      <c r="I121" s="304"/>
      <c r="J121" s="304"/>
      <c r="K121" s="304"/>
      <c r="L121" s="439"/>
      <c r="M121" s="304"/>
      <c r="N121" s="304"/>
      <c r="O121" s="304"/>
      <c r="Q121" s="455" t="s">
        <v>13070</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13224</v>
      </c>
      <c r="R123" s="310"/>
      <c r="S123" s="310">
        <v>207895</v>
      </c>
    </row>
    <row r="124" spans="9:19" x14ac:dyDescent="0.25">
      <c r="I124" s="304"/>
      <c r="J124" s="304"/>
      <c r="K124" s="304"/>
      <c r="L124" s="439"/>
      <c r="M124" s="304"/>
      <c r="N124" s="304"/>
      <c r="O124" s="304"/>
      <c r="Q124" s="455" t="s">
        <v>13225</v>
      </c>
      <c r="R124" s="310"/>
      <c r="S124" s="310">
        <v>50000</v>
      </c>
    </row>
    <row r="125" spans="9:19" x14ac:dyDescent="0.25">
      <c r="I125" s="304"/>
      <c r="J125" s="304"/>
      <c r="K125" s="304"/>
      <c r="L125" s="439"/>
      <c r="M125" s="304"/>
      <c r="N125" s="304"/>
      <c r="O125" s="304"/>
      <c r="Q125" s="455" t="s">
        <v>13226</v>
      </c>
      <c r="R125" s="310"/>
      <c r="S125" s="310">
        <v>200000</v>
      </c>
    </row>
    <row r="126" spans="9:19" x14ac:dyDescent="0.25">
      <c r="I126" s="304"/>
      <c r="J126" s="304"/>
      <c r="K126" s="304"/>
      <c r="L126" s="439"/>
      <c r="M126" s="304"/>
      <c r="N126" s="304"/>
      <c r="O126" s="304"/>
      <c r="Q126" s="455" t="s">
        <v>13227</v>
      </c>
      <c r="R126" s="310"/>
      <c r="S126" s="310">
        <v>400000</v>
      </c>
    </row>
    <row r="127" spans="9:19" x14ac:dyDescent="0.25">
      <c r="I127" s="304"/>
      <c r="J127" s="304"/>
      <c r="K127" s="304"/>
      <c r="L127" s="439"/>
      <c r="M127" s="304"/>
      <c r="N127" s="304"/>
      <c r="O127" s="304"/>
      <c r="Q127" s="455" t="s">
        <v>13241</v>
      </c>
      <c r="R127" s="310"/>
      <c r="S127" s="310">
        <v>1000000</v>
      </c>
    </row>
    <row r="128" spans="9:19" x14ac:dyDescent="0.25">
      <c r="I128" s="304"/>
      <c r="J128" s="304"/>
      <c r="K128" s="304"/>
      <c r="L128" s="439"/>
      <c r="M128" s="304"/>
      <c r="N128" s="304"/>
      <c r="O128" s="304"/>
      <c r="Q128" s="455" t="s">
        <v>13242</v>
      </c>
      <c r="R128" s="310"/>
      <c r="S128" s="310">
        <v>500000</v>
      </c>
    </row>
    <row r="129" spans="9:19" x14ac:dyDescent="0.25">
      <c r="I129" s="304"/>
      <c r="J129" s="304"/>
      <c r="K129" s="304"/>
      <c r="L129" s="439"/>
      <c r="M129" s="304"/>
      <c r="N129" s="304"/>
      <c r="O129" s="304"/>
      <c r="Q129" s="455" t="s">
        <v>13243</v>
      </c>
      <c r="R129" s="310"/>
      <c r="S129" s="310">
        <v>150000</v>
      </c>
    </row>
    <row r="130" spans="9:19" x14ac:dyDescent="0.25">
      <c r="I130" s="304"/>
      <c r="J130" s="304"/>
      <c r="K130" s="304"/>
      <c r="L130" s="439"/>
      <c r="M130" s="304"/>
      <c r="N130" s="304"/>
      <c r="O130" s="304"/>
      <c r="Q130" s="310" t="s">
        <v>13248</v>
      </c>
      <c r="R130" s="310"/>
      <c r="S130" s="310">
        <v>15850</v>
      </c>
    </row>
    <row r="131" spans="9:19" x14ac:dyDescent="0.25">
      <c r="I131" s="304"/>
      <c r="J131" s="304"/>
      <c r="K131" s="304"/>
      <c r="L131" s="439"/>
      <c r="M131" s="304"/>
      <c r="N131" s="304"/>
      <c r="O131" s="304"/>
      <c r="Q131" s="310" t="s">
        <v>13248</v>
      </c>
      <c r="R131" s="310"/>
      <c r="S131" s="310">
        <v>41000</v>
      </c>
    </row>
    <row r="132" spans="9:19" x14ac:dyDescent="0.25">
      <c r="I132" s="304"/>
      <c r="J132" s="304"/>
      <c r="K132" s="304"/>
      <c r="L132" s="439"/>
      <c r="M132" s="304"/>
      <c r="N132" s="304"/>
      <c r="O132" s="304"/>
      <c r="Q132" s="310" t="s">
        <v>13248</v>
      </c>
      <c r="R132" s="310"/>
      <c r="S132" s="310">
        <v>45000</v>
      </c>
    </row>
    <row r="133" spans="9:19" x14ac:dyDescent="0.25">
      <c r="I133" s="304"/>
      <c r="J133" s="304"/>
      <c r="K133" s="304"/>
      <c r="L133" s="439"/>
      <c r="M133" s="304"/>
      <c r="N133" s="304"/>
      <c r="O133" s="304"/>
      <c r="Q133" s="310" t="s">
        <v>13248</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94081415</v>
      </c>
      <c r="S135" s="28">
        <f>SUM(S4:S134)</f>
        <v>62614093.329999998</v>
      </c>
    </row>
    <row r="136" spans="9:19" ht="18.75" x14ac:dyDescent="0.25">
      <c r="I136" s="304"/>
      <c r="J136" s="304"/>
      <c r="K136" s="304"/>
      <c r="L136" s="439"/>
      <c r="M136" s="304"/>
      <c r="N136" s="304"/>
      <c r="O136" s="304"/>
      <c r="Q136" s="28" t="s">
        <v>12223</v>
      </c>
      <c r="R136" s="28"/>
      <c r="S136" s="28">
        <f>R135-S135-'[4]Al madina'!$M$4</f>
        <v>993545.67000000179</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0"/>
  <sheetViews>
    <sheetView workbookViewId="0">
      <pane ySplit="2" topLeftCell="A645" activePane="bottomLeft" state="frozen"/>
      <selection pane="bottomLeft" activeCell="E663" sqref="E66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2" t="s">
        <v>7053</v>
      </c>
      <c r="B1" s="672"/>
      <c r="C1" s="30" t="s">
        <v>7054</v>
      </c>
      <c r="D1" s="3"/>
      <c r="E1" s="3"/>
      <c r="F1" s="3"/>
      <c r="G1" s="279" t="s">
        <v>7047</v>
      </c>
      <c r="H1" s="31">
        <f ca="1">TODAY()</f>
        <v>45360</v>
      </c>
    </row>
    <row r="2" spans="1:8" ht="21" x14ac:dyDescent="0.25">
      <c r="A2" s="673" t="s">
        <v>861</v>
      </c>
      <c r="B2" s="674"/>
      <c r="C2" s="28">
        <v>3551000</v>
      </c>
      <c r="D2" s="3"/>
      <c r="E2" s="3"/>
      <c r="F2" s="3"/>
      <c r="G2" s="27" t="s">
        <v>861</v>
      </c>
      <c r="H2" s="288">
        <f>C2+C665-H665</f>
        <v>23920238.930000007</v>
      </c>
    </row>
    <row r="3" spans="1:8" ht="8.25" customHeight="1" thickBot="1" x14ac:dyDescent="0.3">
      <c r="B3" s="3"/>
      <c r="C3" s="3"/>
      <c r="D3" s="3"/>
      <c r="E3" s="3"/>
      <c r="F3" s="3"/>
      <c r="G3" s="3"/>
      <c r="H3" s="3"/>
    </row>
    <row r="4" spans="1:8" ht="26.25" x14ac:dyDescent="0.4">
      <c r="A4" s="716" t="s">
        <v>5057</v>
      </c>
      <c r="B4" s="667"/>
      <c r="C4" s="667"/>
      <c r="D4" s="20"/>
      <c r="E4" s="667" t="s">
        <v>6975</v>
      </c>
      <c r="F4" s="667"/>
      <c r="G4" s="667"/>
      <c r="H4" s="66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24400238.930000007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12954</v>
      </c>
      <c r="C611" s="8">
        <v>333522</v>
      </c>
      <c r="D611" s="34"/>
      <c r="E611" s="13">
        <v>45246</v>
      </c>
      <c r="F611" s="355">
        <v>1968625829</v>
      </c>
      <c r="G611" s="261"/>
      <c r="H611" s="8"/>
      <c r="J611" s="324"/>
    </row>
    <row r="612" spans="1:11" s="18" customFormat="1" ht="15.75" x14ac:dyDescent="0.25">
      <c r="A612" s="13">
        <v>45287</v>
      </c>
      <c r="B612" s="260" t="s">
        <v>12977</v>
      </c>
      <c r="C612" s="19">
        <v>561910</v>
      </c>
      <c r="D612" s="34"/>
      <c r="E612" s="13">
        <v>45247</v>
      </c>
      <c r="F612" s="355">
        <v>1968625830</v>
      </c>
      <c r="G612" s="261" t="s">
        <v>8128</v>
      </c>
      <c r="H612" s="8">
        <v>58000</v>
      </c>
      <c r="J612" s="324"/>
    </row>
    <row r="613" spans="1:11" s="18" customFormat="1" ht="15.75" x14ac:dyDescent="0.25">
      <c r="A613" s="13">
        <v>45287</v>
      </c>
      <c r="B613" s="260" t="s">
        <v>12978</v>
      </c>
      <c r="C613" s="19">
        <v>112665</v>
      </c>
      <c r="D613" s="34"/>
      <c r="E613" s="13">
        <v>45247</v>
      </c>
      <c r="F613" s="355">
        <v>1968625831</v>
      </c>
      <c r="G613" s="261" t="s">
        <v>12759</v>
      </c>
      <c r="H613" s="8">
        <v>107000</v>
      </c>
      <c r="J613" s="324"/>
    </row>
    <row r="614" spans="1:11" s="18" customFormat="1" ht="15.75" x14ac:dyDescent="0.25">
      <c r="A614" s="13">
        <v>45289</v>
      </c>
      <c r="B614" s="260" t="s">
        <v>13067</v>
      </c>
      <c r="C614" s="19">
        <v>369964</v>
      </c>
      <c r="D614" s="34"/>
      <c r="E614" s="13">
        <v>45251</v>
      </c>
      <c r="F614" s="355">
        <v>1968625832</v>
      </c>
      <c r="G614" s="261" t="s">
        <v>9778</v>
      </c>
      <c r="H614" s="8">
        <v>200000</v>
      </c>
      <c r="J614" s="324"/>
    </row>
    <row r="615" spans="1:11" s="18" customFormat="1" ht="15.75" x14ac:dyDescent="0.25">
      <c r="A615" s="13">
        <v>45295</v>
      </c>
      <c r="B615" s="260" t="s">
        <v>13069</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13216</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13374</v>
      </c>
      <c r="C620" s="8">
        <v>246087</v>
      </c>
      <c r="D620" s="34"/>
      <c r="E620" s="13">
        <v>45258</v>
      </c>
      <c r="F620" s="355">
        <v>1968625838</v>
      </c>
      <c r="G620" s="261" t="s">
        <v>9552</v>
      </c>
      <c r="H620" s="630">
        <f>49000+39300+11700</f>
        <v>100000</v>
      </c>
      <c r="J620" s="324"/>
    </row>
    <row r="621" spans="1:11" s="18" customFormat="1" ht="15.75" x14ac:dyDescent="0.25">
      <c r="A621" s="13">
        <v>45324</v>
      </c>
      <c r="B621" s="260" t="s">
        <v>13375</v>
      </c>
      <c r="C621" s="19">
        <v>246087</v>
      </c>
      <c r="D621" s="34"/>
      <c r="E621" s="13">
        <v>45258</v>
      </c>
      <c r="F621" s="355">
        <v>1968625839</v>
      </c>
      <c r="G621" s="261" t="s">
        <v>11179</v>
      </c>
      <c r="H621" s="630">
        <v>100000</v>
      </c>
      <c r="J621" s="324"/>
      <c r="K621" s="324"/>
    </row>
    <row r="622" spans="1:11" s="18" customFormat="1" ht="15.75" x14ac:dyDescent="0.25">
      <c r="A622" s="13">
        <v>45324</v>
      </c>
      <c r="B622" s="260" t="s">
        <v>13376</v>
      </c>
      <c r="C622" s="19">
        <v>246087</v>
      </c>
      <c r="D622" s="34"/>
      <c r="E622" s="13">
        <v>45258</v>
      </c>
      <c r="F622" s="355">
        <v>1968625840</v>
      </c>
      <c r="G622" s="261" t="s">
        <v>9553</v>
      </c>
      <c r="H622" s="630">
        <v>100000</v>
      </c>
      <c r="J622" s="324"/>
      <c r="K622" s="324"/>
    </row>
    <row r="623" spans="1:11" s="18" customFormat="1" ht="15.75" x14ac:dyDescent="0.25">
      <c r="A623" s="13">
        <v>45324</v>
      </c>
      <c r="B623" s="260" t="s">
        <v>13377</v>
      </c>
      <c r="C623" s="19">
        <v>178973</v>
      </c>
      <c r="D623" s="34"/>
      <c r="E623" s="13">
        <v>45258</v>
      </c>
      <c r="F623" s="355">
        <v>1968625841</v>
      </c>
      <c r="G623" s="261" t="s">
        <v>9754</v>
      </c>
      <c r="H623" s="8">
        <v>80000</v>
      </c>
      <c r="J623" s="324"/>
    </row>
    <row r="624" spans="1:11" s="18" customFormat="1" ht="15.75" x14ac:dyDescent="0.25">
      <c r="A624" s="13">
        <v>45329</v>
      </c>
      <c r="B624" s="619" t="s">
        <v>13378</v>
      </c>
      <c r="C624" s="8">
        <v>677861</v>
      </c>
      <c r="D624" s="34"/>
      <c r="E624" s="13">
        <v>45264</v>
      </c>
      <c r="F624" s="355">
        <v>1968625842</v>
      </c>
      <c r="G624" s="261" t="s">
        <v>12673</v>
      </c>
      <c r="H624" s="8">
        <v>250000</v>
      </c>
      <c r="J624" s="324"/>
    </row>
    <row r="625" spans="1:10" s="18" customFormat="1" ht="15.75" x14ac:dyDescent="0.25">
      <c r="A625" s="13">
        <v>45332</v>
      </c>
      <c r="B625" s="619" t="s">
        <v>13373</v>
      </c>
      <c r="C625" s="8">
        <v>333522</v>
      </c>
      <c r="D625" s="34"/>
      <c r="E625" s="13">
        <v>45264</v>
      </c>
      <c r="F625" s="355">
        <v>1968625843</v>
      </c>
      <c r="G625" s="261" t="s">
        <v>12835</v>
      </c>
      <c r="H625" s="8">
        <v>500000</v>
      </c>
      <c r="J625" s="324"/>
    </row>
    <row r="626" spans="1:10" s="18" customFormat="1" ht="15.75" x14ac:dyDescent="0.25">
      <c r="A626" s="13">
        <v>45344</v>
      </c>
      <c r="B626" s="260" t="s">
        <v>13465</v>
      </c>
      <c r="C626" s="19">
        <v>246087</v>
      </c>
      <c r="D626" s="34"/>
      <c r="E626" s="13">
        <v>45268</v>
      </c>
      <c r="F626" s="355">
        <v>1968625844</v>
      </c>
      <c r="G626" s="261" t="s">
        <v>12871</v>
      </c>
      <c r="H626" s="8">
        <v>250000</v>
      </c>
      <c r="J626" s="324"/>
    </row>
    <row r="627" spans="1:10" s="18" customFormat="1" ht="15.75" x14ac:dyDescent="0.25">
      <c r="A627" s="13">
        <v>45336</v>
      </c>
      <c r="B627" s="260" t="s">
        <v>13501</v>
      </c>
      <c r="C627" s="19">
        <v>359992</v>
      </c>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12934</v>
      </c>
      <c r="H631" s="8">
        <v>700000</v>
      </c>
      <c r="J631" s="324"/>
    </row>
    <row r="632" spans="1:10" s="18" customFormat="1" ht="15.75" x14ac:dyDescent="0.25">
      <c r="A632" s="259"/>
      <c r="B632" s="260"/>
      <c r="C632" s="19"/>
      <c r="D632" s="34"/>
      <c r="E632" s="13">
        <v>45281</v>
      </c>
      <c r="F632" s="355">
        <v>1973738850</v>
      </c>
      <c r="G632" s="261" t="s">
        <v>12934</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13025</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13214</v>
      </c>
      <c r="H641" s="8">
        <v>72000</v>
      </c>
      <c r="J641" s="324"/>
    </row>
    <row r="642" spans="1:10" s="18" customFormat="1" ht="15.75" x14ac:dyDescent="0.25">
      <c r="A642" s="259"/>
      <c r="B642" s="260"/>
      <c r="C642" s="19"/>
      <c r="D642" s="34"/>
      <c r="E642" s="13">
        <v>45300</v>
      </c>
      <c r="F642" s="355">
        <v>1973738860</v>
      </c>
      <c r="G642" s="261" t="s">
        <v>13215</v>
      </c>
      <c r="H642" s="8">
        <v>100000</v>
      </c>
      <c r="J642" s="324"/>
    </row>
    <row r="643" spans="1:10" s="18" customFormat="1" ht="15.75" x14ac:dyDescent="0.25">
      <c r="A643" s="259"/>
      <c r="B643" s="260"/>
      <c r="C643" s="19"/>
      <c r="D643" s="34"/>
      <c r="E643" s="13">
        <v>45300</v>
      </c>
      <c r="F643" s="355">
        <v>1973738861</v>
      </c>
      <c r="G643" s="261" t="s">
        <v>13379</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13380</v>
      </c>
      <c r="H645" s="8">
        <v>330000</v>
      </c>
      <c r="J645" s="324"/>
    </row>
    <row r="646" spans="1:10" s="18" customFormat="1" ht="15.75" x14ac:dyDescent="0.25">
      <c r="A646" s="259"/>
      <c r="B646" s="260"/>
      <c r="C646" s="19"/>
      <c r="D646" s="34"/>
      <c r="E646" s="13">
        <v>45328</v>
      </c>
      <c r="F646" s="355">
        <v>1973738864</v>
      </c>
      <c r="G646" s="261" t="s">
        <v>13381</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13462</v>
      </c>
      <c r="H651" s="8">
        <v>100000</v>
      </c>
      <c r="J651" s="324"/>
    </row>
    <row r="652" spans="1:10" s="18" customFormat="1" ht="15.75" x14ac:dyDescent="0.25">
      <c r="A652" s="259"/>
      <c r="B652" s="260"/>
      <c r="C652" s="19"/>
      <c r="D652" s="34"/>
      <c r="E652" s="13">
        <v>45341</v>
      </c>
      <c r="F652" s="355">
        <v>1973738870</v>
      </c>
      <c r="G652" s="261" t="s">
        <v>13463</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13462</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13469</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c r="F663" s="355">
        <v>1973738881</v>
      </c>
      <c r="G663" s="261"/>
      <c r="H663" s="8"/>
      <c r="J663" s="324"/>
    </row>
    <row r="664" spans="1:10" s="18" customFormat="1" ht="15.75" x14ac:dyDescent="0.25">
      <c r="A664" s="259"/>
      <c r="B664" s="260"/>
      <c r="C664" s="19"/>
      <c r="D664" s="34"/>
      <c r="E664" s="13"/>
      <c r="F664" s="355">
        <v>1973738882</v>
      </c>
      <c r="G664" s="261"/>
      <c r="H664" s="8"/>
      <c r="J664" s="324"/>
    </row>
    <row r="665" spans="1:10" s="18" customFormat="1" ht="18.75" x14ac:dyDescent="0.3">
      <c r="A665" s="714" t="s">
        <v>7001</v>
      </c>
      <c r="B665" s="715"/>
      <c r="C665" s="26">
        <f>SUM(C6:C664)</f>
        <v>162417495.93000001</v>
      </c>
      <c r="D665" s="34"/>
      <c r="E665" s="669" t="s">
        <v>7001</v>
      </c>
      <c r="F665" s="670"/>
      <c r="G665" s="671"/>
      <c r="H665" s="26">
        <f>SUM(H6:H664)</f>
        <v>142048257</v>
      </c>
      <c r="J665" s="18">
        <v>1500000</v>
      </c>
    </row>
    <row r="666" spans="1:10" s="18" customFormat="1" ht="15.75" x14ac:dyDescent="0.25">
      <c r="A666"/>
      <c r="B666" s="2"/>
      <c r="C666" s="2"/>
      <c r="D666" s="34"/>
      <c r="E666" s="2"/>
      <c r="F666" s="2"/>
      <c r="G666" s="2"/>
      <c r="H666" s="2"/>
      <c r="J666" s="324">
        <f>J665+J421</f>
        <v>25900238.930000007</v>
      </c>
    </row>
    <row r="667" spans="1:10" s="18" customFormat="1" ht="15.75" x14ac:dyDescent="0.25">
      <c r="A667"/>
      <c r="B667" s="2"/>
      <c r="C667" s="2"/>
      <c r="D667" s="34"/>
      <c r="E667" s="2"/>
      <c r="F667" s="2"/>
      <c r="G667" s="2"/>
      <c r="H667" s="2"/>
    </row>
    <row r="668" spans="1:10" s="18" customFormat="1" ht="15.75" x14ac:dyDescent="0.25">
      <c r="A668"/>
      <c r="B668" s="2"/>
      <c r="C668" s="2"/>
      <c r="D668" s="34"/>
      <c r="E668" s="2"/>
      <c r="F668" s="2"/>
      <c r="G668" s="2"/>
      <c r="H668" s="2"/>
    </row>
    <row r="669" spans="1:10" s="18" customFormat="1" ht="15.75" x14ac:dyDescent="0.25">
      <c r="A669"/>
      <c r="B669" s="2"/>
      <c r="C669" s="2"/>
      <c r="D669" s="34"/>
      <c r="E669" s="2"/>
      <c r="F669" s="2"/>
      <c r="G669" s="2"/>
      <c r="H669" s="2"/>
    </row>
    <row r="670" spans="1:10" s="18" customFormat="1" ht="15.75" x14ac:dyDescent="0.25">
      <c r="A670"/>
      <c r="B670" s="2"/>
      <c r="C670" s="2"/>
      <c r="D670" s="25"/>
      <c r="E670" s="2"/>
      <c r="F670" s="2"/>
      <c r="G670" s="2"/>
      <c r="H670" s="2"/>
    </row>
  </sheetData>
  <mergeCells count="6">
    <mergeCell ref="A665:B665"/>
    <mergeCell ref="A4:C4"/>
    <mergeCell ref="E4:H4"/>
    <mergeCell ref="E665:G665"/>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2" t="s">
        <v>7053</v>
      </c>
      <c r="B1" s="672"/>
      <c r="C1" s="30" t="s">
        <v>8284</v>
      </c>
      <c r="D1" s="3"/>
      <c r="E1" s="3"/>
      <c r="F1" s="3"/>
      <c r="G1" s="279" t="s">
        <v>7047</v>
      </c>
      <c r="H1" s="31">
        <f ca="1">TODAY()</f>
        <v>45360</v>
      </c>
    </row>
    <row r="2" spans="1:10" ht="21" x14ac:dyDescent="0.3">
      <c r="A2" s="673" t="s">
        <v>861</v>
      </c>
      <c r="B2" s="67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7" t="s">
        <v>6975</v>
      </c>
      <c r="F4" s="667"/>
      <c r="G4" s="667"/>
      <c r="H4" s="66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69" t="s">
        <v>7001</v>
      </c>
      <c r="F15" s="670"/>
      <c r="G15" s="67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L6" sqref="L6"/>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32" t="s">
        <v>13500</v>
      </c>
      <c r="B1" s="734" t="s">
        <v>9552</v>
      </c>
      <c r="C1" s="734"/>
      <c r="D1" s="734" t="s">
        <v>354</v>
      </c>
      <c r="E1" s="734"/>
      <c r="F1" s="734" t="s">
        <v>53</v>
      </c>
      <c r="G1" s="734"/>
      <c r="H1" s="734" t="s">
        <v>11179</v>
      </c>
      <c r="I1" s="734"/>
      <c r="J1" s="734" t="s">
        <v>12099</v>
      </c>
      <c r="K1" s="734"/>
      <c r="L1" s="734" t="s">
        <v>9553</v>
      </c>
      <c r="M1" s="734"/>
      <c r="N1" s="436"/>
      <c r="O1" s="717" t="s">
        <v>10040</v>
      </c>
      <c r="P1" s="719" t="s">
        <v>9552</v>
      </c>
      <c r="Q1" s="719"/>
      <c r="R1" s="719" t="s">
        <v>354</v>
      </c>
      <c r="S1" s="719"/>
      <c r="T1" s="719" t="s">
        <v>53</v>
      </c>
      <c r="U1" s="719"/>
      <c r="V1" s="719" t="s">
        <v>9553</v>
      </c>
      <c r="W1" s="719"/>
      <c r="X1" s="436"/>
      <c r="Y1" s="717" t="s">
        <v>9899</v>
      </c>
      <c r="Z1" s="719" t="s">
        <v>9552</v>
      </c>
      <c r="AA1" s="719"/>
      <c r="AB1" s="719" t="s">
        <v>354</v>
      </c>
      <c r="AC1" s="719"/>
      <c r="AD1" s="719" t="s">
        <v>53</v>
      </c>
      <c r="AE1" s="719"/>
      <c r="AF1" s="719" t="s">
        <v>9553</v>
      </c>
      <c r="AG1" s="719"/>
      <c r="AH1" s="436"/>
      <c r="AI1" s="717" t="s">
        <v>9644</v>
      </c>
      <c r="AJ1" s="719" t="s">
        <v>9552</v>
      </c>
      <c r="AK1" s="719"/>
      <c r="AL1" s="719" t="s">
        <v>354</v>
      </c>
      <c r="AM1" s="719"/>
      <c r="AN1" s="719" t="s">
        <v>53</v>
      </c>
      <c r="AO1" s="719"/>
      <c r="AP1" s="719" t="s">
        <v>9553</v>
      </c>
      <c r="AQ1" s="719"/>
    </row>
    <row r="2" spans="1:50" s="292" customFormat="1" ht="23.25" customHeight="1" thickBot="1" x14ac:dyDescent="0.3">
      <c r="A2" s="733"/>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18"/>
      <c r="P2" s="293" t="s">
        <v>9552</v>
      </c>
      <c r="Q2" s="293" t="s">
        <v>9701</v>
      </c>
      <c r="R2" s="293" t="s">
        <v>354</v>
      </c>
      <c r="S2" s="293" t="s">
        <v>9701</v>
      </c>
      <c r="T2" s="293" t="s">
        <v>53</v>
      </c>
      <c r="U2" s="293" t="s">
        <v>9701</v>
      </c>
      <c r="V2" s="293" t="s">
        <v>9553</v>
      </c>
      <c r="W2" s="293" t="s">
        <v>9701</v>
      </c>
      <c r="X2" s="437"/>
      <c r="Y2" s="718"/>
      <c r="Z2" s="293" t="s">
        <v>9552</v>
      </c>
      <c r="AA2" s="293" t="s">
        <v>9701</v>
      </c>
      <c r="AB2" s="293" t="s">
        <v>354</v>
      </c>
      <c r="AC2" s="293" t="s">
        <v>9701</v>
      </c>
      <c r="AD2" s="293" t="s">
        <v>53</v>
      </c>
      <c r="AE2" s="293" t="s">
        <v>9701</v>
      </c>
      <c r="AF2" s="293" t="s">
        <v>9553</v>
      </c>
      <c r="AG2" s="293" t="s">
        <v>9701</v>
      </c>
      <c r="AH2" s="437"/>
      <c r="AI2" s="718"/>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729" t="s">
        <v>12322</v>
      </c>
      <c r="C5" s="730"/>
      <c r="D5" s="730"/>
      <c r="E5" s="730"/>
      <c r="F5" s="730"/>
      <c r="G5" s="730"/>
      <c r="H5" s="730"/>
      <c r="I5" s="730"/>
      <c r="J5" s="730"/>
      <c r="K5" s="730"/>
      <c r="L5" s="730"/>
      <c r="M5" s="731"/>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v>0.44444444444444442</v>
      </c>
      <c r="C6" s="460"/>
      <c r="D6" s="599"/>
      <c r="E6" s="460"/>
      <c r="F6" s="599">
        <v>0.44791666666666669</v>
      </c>
      <c r="G6" s="460"/>
      <c r="H6" s="599"/>
      <c r="I6" s="460"/>
      <c r="J6" s="599"/>
      <c r="K6" s="460"/>
      <c r="L6" s="599">
        <v>0.44791666666666669</v>
      </c>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599"/>
      <c r="C9" s="460"/>
      <c r="D9" s="599"/>
      <c r="E9" s="460"/>
      <c r="F9" s="599"/>
      <c r="G9" s="460"/>
      <c r="H9" s="599"/>
      <c r="I9" s="460"/>
      <c r="J9" s="599"/>
      <c r="K9" s="460"/>
      <c r="L9" s="599"/>
      <c r="M9" s="46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20" t="s">
        <v>9909</v>
      </c>
      <c r="AT9" s="721"/>
      <c r="AU9" s="721"/>
      <c r="AV9" s="721"/>
      <c r="AW9" s="721"/>
      <c r="AX9" s="722"/>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23"/>
      <c r="AT10" s="724"/>
      <c r="AU10" s="724"/>
      <c r="AV10" s="724"/>
      <c r="AW10" s="724"/>
      <c r="AX10" s="725"/>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23"/>
      <c r="AT11" s="724"/>
      <c r="AU11" s="724"/>
      <c r="AV11" s="724"/>
      <c r="AW11" s="724"/>
      <c r="AX11" s="725"/>
    </row>
    <row r="12" spans="1:50" s="292" customFormat="1" ht="23.25" customHeight="1" x14ac:dyDescent="0.25">
      <c r="A12" s="541">
        <v>10</v>
      </c>
      <c r="B12" s="729" t="s">
        <v>12322</v>
      </c>
      <c r="C12" s="730"/>
      <c r="D12" s="730"/>
      <c r="E12" s="730"/>
      <c r="F12" s="730"/>
      <c r="G12" s="730"/>
      <c r="H12" s="730"/>
      <c r="I12" s="730"/>
      <c r="J12" s="730"/>
      <c r="K12" s="730"/>
      <c r="L12" s="730"/>
      <c r="M12" s="731"/>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23"/>
      <c r="AT12" s="724"/>
      <c r="AU12" s="724"/>
      <c r="AV12" s="724"/>
      <c r="AW12" s="724"/>
      <c r="AX12" s="725"/>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23"/>
      <c r="AT13" s="724"/>
      <c r="AU13" s="724"/>
      <c r="AV13" s="724"/>
      <c r="AW13" s="724"/>
      <c r="AX13" s="725"/>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23"/>
      <c r="AT14" s="724"/>
      <c r="AU14" s="724"/>
      <c r="AV14" s="724"/>
      <c r="AW14" s="724"/>
      <c r="AX14" s="725"/>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23"/>
      <c r="AT15" s="724"/>
      <c r="AU15" s="724"/>
      <c r="AV15" s="724"/>
      <c r="AW15" s="724"/>
      <c r="AX15" s="725"/>
    </row>
    <row r="16" spans="1:50" s="292" customFormat="1" ht="23.25" customHeight="1" x14ac:dyDescent="0.25">
      <c r="A16" s="541">
        <v>14</v>
      </c>
      <c r="B16" s="599"/>
      <c r="C16" s="460"/>
      <c r="D16" s="599"/>
      <c r="E16" s="460"/>
      <c r="F16" s="599"/>
      <c r="G16" s="460"/>
      <c r="H16" s="599"/>
      <c r="I16" s="460"/>
      <c r="J16" s="599"/>
      <c r="K16" s="460"/>
      <c r="L16" s="599"/>
      <c r="M16" s="46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23"/>
      <c r="AT16" s="724"/>
      <c r="AU16" s="724"/>
      <c r="AV16" s="724"/>
      <c r="AW16" s="724"/>
      <c r="AX16" s="725"/>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26"/>
      <c r="AT17" s="727"/>
      <c r="AU17" s="727"/>
      <c r="AV17" s="727"/>
      <c r="AW17" s="727"/>
      <c r="AX17" s="728"/>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729" t="s">
        <v>12322</v>
      </c>
      <c r="C19" s="730"/>
      <c r="D19" s="730"/>
      <c r="E19" s="730"/>
      <c r="F19" s="730"/>
      <c r="G19" s="730"/>
      <c r="H19" s="730"/>
      <c r="I19" s="730"/>
      <c r="J19" s="730"/>
      <c r="K19" s="730"/>
      <c r="L19" s="730"/>
      <c r="M19" s="731"/>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599"/>
      <c r="C23" s="460"/>
      <c r="D23" s="599"/>
      <c r="E23" s="460"/>
      <c r="F23" s="599"/>
      <c r="G23" s="460"/>
      <c r="H23" s="599"/>
      <c r="I23" s="460"/>
      <c r="J23" s="599"/>
      <c r="K23" s="460"/>
      <c r="L23" s="599"/>
      <c r="M23" s="46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729" t="s">
        <v>12322</v>
      </c>
      <c r="C26" s="730"/>
      <c r="D26" s="730"/>
      <c r="E26" s="730"/>
      <c r="F26" s="730"/>
      <c r="G26" s="730"/>
      <c r="H26" s="730"/>
      <c r="I26" s="730"/>
      <c r="J26" s="730"/>
      <c r="K26" s="730"/>
      <c r="L26" s="730"/>
      <c r="M26" s="731"/>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599"/>
      <c r="C30" s="460"/>
      <c r="D30" s="599"/>
      <c r="E30" s="460"/>
      <c r="F30" s="599"/>
      <c r="G30" s="460"/>
      <c r="H30" s="599"/>
      <c r="I30" s="460"/>
      <c r="J30" s="599"/>
      <c r="K30" s="460"/>
      <c r="L30" s="599"/>
      <c r="M30" s="46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729" t="s">
        <v>12322</v>
      </c>
      <c r="C33" s="730"/>
      <c r="D33" s="730"/>
      <c r="E33" s="730"/>
      <c r="F33" s="730"/>
      <c r="G33" s="730"/>
      <c r="H33" s="730"/>
      <c r="I33" s="730"/>
      <c r="J33" s="730"/>
      <c r="K33" s="730"/>
      <c r="L33" s="730"/>
      <c r="M33" s="731"/>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8">
    <mergeCell ref="B33:M33"/>
    <mergeCell ref="A1:A2"/>
    <mergeCell ref="B1:C1"/>
    <mergeCell ref="D1:E1"/>
    <mergeCell ref="F1:G1"/>
    <mergeCell ref="L1:M1"/>
    <mergeCell ref="H1:I1"/>
    <mergeCell ref="J1:K1"/>
    <mergeCell ref="B5:M5"/>
    <mergeCell ref="B12:M12"/>
    <mergeCell ref="B19:M19"/>
    <mergeCell ref="B26:M26"/>
    <mergeCell ref="Z1:AA1"/>
    <mergeCell ref="AB1:AC1"/>
    <mergeCell ref="AD1:AE1"/>
    <mergeCell ref="AF1:AG1"/>
    <mergeCell ref="AS9:AX17"/>
    <mergeCell ref="AI1:AI2"/>
    <mergeCell ref="AJ1:AK1"/>
    <mergeCell ref="AL1:AM1"/>
    <mergeCell ref="AN1:AO1"/>
    <mergeCell ref="AP1:AQ1"/>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39" t="s">
        <v>2</v>
      </c>
      <c r="B2" s="740"/>
      <c r="C2" s="740"/>
      <c r="D2" s="740"/>
      <c r="E2" s="74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2" t="s">
        <v>148</v>
      </c>
      <c r="C44" s="743"/>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2" t="s">
        <v>339</v>
      </c>
      <c r="C169" s="743"/>
      <c r="D169" s="71"/>
      <c r="E169" s="72">
        <v>200000</v>
      </c>
      <c r="F169" s="43" t="e">
        <f t="shared" si="2"/>
        <v>#N/A</v>
      </c>
      <c r="G169" s="65"/>
    </row>
    <row r="170" spans="1:7" x14ac:dyDescent="0.3">
      <c r="A170" s="70">
        <v>42577</v>
      </c>
      <c r="B170" s="742" t="s">
        <v>237</v>
      </c>
      <c r="C170" s="743"/>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2" t="s">
        <v>271</v>
      </c>
      <c r="C214" s="743"/>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2" t="s">
        <v>271</v>
      </c>
      <c r="C280" s="743"/>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5"/>
      <c r="J309" s="735"/>
      <c r="K309" s="735"/>
    </row>
    <row r="310" spans="1:11" x14ac:dyDescent="0.3">
      <c r="A310" s="79">
        <v>42593</v>
      </c>
      <c r="B310" s="5" t="s">
        <v>120</v>
      </c>
      <c r="C310" s="5" t="s">
        <v>377</v>
      </c>
      <c r="D310" s="43">
        <v>1000</v>
      </c>
      <c r="E310" s="43"/>
      <c r="F310" s="43" t="e">
        <f t="shared" si="4"/>
        <v>#N/A</v>
      </c>
      <c r="G310" s="43"/>
      <c r="I310" s="736"/>
      <c r="J310" s="737"/>
      <c r="K310" s="5"/>
    </row>
    <row r="311" spans="1:11" x14ac:dyDescent="0.3">
      <c r="A311" s="79">
        <v>42593</v>
      </c>
      <c r="B311" s="5" t="s">
        <v>53</v>
      </c>
      <c r="C311" s="5" t="s">
        <v>376</v>
      </c>
      <c r="D311" s="43">
        <v>2030</v>
      </c>
      <c r="E311" s="43"/>
      <c r="F311" s="43" t="e">
        <f t="shared" si="4"/>
        <v>#N/A</v>
      </c>
      <c r="G311" s="43"/>
      <c r="I311" s="736"/>
      <c r="J311" s="737"/>
      <c r="K311" s="43"/>
    </row>
    <row r="312" spans="1:11" ht="37.5" x14ac:dyDescent="0.3">
      <c r="A312" s="79">
        <v>42593</v>
      </c>
      <c r="B312" s="5" t="s">
        <v>120</v>
      </c>
      <c r="C312" s="92" t="s">
        <v>365</v>
      </c>
      <c r="D312" s="43">
        <v>1500</v>
      </c>
      <c r="E312" s="43"/>
      <c r="F312" s="43" t="e">
        <f t="shared" si="4"/>
        <v>#N/A</v>
      </c>
      <c r="G312" s="43"/>
      <c r="I312" s="738"/>
      <c r="J312" s="738"/>
      <c r="K312" s="43"/>
    </row>
    <row r="313" spans="1:11" x14ac:dyDescent="0.3">
      <c r="A313" s="79">
        <v>42593</v>
      </c>
      <c r="B313" s="5" t="s">
        <v>25</v>
      </c>
      <c r="C313" s="5" t="s">
        <v>366</v>
      </c>
      <c r="D313" s="43">
        <v>120</v>
      </c>
      <c r="E313" s="43"/>
      <c r="F313" s="43" t="e">
        <f t="shared" si="4"/>
        <v>#N/A</v>
      </c>
      <c r="G313" s="43"/>
      <c r="I313" s="738"/>
      <c r="J313" s="73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38"/>
      <c r="J319" s="73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2" t="s">
        <v>413</v>
      </c>
      <c r="C359" s="743"/>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2" t="s">
        <v>448</v>
      </c>
      <c r="C386" s="743"/>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2" t="s">
        <v>457</v>
      </c>
      <c r="C407" s="743"/>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2" t="s">
        <v>464</v>
      </c>
      <c r="C431" s="743"/>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2" t="s">
        <v>498</v>
      </c>
      <c r="C444" s="743"/>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2" t="s">
        <v>503</v>
      </c>
      <c r="C476" s="743"/>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2" t="s">
        <v>522</v>
      </c>
      <c r="C503" s="743"/>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2" t="s">
        <v>503</v>
      </c>
      <c r="C509" s="743"/>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2" t="s">
        <v>535</v>
      </c>
      <c r="C519" s="743"/>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2" t="s">
        <v>545</v>
      </c>
      <c r="C539" s="743"/>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2" t="s">
        <v>559</v>
      </c>
      <c r="C552" s="743"/>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2" t="s">
        <v>570</v>
      </c>
      <c r="C566" s="743"/>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2" t="s">
        <v>657</v>
      </c>
      <c r="C588" s="743"/>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2" t="s">
        <v>597</v>
      </c>
      <c r="C602" s="743"/>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2" t="s">
        <v>592</v>
      </c>
      <c r="C607" s="743"/>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2" t="s">
        <v>630</v>
      </c>
      <c r="C662" s="743"/>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2" t="s">
        <v>663</v>
      </c>
      <c r="C710" s="743"/>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2" t="s">
        <v>687</v>
      </c>
      <c r="C727" s="743"/>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2" t="s">
        <v>688</v>
      </c>
      <c r="C748" s="743"/>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2" t="s">
        <v>724</v>
      </c>
      <c r="C760" s="743"/>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2" t="s">
        <v>723</v>
      </c>
      <c r="C786" s="743"/>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2" t="s">
        <v>752</v>
      </c>
      <c r="C818" s="743"/>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2" t="s">
        <v>751</v>
      </c>
      <c r="C844" s="743"/>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2" t="s">
        <v>755</v>
      </c>
      <c r="C851" s="743"/>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2" t="s">
        <v>778</v>
      </c>
      <c r="C860" s="743"/>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2" t="s">
        <v>779</v>
      </c>
      <c r="C880" s="743"/>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2" t="s">
        <v>779</v>
      </c>
      <c r="C892" s="743"/>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2" t="s">
        <v>788</v>
      </c>
      <c r="C912" s="743"/>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2" t="s">
        <v>818</v>
      </c>
      <c r="C942" s="743"/>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2" t="s">
        <v>820</v>
      </c>
      <c r="C944" s="743"/>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2" t="s">
        <v>841</v>
      </c>
      <c r="C957" s="743"/>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2" t="s">
        <v>830</v>
      </c>
      <c r="C964" s="743"/>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2" t="s">
        <v>838</v>
      </c>
      <c r="C975" s="743"/>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2" t="s">
        <v>841</v>
      </c>
      <c r="C984" s="743"/>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2" t="s">
        <v>997</v>
      </c>
      <c r="C1001" s="743"/>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2" t="s">
        <v>841</v>
      </c>
      <c r="C1009" s="743"/>
      <c r="D1009" s="71"/>
      <c r="E1009" s="72">
        <v>25000</v>
      </c>
      <c r="F1009" s="43" t="e">
        <f t="shared" si="15"/>
        <v>#N/A</v>
      </c>
      <c r="G1009" s="43"/>
      <c r="I1009" s="113"/>
    </row>
    <row r="1010" spans="1:10" x14ac:dyDescent="0.3">
      <c r="A1010" s="79">
        <v>42692</v>
      </c>
      <c r="B1010" s="742" t="s">
        <v>841</v>
      </c>
      <c r="C1010" s="743"/>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2" t="s">
        <v>882</v>
      </c>
      <c r="C1021" s="743"/>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2" t="s">
        <v>895</v>
      </c>
      <c r="C1060" s="743"/>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2" t="s">
        <v>919</v>
      </c>
      <c r="C1075" s="743"/>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2" t="s">
        <v>918</v>
      </c>
      <c r="C1090" s="743"/>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2" t="s">
        <v>935</v>
      </c>
      <c r="C1121" s="743"/>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2" t="s">
        <v>950</v>
      </c>
      <c r="C1131" s="743"/>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2" t="s">
        <v>968</v>
      </c>
      <c r="C1158" s="743"/>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2" t="s">
        <v>967</v>
      </c>
      <c r="C1169" s="743"/>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2" t="s">
        <v>998</v>
      </c>
      <c r="C1195" s="743"/>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2" t="s">
        <v>1021</v>
      </c>
      <c r="C1210" s="743"/>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2" t="s">
        <v>1013</v>
      </c>
      <c r="C1218" s="743"/>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2" t="s">
        <v>1139</v>
      </c>
      <c r="C1229" s="743"/>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2" t="s">
        <v>1025</v>
      </c>
      <c r="C1234" s="743"/>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2" t="s">
        <v>1025</v>
      </c>
      <c r="C1258" s="743"/>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2" t="s">
        <v>1025</v>
      </c>
      <c r="C1273" s="743"/>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2" t="s">
        <v>1025</v>
      </c>
      <c r="C1285" s="743"/>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2" t="s">
        <v>1025</v>
      </c>
      <c r="C1297" s="743"/>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2" t="s">
        <v>1025</v>
      </c>
      <c r="C1312" s="743"/>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2" t="s">
        <v>1097</v>
      </c>
      <c r="C1321" s="743"/>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2" t="s">
        <v>1098</v>
      </c>
      <c r="C1345" s="743"/>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2" t="s">
        <v>1119</v>
      </c>
      <c r="C1366" s="743"/>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2" t="s">
        <v>1127</v>
      </c>
      <c r="C1379" s="743"/>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2" t="s">
        <v>1127</v>
      </c>
      <c r="C1389" s="743"/>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2" t="s">
        <v>1143</v>
      </c>
      <c r="C1404" s="743"/>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2" t="s">
        <v>1150</v>
      </c>
      <c r="C1414" s="743"/>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2" t="s">
        <v>1179</v>
      </c>
      <c r="C1432" s="743"/>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2" t="s">
        <v>1180</v>
      </c>
      <c r="C1453" s="743"/>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4" t="s">
        <v>1194</v>
      </c>
      <c r="C1463" s="74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2" t="s">
        <v>1188</v>
      </c>
      <c r="C1467" s="743"/>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2" t="s">
        <v>1188</v>
      </c>
      <c r="C1483" s="743"/>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2" t="s">
        <v>1188</v>
      </c>
      <c r="C1492" s="743"/>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2" t="s">
        <v>1188</v>
      </c>
      <c r="C1500" s="743"/>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4" t="s">
        <v>1215</v>
      </c>
      <c r="C1510" s="74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2" t="s">
        <v>1188</v>
      </c>
      <c r="C1519" s="743"/>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2" t="s">
        <v>1188</v>
      </c>
      <c r="C1534" s="743"/>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2" t="s">
        <v>1188</v>
      </c>
      <c r="C1551" s="743"/>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2" t="s">
        <v>1188</v>
      </c>
      <c r="C1570" s="743"/>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2" t="s">
        <v>1188</v>
      </c>
      <c r="C1584" s="743"/>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2" t="s">
        <v>1285</v>
      </c>
      <c r="C1598" s="743"/>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2" t="s">
        <v>1289</v>
      </c>
      <c r="C1612" s="743"/>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2" t="s">
        <v>1295</v>
      </c>
      <c r="C1618" s="743"/>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2" t="s">
        <v>1295</v>
      </c>
      <c r="C1630" s="743"/>
      <c r="D1630" s="71"/>
      <c r="E1630" s="72">
        <v>25000</v>
      </c>
      <c r="F1630" s="43" t="e">
        <f t="shared" si="25"/>
        <v>#N/A</v>
      </c>
      <c r="G1630" s="43"/>
    </row>
    <row r="1631" spans="1:7" x14ac:dyDescent="0.3">
      <c r="A1631" s="79">
        <v>42783</v>
      </c>
      <c r="B1631" s="742" t="s">
        <v>1295</v>
      </c>
      <c r="C1631" s="743"/>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2" t="s">
        <v>1295</v>
      </c>
      <c r="C1642" s="743"/>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2" t="s">
        <v>1310</v>
      </c>
      <c r="C1650" s="743"/>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2" t="s">
        <v>1295</v>
      </c>
      <c r="C1666" s="743"/>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2" t="s">
        <v>1295</v>
      </c>
      <c r="C1675" s="743"/>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2" t="s">
        <v>1295</v>
      </c>
      <c r="C1683" s="743"/>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2" t="s">
        <v>1295</v>
      </c>
      <c r="C1695" s="743"/>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2" t="s">
        <v>1295</v>
      </c>
      <c r="C1708" s="743"/>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2" t="s">
        <v>1295</v>
      </c>
      <c r="C1718" s="743"/>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2" t="s">
        <v>1295</v>
      </c>
      <c r="C1742" s="743"/>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2" t="s">
        <v>1295</v>
      </c>
      <c r="C1746" s="743"/>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2" t="s">
        <v>1295</v>
      </c>
      <c r="C1756" s="743"/>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2" t="s">
        <v>1295</v>
      </c>
      <c r="C1766" s="743"/>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2" t="s">
        <v>1295</v>
      </c>
      <c r="C1777" s="743"/>
      <c r="D1777" s="71"/>
      <c r="E1777" s="72">
        <v>50000</v>
      </c>
      <c r="F1777" s="43" t="e">
        <f t="shared" si="27"/>
        <v>#N/A</v>
      </c>
      <c r="G1777" s="43"/>
    </row>
    <row r="1778" spans="1:7" x14ac:dyDescent="0.3">
      <c r="A1778" s="45">
        <v>42802</v>
      </c>
      <c r="B1778" s="742" t="s">
        <v>1295</v>
      </c>
      <c r="C1778" s="743"/>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2" t="s">
        <v>1295</v>
      </c>
      <c r="C1798" s="743"/>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2" t="s">
        <v>1422</v>
      </c>
      <c r="C1807" s="743"/>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2" t="s">
        <v>1295</v>
      </c>
      <c r="C1827" s="743"/>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2" t="s">
        <v>1441</v>
      </c>
      <c r="C1836" s="743"/>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2" t="s">
        <v>1446</v>
      </c>
      <c r="C1842" s="743"/>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2" t="s">
        <v>1481</v>
      </c>
      <c r="C1871" s="743"/>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2" t="s">
        <v>1482</v>
      </c>
      <c r="C1882" s="743"/>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2" t="s">
        <v>1483</v>
      </c>
      <c r="C1891" s="743"/>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2" t="s">
        <v>1484</v>
      </c>
      <c r="C1904" s="743"/>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2" t="s">
        <v>1487</v>
      </c>
      <c r="C1912" s="743"/>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2" t="s">
        <v>1500</v>
      </c>
      <c r="C1924" s="743"/>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2" t="s">
        <v>1511</v>
      </c>
      <c r="C1932" s="743"/>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2" t="s">
        <v>1516</v>
      </c>
      <c r="C1944" s="743"/>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2" t="s">
        <v>1521</v>
      </c>
      <c r="C1953" s="743"/>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2" t="s">
        <v>1534</v>
      </c>
      <c r="C1962" s="743"/>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2" t="s">
        <v>1484</v>
      </c>
      <c r="C1965" s="743"/>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2" t="s">
        <v>1536</v>
      </c>
      <c r="C1974" s="743"/>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2" t="s">
        <v>1565</v>
      </c>
      <c r="C2005" s="743"/>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2" t="s">
        <v>1565</v>
      </c>
      <c r="C2016" s="743"/>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2" t="s">
        <v>1588</v>
      </c>
      <c r="C2019" s="743"/>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2" t="s">
        <v>1577</v>
      </c>
      <c r="C2025" s="743"/>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2" t="s">
        <v>1597</v>
      </c>
      <c r="C2043" s="743"/>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2" t="s">
        <v>1601</v>
      </c>
      <c r="C2048" s="743"/>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2" t="s">
        <v>1605</v>
      </c>
      <c r="C2053" s="743"/>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2" t="s">
        <v>1597</v>
      </c>
      <c r="C2069" s="743"/>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2" t="s">
        <v>1623</v>
      </c>
      <c r="C2084" s="743"/>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2" t="s">
        <v>1640</v>
      </c>
      <c r="C2111" s="743"/>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2" t="s">
        <v>1651</v>
      </c>
      <c r="C2120" s="743"/>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2" t="s">
        <v>1670</v>
      </c>
      <c r="C2141" s="743"/>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2" t="s">
        <v>1678</v>
      </c>
      <c r="C2155" s="743"/>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2" t="s">
        <v>1696</v>
      </c>
      <c r="C2172" s="743"/>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2" t="s">
        <v>1706</v>
      </c>
      <c r="C2192" s="743"/>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2" t="s">
        <v>1696</v>
      </c>
      <c r="C2200" s="743"/>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2" t="s">
        <v>1696</v>
      </c>
      <c r="C2220" s="743"/>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2" t="s">
        <v>1696</v>
      </c>
      <c r="C2232" s="743"/>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2" t="s">
        <v>1767</v>
      </c>
      <c r="C2286" s="743"/>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2" t="s">
        <v>1818</v>
      </c>
      <c r="C2307" s="743"/>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2" t="s">
        <v>1817</v>
      </c>
      <c r="C2322" s="743"/>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2" t="s">
        <v>1800</v>
      </c>
      <c r="C2331" s="743"/>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2" t="s">
        <v>1696</v>
      </c>
      <c r="C2361" s="743"/>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2" t="s">
        <v>1696</v>
      </c>
      <c r="C2377" s="743"/>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2" t="s">
        <v>1851</v>
      </c>
      <c r="C2396" s="743"/>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2" t="s">
        <v>1851</v>
      </c>
      <c r="C2408" s="743"/>
      <c r="D2408" s="71"/>
      <c r="E2408" s="72">
        <v>50000</v>
      </c>
      <c r="F2408" s="43" t="e">
        <f t="shared" si="37"/>
        <v>#N/A</v>
      </c>
      <c r="G2408" s="43"/>
    </row>
    <row r="2409" spans="1:7" x14ac:dyDescent="0.3">
      <c r="A2409" s="45">
        <v>42886</v>
      </c>
      <c r="B2409" s="742" t="s">
        <v>1859</v>
      </c>
      <c r="C2409" s="743"/>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2" t="s">
        <v>1851</v>
      </c>
      <c r="C2422" s="743"/>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2" t="s">
        <v>1877</v>
      </c>
      <c r="C2426" s="743"/>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2" t="s">
        <v>1899</v>
      </c>
      <c r="C2451" s="743"/>
      <c r="D2451" s="71"/>
      <c r="E2451" s="72">
        <v>27500</v>
      </c>
      <c r="F2451" s="43" t="e">
        <f t="shared" si="38"/>
        <v>#N/A</v>
      </c>
      <c r="G2451" s="65"/>
      <c r="H2451" s="102"/>
      <c r="I2451" s="102"/>
      <c r="J2451" s="102"/>
    </row>
    <row r="2452" spans="1:10" x14ac:dyDescent="0.3">
      <c r="A2452" s="45">
        <v>42892</v>
      </c>
      <c r="B2452" s="742" t="s">
        <v>1900</v>
      </c>
      <c r="C2452" s="743"/>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6" t="s">
        <v>1859</v>
      </c>
      <c r="C2475" s="74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6" t="s">
        <v>1926</v>
      </c>
      <c r="C2495" s="74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8" t="s">
        <v>1961</v>
      </c>
      <c r="C2527" s="74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2" t="s">
        <v>1966</v>
      </c>
      <c r="C2560" s="743"/>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4" t="s">
        <v>1979</v>
      </c>
      <c r="C2570" s="745"/>
      <c r="D2570" s="71"/>
      <c r="E2570" s="72">
        <v>14968</v>
      </c>
      <c r="F2570" s="43" t="e">
        <f t="shared" si="40"/>
        <v>#N/A</v>
      </c>
      <c r="G2570" s="43"/>
    </row>
    <row r="2571" spans="1:7" ht="24.75" customHeight="1" x14ac:dyDescent="0.3">
      <c r="A2571" s="45">
        <v>42908</v>
      </c>
      <c r="B2571" s="742" t="s">
        <v>1981</v>
      </c>
      <c r="C2571" s="743"/>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2" t="s">
        <v>1998</v>
      </c>
      <c r="C2583" s="743"/>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2" t="s">
        <v>1981</v>
      </c>
      <c r="C2593" s="743"/>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7" t="s">
        <v>2015</v>
      </c>
      <c r="C2611" s="747"/>
      <c r="D2611" s="148"/>
      <c r="E2611" s="149">
        <v>200000</v>
      </c>
      <c r="F2611" s="77">
        <v>200000</v>
      </c>
      <c r="G2611" s="300"/>
    </row>
    <row r="2612" spans="1:9" x14ac:dyDescent="0.3">
      <c r="A2612" s="45">
        <v>42920</v>
      </c>
      <c r="B2612" s="746" t="s">
        <v>2016</v>
      </c>
      <c r="C2612" s="74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6" t="s">
        <v>94</v>
      </c>
      <c r="C2671" s="74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6" t="s">
        <v>2085</v>
      </c>
      <c r="C2703" s="74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6" t="s">
        <v>2101</v>
      </c>
      <c r="C2716" s="746"/>
      <c r="D2716" s="71"/>
      <c r="E2716" s="72">
        <v>8000</v>
      </c>
      <c r="F2716" s="43">
        <f t="shared" si="42"/>
        <v>13751</v>
      </c>
      <c r="G2716" s="43"/>
    </row>
    <row r="2717" spans="1:7" x14ac:dyDescent="0.3">
      <c r="A2717" s="45">
        <v>42933</v>
      </c>
      <c r="B2717" s="746" t="s">
        <v>2085</v>
      </c>
      <c r="C2717" s="74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6" t="s">
        <v>2085</v>
      </c>
      <c r="C2733" s="74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6" t="s">
        <v>2118</v>
      </c>
      <c r="C2747" s="74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6" t="s">
        <v>2123</v>
      </c>
      <c r="C2751" s="74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6" t="s">
        <v>2085</v>
      </c>
      <c r="C2768" s="74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6" t="s">
        <v>2085</v>
      </c>
      <c r="C2779" s="74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6" t="s">
        <v>2085</v>
      </c>
      <c r="C2798" s="74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6" t="s">
        <v>2162</v>
      </c>
      <c r="C2810" s="74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6" t="s">
        <v>2178</v>
      </c>
      <c r="C2827" s="74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6" t="s">
        <v>2192</v>
      </c>
      <c r="C2837" s="74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6" t="s">
        <v>2192</v>
      </c>
      <c r="C2855" s="74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6" t="s">
        <v>2216</v>
      </c>
      <c r="C2875" s="74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6" t="s">
        <v>2267</v>
      </c>
      <c r="C2879" s="74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6" t="s">
        <v>2192</v>
      </c>
      <c r="C2883" s="74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6" t="s">
        <v>2249</v>
      </c>
      <c r="C2917" s="74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6" t="s">
        <v>2192</v>
      </c>
      <c r="C2927" s="746"/>
      <c r="D2927" s="71"/>
      <c r="E2927" s="72">
        <v>200000</v>
      </c>
      <c r="F2927" s="28">
        <f t="shared" si="45"/>
        <v>207740</v>
      </c>
      <c r="G2927" s="43"/>
    </row>
    <row r="2928" spans="1:8" x14ac:dyDescent="0.3">
      <c r="A2928" s="45">
        <v>42965</v>
      </c>
      <c r="B2928" s="746" t="s">
        <v>2192</v>
      </c>
      <c r="C2928" s="74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6" t="s">
        <v>2192</v>
      </c>
      <c r="C2972" s="74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6" t="s">
        <v>2327</v>
      </c>
      <c r="C3027" s="74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6" t="s">
        <v>2085</v>
      </c>
      <c r="C3041" s="74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6" t="s">
        <v>2085</v>
      </c>
      <c r="C3050" s="74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6" t="s">
        <v>2354</v>
      </c>
      <c r="C3067" s="746"/>
      <c r="D3067" s="71"/>
      <c r="E3067" s="72">
        <v>10000</v>
      </c>
      <c r="F3067" s="28">
        <f t="shared" si="48"/>
        <v>24507</v>
      </c>
      <c r="G3067" s="43"/>
    </row>
    <row r="3068" spans="1:7" x14ac:dyDescent="0.3">
      <c r="A3068" s="45">
        <v>43005</v>
      </c>
      <c r="B3068" s="746" t="s">
        <v>2355</v>
      </c>
      <c r="C3068" s="74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6" t="s">
        <v>2085</v>
      </c>
      <c r="C3074" s="74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6" t="s">
        <v>2380</v>
      </c>
      <c r="C3092" s="74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6" t="s">
        <v>2085</v>
      </c>
      <c r="C3114" s="74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6" t="s">
        <v>2417</v>
      </c>
      <c r="C3128" s="74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6" t="s">
        <v>2418</v>
      </c>
      <c r="C3135" s="74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6" t="s">
        <v>2433</v>
      </c>
      <c r="C3145" s="74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6" t="s">
        <v>2432</v>
      </c>
      <c r="C3160" s="74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9" t="s">
        <v>2443</v>
      </c>
      <c r="C3170" s="74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6" t="s">
        <v>2445</v>
      </c>
      <c r="C3174" s="74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6" t="s">
        <v>2445</v>
      </c>
      <c r="C3186" s="74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6" t="s">
        <v>2432</v>
      </c>
      <c r="C3190" s="74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6" t="s">
        <v>2432</v>
      </c>
      <c r="C3201" s="74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6" t="s">
        <v>2471</v>
      </c>
      <c r="C3213" s="74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6" t="s">
        <v>2489</v>
      </c>
      <c r="C3233" s="74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6" t="s">
        <v>2494</v>
      </c>
      <c r="C3246" s="74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6" t="s">
        <v>32</v>
      </c>
      <c r="C3256" s="74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6" t="s">
        <v>2433</v>
      </c>
      <c r="C3261" s="74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6" t="s">
        <v>2512</v>
      </c>
      <c r="C3282" s="74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6" t="s">
        <v>2530</v>
      </c>
      <c r="C3289" s="74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6" t="s">
        <v>2546</v>
      </c>
      <c r="C3305" s="74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6" t="s">
        <v>2557</v>
      </c>
      <c r="C3322" s="74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6" t="s">
        <v>2583</v>
      </c>
      <c r="C3344" s="74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6" t="s">
        <v>2587</v>
      </c>
      <c r="C3347" s="74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6" t="s">
        <v>2617</v>
      </c>
      <c r="C3361" s="74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6" t="s">
        <v>2619</v>
      </c>
      <c r="C3377" s="74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6" t="s">
        <v>2641</v>
      </c>
      <c r="C3391" s="74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6" t="s">
        <v>2665</v>
      </c>
      <c r="C3420" s="74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6" t="s">
        <v>2713</v>
      </c>
      <c r="C3466" s="74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6" t="s">
        <v>2719</v>
      </c>
      <c r="C3484" s="74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6" t="s">
        <v>2733</v>
      </c>
      <c r="C3510" s="74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6" t="s">
        <v>2751</v>
      </c>
      <c r="C3521" s="74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6" t="s">
        <v>2760</v>
      </c>
      <c r="C3536" s="74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6" t="s">
        <v>2768</v>
      </c>
      <c r="C3545" s="74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6" t="s">
        <v>2779</v>
      </c>
      <c r="C3555" s="74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6" t="s">
        <v>2779</v>
      </c>
      <c r="C3567" s="74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6" t="s">
        <v>2665</v>
      </c>
      <c r="C3616" s="74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6" t="s">
        <v>2587</v>
      </c>
      <c r="C3635" s="74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6" t="s">
        <v>2857</v>
      </c>
      <c r="C3655" s="74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6" t="s">
        <v>2866</v>
      </c>
      <c r="C3669" s="74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6" t="s">
        <v>2665</v>
      </c>
      <c r="C3699" s="74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6" t="s">
        <v>2665</v>
      </c>
      <c r="C3717" s="74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6" t="s">
        <v>2433</v>
      </c>
      <c r="C3734" s="74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6" t="s">
        <v>2913</v>
      </c>
      <c r="C3743" s="74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6" t="s">
        <v>2433</v>
      </c>
      <c r="C3773" s="74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6" t="s">
        <v>2960</v>
      </c>
      <c r="C3784" s="74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6" t="s">
        <v>2960</v>
      </c>
      <c r="C3795" s="74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6" t="s">
        <v>2960</v>
      </c>
      <c r="C3811" s="74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6" t="s">
        <v>2665</v>
      </c>
      <c r="C3816" s="74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6" t="s">
        <v>2991</v>
      </c>
      <c r="C3825" s="74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6" t="s">
        <v>2960</v>
      </c>
      <c r="C3828" s="74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6" t="s">
        <v>2665</v>
      </c>
      <c r="C3842" s="74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6" t="s">
        <v>3010</v>
      </c>
      <c r="C3846" s="74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6" t="s">
        <v>3045</v>
      </c>
      <c r="C3879" s="74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6" t="s">
        <v>3046</v>
      </c>
      <c r="C3889" s="74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6" t="s">
        <v>94</v>
      </c>
      <c r="C3897" s="74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6" t="s">
        <v>1981</v>
      </c>
      <c r="C3918" s="74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6" t="s">
        <v>3084</v>
      </c>
      <c r="C3932" s="74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6" t="s">
        <v>3076</v>
      </c>
      <c r="C3942" s="74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6" t="s">
        <v>3084</v>
      </c>
      <c r="C3946" s="74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6" t="s">
        <v>2665</v>
      </c>
      <c r="C3955" s="74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6" t="s">
        <v>3101</v>
      </c>
      <c r="C3970" s="74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6" t="s">
        <v>2665</v>
      </c>
      <c r="C3972" s="74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6" t="s">
        <v>3103</v>
      </c>
      <c r="C3974" s="74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6" t="s">
        <v>1981</v>
      </c>
      <c r="C3991" s="74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6" t="s">
        <v>2665</v>
      </c>
      <c r="C3999" s="74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6" t="s">
        <v>2665</v>
      </c>
      <c r="C4012" s="74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6" t="s">
        <v>2665</v>
      </c>
      <c r="C4022" s="74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6" t="s">
        <v>2665</v>
      </c>
      <c r="C4036" s="74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6" t="s">
        <v>3159</v>
      </c>
      <c r="C4047" s="74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6" t="s">
        <v>2665</v>
      </c>
      <c r="C4064" s="74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6" t="s">
        <v>3185</v>
      </c>
      <c r="C4085" s="74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6" t="s">
        <v>3193</v>
      </c>
      <c r="C4090" s="74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6" t="s">
        <v>3206</v>
      </c>
      <c r="C4118" s="74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6" t="s">
        <v>2665</v>
      </c>
      <c r="C4132" s="74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6" t="s">
        <v>3228</v>
      </c>
      <c r="C4134" s="74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6" t="s">
        <v>3238</v>
      </c>
      <c r="C4154" s="746"/>
      <c r="D4154" s="71"/>
      <c r="E4154" s="72">
        <v>3648</v>
      </c>
      <c r="F4154" s="48">
        <v>3648</v>
      </c>
    </row>
    <row r="4155" spans="1:6" x14ac:dyDescent="0.3">
      <c r="A4155" s="171">
        <v>43143</v>
      </c>
      <c r="B4155" s="746" t="s">
        <v>3235</v>
      </c>
      <c r="C4155" s="74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6" t="s">
        <v>3239</v>
      </c>
      <c r="C4158" s="74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6" t="s">
        <v>1981</v>
      </c>
      <c r="C4160" s="74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6" t="s">
        <v>2665</v>
      </c>
      <c r="C4180" s="74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6" t="s">
        <v>3265</v>
      </c>
      <c r="C4199" s="74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6" t="s">
        <v>1981</v>
      </c>
      <c r="C4212" s="74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6" t="s">
        <v>1981</v>
      </c>
      <c r="C4225" s="74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6" t="s">
        <v>2665</v>
      </c>
      <c r="C4260" s="74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6" t="s">
        <v>2665</v>
      </c>
      <c r="C4270" s="74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6" t="s">
        <v>3321</v>
      </c>
      <c r="C4282" s="74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6" t="s">
        <v>1981</v>
      </c>
      <c r="C4294" s="74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6" t="s">
        <v>2665</v>
      </c>
      <c r="C4320" s="74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6" t="s">
        <v>94</v>
      </c>
      <c r="C4337" s="74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6" t="s">
        <v>3369</v>
      </c>
      <c r="C4340" s="74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6" t="s">
        <v>3368</v>
      </c>
      <c r="C4346" s="74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6" t="s">
        <v>3379</v>
      </c>
      <c r="C4359" s="74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6" t="s">
        <v>1981</v>
      </c>
      <c r="C4362" s="74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6" t="s">
        <v>3379</v>
      </c>
      <c r="C4381" s="74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6" t="s">
        <v>3404</v>
      </c>
      <c r="C4390" s="74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6" t="s">
        <v>2162</v>
      </c>
      <c r="C4396" s="74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6" t="s">
        <v>3421</v>
      </c>
      <c r="C4414" s="74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6" t="s">
        <v>3444</v>
      </c>
      <c r="C4447" s="74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6" t="s">
        <v>3444</v>
      </c>
      <c r="C4453" s="74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6" t="s">
        <v>3369</v>
      </c>
      <c r="C4456" s="74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6" t="s">
        <v>3450</v>
      </c>
      <c r="C4460" s="74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6" t="s">
        <v>3465</v>
      </c>
      <c r="C4474" s="74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6" t="s">
        <v>3444</v>
      </c>
      <c r="C4486" s="746"/>
      <c r="D4486" s="71"/>
      <c r="E4486" s="72">
        <v>50000</v>
      </c>
      <c r="F4486" s="48">
        <f t="shared" si="72"/>
        <v>50438</v>
      </c>
    </row>
    <row r="4487" spans="1:6" x14ac:dyDescent="0.3">
      <c r="A4487" s="171">
        <v>43204</v>
      </c>
      <c r="B4487" s="746" t="s">
        <v>3369</v>
      </c>
      <c r="C4487" s="74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6" t="s">
        <v>2162</v>
      </c>
      <c r="C4492" s="74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6" t="s">
        <v>3444</v>
      </c>
      <c r="C4499" s="74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6" t="s">
        <v>3444</v>
      </c>
      <c r="C4512" s="74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6" t="s">
        <v>3500</v>
      </c>
      <c r="C4519" s="74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6" t="s">
        <v>3502</v>
      </c>
      <c r="C4521" s="74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6" t="s">
        <v>3206</v>
      </c>
      <c r="C4525" s="74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6" t="s">
        <v>3516</v>
      </c>
      <c r="C4528" s="74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6" t="s">
        <v>3523</v>
      </c>
      <c r="C4530" s="746"/>
      <c r="D4530" s="71"/>
      <c r="E4530" s="72">
        <v>2000</v>
      </c>
      <c r="F4530" s="48">
        <f t="shared" si="73"/>
        <v>42193</v>
      </c>
    </row>
    <row r="4531" spans="1:8" x14ac:dyDescent="0.3">
      <c r="A4531" s="171">
        <v>43213</v>
      </c>
      <c r="B4531" s="746" t="s">
        <v>3524</v>
      </c>
      <c r="C4531" s="74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6" t="s">
        <v>3444</v>
      </c>
      <c r="C4533" s="74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6" t="s">
        <v>3533</v>
      </c>
      <c r="C4548" s="74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6" t="s">
        <v>3533</v>
      </c>
      <c r="C4570" s="74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2" t="s">
        <v>3569</v>
      </c>
      <c r="C4597" s="743"/>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6" t="s">
        <v>3588</v>
      </c>
      <c r="C4619" s="74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6" t="s">
        <v>3590</v>
      </c>
      <c r="C4622" s="74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6" t="s">
        <v>3598</v>
      </c>
      <c r="C4630" s="74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6" t="s">
        <v>3444</v>
      </c>
      <c r="C4635" s="746"/>
      <c r="D4635" s="71"/>
      <c r="E4635" s="72">
        <v>50000</v>
      </c>
      <c r="F4635" s="48">
        <f t="shared" si="75"/>
        <v>50678</v>
      </c>
    </row>
    <row r="4636" spans="1:6" x14ac:dyDescent="0.3">
      <c r="A4636" s="171">
        <v>43227</v>
      </c>
      <c r="B4636" s="746" t="s">
        <v>3444</v>
      </c>
      <c r="C4636" s="74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6" t="s">
        <v>3614</v>
      </c>
      <c r="C4655" s="74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6" t="s">
        <v>3444</v>
      </c>
      <c r="C4664" s="74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6" t="s">
        <v>3628</v>
      </c>
      <c r="C4674" s="74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6" t="s">
        <v>3642</v>
      </c>
      <c r="C4691" s="74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6" t="s">
        <v>3444</v>
      </c>
      <c r="C4712" s="74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6" t="s">
        <v>3673</v>
      </c>
      <c r="C4723" s="74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6" t="s">
        <v>3685</v>
      </c>
      <c r="C4738" s="74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6" t="s">
        <v>3444</v>
      </c>
      <c r="C4745" s="74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6" t="s">
        <v>3698</v>
      </c>
      <c r="C4756" s="74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6" t="s">
        <v>3710</v>
      </c>
      <c r="C4770" s="74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6" t="s">
        <v>3717</v>
      </c>
      <c r="C4783" s="74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6" t="s">
        <v>3614</v>
      </c>
      <c r="C4789" s="74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6" t="s">
        <v>3717</v>
      </c>
      <c r="C4799" s="74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6" t="s">
        <v>3740</v>
      </c>
      <c r="C4812" s="746"/>
      <c r="D4812" s="71"/>
      <c r="E4812" s="72">
        <v>12500</v>
      </c>
      <c r="F4812" s="48">
        <f t="shared" si="78"/>
        <v>12853</v>
      </c>
    </row>
    <row r="4813" spans="1:6" x14ac:dyDescent="0.3">
      <c r="A4813" s="45">
        <v>43264</v>
      </c>
      <c r="B4813" s="746" t="s">
        <v>3741</v>
      </c>
      <c r="C4813" s="746"/>
      <c r="D4813" s="71"/>
      <c r="E4813" s="72">
        <v>3000</v>
      </c>
      <c r="F4813" s="48">
        <f t="shared" si="78"/>
        <v>15853</v>
      </c>
    </row>
    <row r="4814" spans="1:6" x14ac:dyDescent="0.3">
      <c r="A4814" s="45">
        <v>43264</v>
      </c>
      <c r="B4814" s="746" t="s">
        <v>3742</v>
      </c>
      <c r="C4814" s="746"/>
      <c r="D4814" s="71"/>
      <c r="E4814" s="72">
        <v>10000</v>
      </c>
      <c r="F4814" s="48">
        <f t="shared" si="78"/>
        <v>25853</v>
      </c>
    </row>
    <row r="4815" spans="1:6" x14ac:dyDescent="0.3">
      <c r="A4815" s="45">
        <v>43264</v>
      </c>
      <c r="B4815" s="746" t="s">
        <v>3743</v>
      </c>
      <c r="C4815" s="74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6" t="s">
        <v>3717</v>
      </c>
      <c r="C4822" s="74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6" t="s">
        <v>3590</v>
      </c>
      <c r="C4843" s="74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6" t="s">
        <v>3717</v>
      </c>
      <c r="C4859" s="74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6" t="s">
        <v>3803</v>
      </c>
      <c r="C4868" s="74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6" t="s">
        <v>3717</v>
      </c>
      <c r="C4876" s="74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6" t="s">
        <v>3717</v>
      </c>
      <c r="C4905" s="74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6" t="s">
        <v>2910</v>
      </c>
      <c r="C4919" s="74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6" t="s">
        <v>1981</v>
      </c>
      <c r="C4924" s="74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6" t="s">
        <v>3717</v>
      </c>
      <c r="C4930" s="74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6" t="s">
        <v>3717</v>
      </c>
      <c r="C4951" s="74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6" t="s">
        <v>3416</v>
      </c>
      <c r="C4955" s="74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6" t="s">
        <v>3717</v>
      </c>
      <c r="C4979" s="74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6" t="s">
        <v>3948</v>
      </c>
      <c r="C4990" s="74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6" t="s">
        <v>3909</v>
      </c>
      <c r="C4996" s="74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6" t="s">
        <v>3960</v>
      </c>
      <c r="C5070" s="74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6" t="s">
        <v>3969</v>
      </c>
      <c r="C5079" s="74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6" t="s">
        <v>3717</v>
      </c>
      <c r="C5087" s="74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6" t="s">
        <v>3717</v>
      </c>
      <c r="C5142" s="74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6" t="s">
        <v>4063</v>
      </c>
      <c r="C5155" s="74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6" t="s">
        <v>4063</v>
      </c>
      <c r="C5168" s="74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6" t="s">
        <v>4064</v>
      </c>
      <c r="C5182" s="74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6" t="s">
        <v>4106</v>
      </c>
      <c r="C5223" s="74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6" t="s">
        <v>4106</v>
      </c>
      <c r="C5233" s="74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6" t="s">
        <v>3444</v>
      </c>
      <c r="C5249" s="74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6" t="s">
        <v>4294</v>
      </c>
      <c r="C5256" s="74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6" t="s">
        <v>4150</v>
      </c>
      <c r="C5266" s="74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6" t="s">
        <v>4163</v>
      </c>
      <c r="C5287" s="74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6" t="s">
        <v>3444</v>
      </c>
      <c r="C5316" s="74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6" t="s">
        <v>3444</v>
      </c>
      <c r="C5323" s="74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6" t="s">
        <v>3444</v>
      </c>
      <c r="C5332" s="74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6" t="s">
        <v>3444</v>
      </c>
      <c r="C5344" s="74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6" t="s">
        <v>4215</v>
      </c>
      <c r="C5360" s="74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2" t="s">
        <v>4223</v>
      </c>
      <c r="C5363" s="743"/>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2" t="s">
        <v>3444</v>
      </c>
      <c r="C5384" s="743"/>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2" t="s">
        <v>3444</v>
      </c>
      <c r="C5392" s="743"/>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2" t="s">
        <v>3444</v>
      </c>
      <c r="C5403" s="743"/>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6" t="s">
        <v>4267</v>
      </c>
      <c r="C5419" s="74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6" t="s">
        <v>4106</v>
      </c>
      <c r="C5421" s="74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6" t="s">
        <v>3590</v>
      </c>
      <c r="C5437" s="74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6" t="s">
        <v>4286</v>
      </c>
      <c r="C5446" s="74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6" t="s">
        <v>4286</v>
      </c>
      <c r="C5451" s="74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6" t="s">
        <v>4299</v>
      </c>
      <c r="C5460" s="746"/>
      <c r="D5460" s="71"/>
      <c r="E5460" s="72">
        <f>76800</f>
        <v>76800</v>
      </c>
      <c r="F5460" s="48">
        <f t="shared" si="88"/>
        <v>77390</v>
      </c>
    </row>
    <row r="5461" spans="1:9" x14ac:dyDescent="0.3">
      <c r="A5461" s="45">
        <v>43370</v>
      </c>
      <c r="B5461" s="746" t="s">
        <v>4300</v>
      </c>
      <c r="C5461" s="74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6" t="s">
        <v>4294</v>
      </c>
      <c r="C5481" s="74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6" t="s">
        <v>4267</v>
      </c>
      <c r="C5485" s="74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6" t="s">
        <v>17</v>
      </c>
      <c r="C5489" s="74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6" t="s">
        <v>4322</v>
      </c>
      <c r="C5496" s="74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6" t="s">
        <v>4329</v>
      </c>
      <c r="C5506" s="746"/>
      <c r="D5506" s="71"/>
      <c r="E5506" s="72">
        <v>40000</v>
      </c>
      <c r="F5506" s="48">
        <f t="shared" si="88"/>
        <v>40001</v>
      </c>
    </row>
    <row r="5507" spans="1:6" x14ac:dyDescent="0.3">
      <c r="A5507" s="45">
        <v>43390</v>
      </c>
      <c r="B5507" s="746" t="s">
        <v>4106</v>
      </c>
      <c r="C5507" s="74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6" t="s">
        <v>4329</v>
      </c>
      <c r="C5526" s="74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6" t="s">
        <v>4329</v>
      </c>
      <c r="C5545" s="74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6" t="s">
        <v>4353</v>
      </c>
      <c r="C5550" s="74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6" t="s">
        <v>3444</v>
      </c>
      <c r="C5554" s="74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6" t="s">
        <v>3444</v>
      </c>
      <c r="C5562" s="74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6" t="s">
        <v>2960</v>
      </c>
      <c r="C5578" s="74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6" t="s">
        <v>4106</v>
      </c>
      <c r="C5581" s="74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6" t="s">
        <v>3444</v>
      </c>
      <c r="C5593" s="74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6" t="s">
        <v>3444</v>
      </c>
      <c r="C5600" s="74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6" t="s">
        <v>3444</v>
      </c>
      <c r="C5609" s="74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6" t="s">
        <v>4415</v>
      </c>
      <c r="C5614" s="74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6" t="s">
        <v>4455</v>
      </c>
      <c r="C5651" s="746"/>
      <c r="D5651" s="71"/>
      <c r="E5651" s="72">
        <v>194</v>
      </c>
      <c r="F5651" s="48">
        <f t="shared" si="91"/>
        <v>842</v>
      </c>
    </row>
    <row r="5652" spans="1:6" x14ac:dyDescent="0.3">
      <c r="A5652" s="45">
        <v>43448</v>
      </c>
      <c r="B5652" s="746" t="s">
        <v>4329</v>
      </c>
      <c r="C5652" s="74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6" t="s">
        <v>4329</v>
      </c>
      <c r="C5657" s="74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6" t="s">
        <v>4329</v>
      </c>
      <c r="C5665" s="74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6" t="s">
        <v>4329</v>
      </c>
      <c r="C5677" s="74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6" t="s">
        <v>4472</v>
      </c>
      <c r="C5684" s="74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6" t="s">
        <v>3444</v>
      </c>
      <c r="C5706" s="74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6" t="s">
        <v>3444</v>
      </c>
      <c r="C5716" s="74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6" t="s">
        <v>4447</v>
      </c>
      <c r="C5729" s="74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6" t="s">
        <v>4106</v>
      </c>
      <c r="C5732" s="74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6" t="s">
        <v>4106</v>
      </c>
      <c r="C5744" s="74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6" t="s">
        <v>4406</v>
      </c>
      <c r="C5754" s="74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6" t="s">
        <v>4406</v>
      </c>
      <c r="C5765" s="74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6" t="s">
        <v>4406</v>
      </c>
      <c r="C5772" s="74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6" t="s">
        <v>4406</v>
      </c>
      <c r="C5780" s="74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6" t="s">
        <v>4406</v>
      </c>
      <c r="C5789" s="74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6" t="s">
        <v>4406</v>
      </c>
      <c r="C5794" s="74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6" t="s">
        <v>4406</v>
      </c>
      <c r="C5810" s="74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6" t="s">
        <v>4574</v>
      </c>
      <c r="C5815" s="74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6" t="s">
        <v>4406</v>
      </c>
      <c r="C5818" s="74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6" t="s">
        <v>2960</v>
      </c>
      <c r="C5827" s="74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6" t="s">
        <v>4406</v>
      </c>
      <c r="C5831" s="74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6" t="s">
        <v>4406</v>
      </c>
      <c r="C5834" s="74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6" t="s">
        <v>4406</v>
      </c>
      <c r="C5841" s="74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6" t="s">
        <v>4406</v>
      </c>
      <c r="C5848" s="74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6" t="s">
        <v>4406</v>
      </c>
      <c r="C5859" s="74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6" t="s">
        <v>4406</v>
      </c>
      <c r="C5865" s="74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6" t="s">
        <v>4627</v>
      </c>
      <c r="C5876" s="74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6" t="s">
        <v>4631</v>
      </c>
      <c r="C5883" s="74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6" t="s">
        <v>4406</v>
      </c>
      <c r="C5886" s="74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6" t="s">
        <v>4632</v>
      </c>
      <c r="C5899" s="74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6" t="s">
        <v>4811</v>
      </c>
      <c r="C5933" s="74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6" t="s">
        <v>2960</v>
      </c>
      <c r="C5948" s="74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6" t="s">
        <v>4675</v>
      </c>
      <c r="C5950" s="74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6" t="s">
        <v>4810</v>
      </c>
      <c r="C5955" s="74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6" t="s">
        <v>4809</v>
      </c>
      <c r="C5965" s="74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6" t="s">
        <v>3444</v>
      </c>
      <c r="C5973" s="74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6" t="s">
        <v>3444</v>
      </c>
      <c r="C5982" s="74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6" t="s">
        <v>3444</v>
      </c>
      <c r="C5988" s="74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6" t="s">
        <v>4809</v>
      </c>
      <c r="C5997" s="74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6" t="s">
        <v>3444</v>
      </c>
      <c r="C6001" s="74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6" t="s">
        <v>4455</v>
      </c>
      <c r="C6026" s="74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6" t="s">
        <v>3444</v>
      </c>
      <c r="C6029" s="74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6" t="s">
        <v>3444</v>
      </c>
      <c r="C6032" s="74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6" t="s">
        <v>4753</v>
      </c>
      <c r="C6045" s="74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6" t="s">
        <v>3444</v>
      </c>
      <c r="C6050" s="74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6" t="s">
        <v>3444</v>
      </c>
      <c r="C6058" s="74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6" t="s">
        <v>3444</v>
      </c>
      <c r="C6072" s="74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6" t="s">
        <v>4808</v>
      </c>
      <c r="C6089" s="74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6" t="s">
        <v>4364</v>
      </c>
      <c r="C6112" s="74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6" t="s">
        <v>4809</v>
      </c>
      <c r="C6123" s="74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6" t="s">
        <v>4846</v>
      </c>
      <c r="C6160" s="746"/>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6" t="s">
        <v>4364</v>
      </c>
      <c r="C6169" s="74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0" t="s">
        <v>5335</v>
      </c>
      <c r="C6795" s="75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2" t="s">
        <v>5229</v>
      </c>
      <c r="C6827" s="752"/>
      <c r="D6827" s="753"/>
      <c r="E6827" s="199">
        <v>500000</v>
      </c>
      <c r="F6827" s="48">
        <f t="shared" si="111"/>
        <v>675437</v>
      </c>
    </row>
    <row r="6828" spans="1:6" x14ac:dyDescent="0.3">
      <c r="A6828" s="45">
        <v>43720</v>
      </c>
      <c r="B6828" s="757" t="s">
        <v>5368</v>
      </c>
      <c r="C6828" s="757"/>
      <c r="D6828" s="758"/>
      <c r="E6828" s="200">
        <v>500000</v>
      </c>
      <c r="F6828" s="48">
        <f t="shared" si="111"/>
        <v>1175437</v>
      </c>
    </row>
    <row r="6829" spans="1:6" x14ac:dyDescent="0.3">
      <c r="A6829" s="45">
        <v>43720</v>
      </c>
      <c r="B6829" s="759" t="s">
        <v>5367</v>
      </c>
      <c r="C6829" s="759"/>
      <c r="D6829" s="76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4" t="s">
        <v>5371</v>
      </c>
      <c r="C6834" s="755"/>
      <c r="D6834" s="75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4" t="s">
        <v>5379</v>
      </c>
      <c r="C6854" s="755"/>
      <c r="D6854" s="756"/>
      <c r="E6854" s="141">
        <v>100000</v>
      </c>
      <c r="F6854" s="48">
        <f t="shared" si="112"/>
        <v>114779</v>
      </c>
    </row>
    <row r="6855" spans="1:6" x14ac:dyDescent="0.3">
      <c r="A6855" s="45">
        <v>43724</v>
      </c>
      <c r="B6855" s="754" t="s">
        <v>5379</v>
      </c>
      <c r="C6855" s="755"/>
      <c r="D6855" s="75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4" t="s">
        <v>5379</v>
      </c>
      <c r="C6860" s="755"/>
      <c r="D6860" s="75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4" t="s">
        <v>5385</v>
      </c>
      <c r="C6862" s="755"/>
      <c r="D6862" s="75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4" t="s">
        <v>5379</v>
      </c>
      <c r="C6868" s="755"/>
      <c r="D6868" s="75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4" t="s">
        <v>5399</v>
      </c>
      <c r="C6875" s="755"/>
      <c r="D6875" s="75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4" t="s">
        <v>3717</v>
      </c>
      <c r="C6877" s="755"/>
      <c r="D6877" s="75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4" t="s">
        <v>3717</v>
      </c>
      <c r="C6886" s="755"/>
      <c r="D6886" s="75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4" t="s">
        <v>861</v>
      </c>
      <c r="C6907" s="755"/>
      <c r="D6907" s="75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4" t="s">
        <v>4329</v>
      </c>
      <c r="C6911" s="755"/>
      <c r="D6911" s="75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4" t="s">
        <v>4329</v>
      </c>
      <c r="C6919" s="755"/>
      <c r="D6919" s="75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2" t="s">
        <v>4329</v>
      </c>
      <c r="C6932" s="762"/>
      <c r="D6932" s="762"/>
      <c r="E6932" s="141">
        <v>75000</v>
      </c>
      <c r="F6932" s="48">
        <f>F6930-D6932+E6932</f>
        <v>94826</v>
      </c>
    </row>
    <row r="6933" spans="1:6" x14ac:dyDescent="0.3">
      <c r="A6933" s="45">
        <v>43739</v>
      </c>
      <c r="B6933" s="762" t="s">
        <v>861</v>
      </c>
      <c r="C6933" s="762"/>
      <c r="D6933" s="76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2" t="s">
        <v>4329</v>
      </c>
      <c r="C6946" s="762"/>
      <c r="D6946" s="76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1" t="s">
        <v>5431</v>
      </c>
      <c r="C6951" s="761"/>
      <c r="D6951" s="76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1" t="s">
        <v>5444</v>
      </c>
      <c r="C6965" s="761"/>
      <c r="D6965" s="76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1" t="s">
        <v>5448</v>
      </c>
      <c r="C6967" s="761"/>
      <c r="D6967" s="76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2" t="s">
        <v>5462</v>
      </c>
      <c r="C6974" s="762"/>
      <c r="D6974" s="76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2" t="s">
        <v>861</v>
      </c>
      <c r="C6977" s="762"/>
      <c r="D6977" s="76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2" t="s">
        <v>861</v>
      </c>
      <c r="C6982" s="762"/>
      <c r="D6982" s="76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2" t="s">
        <v>861</v>
      </c>
      <c r="C6988" s="762"/>
      <c r="D6988" s="76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2" t="s">
        <v>4362</v>
      </c>
      <c r="C6997" s="762"/>
      <c r="D6997" s="76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2" t="s">
        <v>861</v>
      </c>
      <c r="C7000" s="762"/>
      <c r="D7000" s="76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2" t="s">
        <v>4329</v>
      </c>
      <c r="C7004" s="762"/>
      <c r="D7004" s="76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2" t="s">
        <v>4329</v>
      </c>
      <c r="C7015" s="762"/>
      <c r="D7015" s="76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2"/>
      <c r="C7021" s="762"/>
      <c r="D7021" s="76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2" t="s">
        <v>861</v>
      </c>
      <c r="C7024" s="762"/>
      <c r="D7024" s="76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2" t="s">
        <v>861</v>
      </c>
      <c r="C7030" s="762"/>
      <c r="D7030" s="76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2" t="s">
        <v>4329</v>
      </c>
      <c r="C7033" s="762"/>
      <c r="D7033" s="76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2" t="s">
        <v>5499</v>
      </c>
      <c r="C7044" s="762"/>
      <c r="D7044" s="76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2" t="s">
        <v>5511</v>
      </c>
      <c r="C7058" s="762"/>
      <c r="D7058" s="76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2" t="s">
        <v>5527</v>
      </c>
      <c r="C7077" s="762"/>
      <c r="D7077" s="76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2" t="s">
        <v>5527</v>
      </c>
      <c r="C7103" s="762"/>
      <c r="D7103" s="76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2" t="s">
        <v>5559</v>
      </c>
      <c r="C7111" s="762"/>
      <c r="D7111" s="76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2" t="s">
        <v>4329</v>
      </c>
      <c r="C7124" s="762"/>
      <c r="D7124" s="762"/>
      <c r="E7124" s="141">
        <v>30000</v>
      </c>
      <c r="F7124" s="48">
        <f t="shared" si="116"/>
        <v>34780</v>
      </c>
    </row>
    <row r="7125" spans="1:6" x14ac:dyDescent="0.3">
      <c r="A7125" s="45">
        <v>43773</v>
      </c>
      <c r="B7125" s="762" t="s">
        <v>4329</v>
      </c>
      <c r="C7125" s="762"/>
      <c r="D7125" s="76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2" t="s">
        <v>5579</v>
      </c>
      <c r="C7129" s="762"/>
      <c r="D7129" s="762"/>
      <c r="E7129" s="141">
        <v>800000</v>
      </c>
      <c r="F7129" s="48">
        <f t="shared" si="116"/>
        <v>804270</v>
      </c>
    </row>
    <row r="7130" spans="1:6" x14ac:dyDescent="0.3">
      <c r="A7130" s="45">
        <v>43774</v>
      </c>
      <c r="B7130" s="762" t="s">
        <v>5579</v>
      </c>
      <c r="C7130" s="762"/>
      <c r="D7130" s="762"/>
      <c r="E7130" s="141">
        <v>300000</v>
      </c>
      <c r="F7130" s="48">
        <f t="shared" si="116"/>
        <v>1104270</v>
      </c>
    </row>
    <row r="7131" spans="1:6" x14ac:dyDescent="0.3">
      <c r="A7131" s="45">
        <v>43774</v>
      </c>
      <c r="B7131" s="762" t="s">
        <v>5579</v>
      </c>
      <c r="C7131" s="762"/>
      <c r="D7131" s="76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4" t="s">
        <v>5592</v>
      </c>
      <c r="C7137" s="755"/>
      <c r="D7137" s="75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4" t="s">
        <v>5602</v>
      </c>
      <c r="C7168" s="755"/>
      <c r="D7168" s="75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2" t="s">
        <v>5602</v>
      </c>
      <c r="C7187" s="762"/>
      <c r="D7187" s="76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2" t="s">
        <v>5632</v>
      </c>
      <c r="C7200" s="762"/>
      <c r="D7200" s="762"/>
      <c r="E7200" s="43"/>
      <c r="F7200" s="48">
        <v>0</v>
      </c>
    </row>
    <row r="7201" spans="1:11" x14ac:dyDescent="0.3">
      <c r="A7201" s="45">
        <v>43788</v>
      </c>
      <c r="B7201" s="762" t="s">
        <v>5633</v>
      </c>
      <c r="C7201" s="762"/>
      <c r="D7201" s="762"/>
      <c r="E7201" s="43">
        <v>1000000</v>
      </c>
      <c r="F7201" s="48">
        <f>E7201</f>
        <v>1000000</v>
      </c>
    </row>
    <row r="7202" spans="1:11" x14ac:dyDescent="0.3">
      <c r="A7202" s="45">
        <v>43788</v>
      </c>
      <c r="B7202" s="762" t="s">
        <v>5634</v>
      </c>
      <c r="C7202" s="762"/>
      <c r="D7202" s="76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2" t="s">
        <v>5636</v>
      </c>
      <c r="C7209" s="762"/>
      <c r="D7209" s="76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2" t="s">
        <v>5634</v>
      </c>
      <c r="C7219" s="762"/>
      <c r="D7219" s="76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2" t="s">
        <v>5774</v>
      </c>
      <c r="C7229" s="762"/>
      <c r="D7229" s="762"/>
      <c r="E7229" s="43">
        <v>45000</v>
      </c>
      <c r="F7229" s="48">
        <f t="shared" si="118"/>
        <v>51516</v>
      </c>
    </row>
    <row r="7230" spans="1:6" x14ac:dyDescent="0.3">
      <c r="A7230" s="45">
        <v>43810</v>
      </c>
      <c r="B7230" s="762" t="s">
        <v>5653</v>
      </c>
      <c r="C7230" s="762"/>
      <c r="D7230" s="76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2" t="s">
        <v>3717</v>
      </c>
      <c r="C7243" s="762"/>
      <c r="D7243" s="76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2" t="s">
        <v>3717</v>
      </c>
      <c r="C7245" s="762"/>
      <c r="D7245" s="76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2" t="s">
        <v>3717</v>
      </c>
      <c r="C7248" s="762"/>
      <c r="D7248" s="76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2" t="s">
        <v>5672</v>
      </c>
      <c r="C7260" s="762"/>
      <c r="D7260" s="76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2" t="s">
        <v>5672</v>
      </c>
      <c r="C7265" s="762"/>
      <c r="D7265" s="76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2" t="s">
        <v>4329</v>
      </c>
      <c r="C7268" s="762"/>
      <c r="D7268" s="76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2" t="s">
        <v>4329</v>
      </c>
      <c r="C7272" s="762"/>
      <c r="D7272" s="76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2" t="s">
        <v>4329</v>
      </c>
      <c r="C7292" s="762"/>
      <c r="D7292" s="76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2" t="s">
        <v>5672</v>
      </c>
      <c r="C7308" s="762"/>
      <c r="D7308" s="762"/>
      <c r="E7308" s="43">
        <v>750000</v>
      </c>
      <c r="F7308" s="48">
        <f t="shared" si="119"/>
        <v>750678</v>
      </c>
      <c r="K7308" s="52"/>
      <c r="L7308" s="52"/>
    </row>
    <row r="7309" spans="1:12" x14ac:dyDescent="0.3">
      <c r="A7309" s="45">
        <v>43837</v>
      </c>
      <c r="B7309" s="762" t="s">
        <v>5672</v>
      </c>
      <c r="C7309" s="762"/>
      <c r="D7309" s="762"/>
      <c r="E7309" s="43">
        <v>200000</v>
      </c>
      <c r="F7309" s="48">
        <f t="shared" ref="F7309:F7372" si="120">F7308+E7309-D7309</f>
        <v>950678</v>
      </c>
      <c r="K7309" s="52"/>
      <c r="L7309" s="52"/>
    </row>
    <row r="7310" spans="1:12" x14ac:dyDescent="0.3">
      <c r="A7310" s="45">
        <v>43837</v>
      </c>
      <c r="B7310" s="762" t="s">
        <v>5672</v>
      </c>
      <c r="C7310" s="762"/>
      <c r="D7310" s="762"/>
      <c r="E7310" s="43">
        <v>496000</v>
      </c>
      <c r="F7310" s="48">
        <f t="shared" si="120"/>
        <v>1446678</v>
      </c>
      <c r="K7310" s="52"/>
      <c r="L7310" s="52"/>
    </row>
    <row r="7311" spans="1:12" x14ac:dyDescent="0.3">
      <c r="A7311" s="45">
        <v>43837</v>
      </c>
      <c r="B7311" s="762" t="s">
        <v>4329</v>
      </c>
      <c r="C7311" s="762"/>
      <c r="D7311" s="76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2" t="s">
        <v>5717</v>
      </c>
      <c r="C7327" s="762"/>
      <c r="D7327" s="76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2" t="s">
        <v>5672</v>
      </c>
      <c r="C7331" s="762"/>
      <c r="D7331" s="76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2" t="s">
        <v>5672</v>
      </c>
      <c r="C7336" s="762"/>
      <c r="D7336" s="76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2" t="s">
        <v>2960</v>
      </c>
      <c r="C7354" s="762"/>
      <c r="D7354" s="76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2" t="s">
        <v>2960</v>
      </c>
      <c r="C7357" s="762"/>
      <c r="D7357" s="76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2" t="s">
        <v>5745</v>
      </c>
      <c r="C7360" s="762"/>
      <c r="D7360" s="76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2" t="s">
        <v>2960</v>
      </c>
      <c r="C7367" s="762"/>
      <c r="D7367" s="76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2" t="s">
        <v>4329</v>
      </c>
      <c r="C7374" s="762"/>
      <c r="D7374" s="76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2" t="s">
        <v>5755</v>
      </c>
      <c r="C7386" s="762"/>
      <c r="D7386" s="76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2" t="s">
        <v>2960</v>
      </c>
      <c r="C7416" s="762"/>
      <c r="D7416" s="76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2" t="s">
        <v>5786</v>
      </c>
      <c r="C7419" s="762"/>
      <c r="D7419" s="76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2" t="s">
        <v>5786</v>
      </c>
      <c r="C7422" s="762"/>
      <c r="D7422" s="76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2" t="s">
        <v>5809</v>
      </c>
      <c r="C7453" s="762"/>
      <c r="D7453" s="762"/>
      <c r="E7453" s="43">
        <v>500000</v>
      </c>
      <c r="F7453" s="48">
        <f t="shared" si="122"/>
        <v>1425522</v>
      </c>
    </row>
    <row r="7454" spans="1:6" x14ac:dyDescent="0.3">
      <c r="A7454" s="45">
        <v>43875</v>
      </c>
      <c r="B7454" s="762" t="s">
        <v>5836</v>
      </c>
      <c r="C7454" s="762"/>
      <c r="D7454" s="76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2" t="s">
        <v>5818</v>
      </c>
      <c r="C7462" s="762"/>
      <c r="D7462" s="76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2" t="s">
        <v>5809</v>
      </c>
      <c r="C7485" s="762"/>
      <c r="D7485" s="76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2" t="s">
        <v>5809</v>
      </c>
      <c r="C7498" s="762"/>
      <c r="D7498" s="76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2" t="s">
        <v>5809</v>
      </c>
      <c r="C7508" s="762"/>
      <c r="D7508" s="76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2" t="s">
        <v>5809</v>
      </c>
      <c r="C7514" s="762"/>
      <c r="D7514" s="76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2" t="s">
        <v>5809</v>
      </c>
      <c r="C7519" s="762"/>
      <c r="D7519" s="76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2" t="s">
        <v>5809</v>
      </c>
      <c r="C7524" s="762"/>
      <c r="D7524" s="76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2" t="s">
        <v>5809</v>
      </c>
      <c r="C7533" s="762"/>
      <c r="D7533" s="762"/>
      <c r="E7533" s="43">
        <v>35000</v>
      </c>
      <c r="F7533" s="48">
        <f t="shared" si="123"/>
        <v>45802</v>
      </c>
    </row>
    <row r="7534" spans="1:6" ht="15" customHeight="1" x14ac:dyDescent="0.3">
      <c r="A7534" s="45">
        <v>43888</v>
      </c>
      <c r="B7534" s="762" t="s">
        <v>5809</v>
      </c>
      <c r="C7534" s="762"/>
      <c r="D7534" s="76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2" t="s">
        <v>5809</v>
      </c>
      <c r="C7536" s="762"/>
      <c r="D7536" s="76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2" t="s">
        <v>5906</v>
      </c>
      <c r="C7548" s="762"/>
      <c r="D7548" s="76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2" t="s">
        <v>5921</v>
      </c>
      <c r="C7595" s="762"/>
      <c r="D7595" s="76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2" t="s">
        <v>5926</v>
      </c>
      <c r="C7599" s="762"/>
      <c r="D7599" s="76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2" t="s">
        <v>5952</v>
      </c>
      <c r="C7624" s="762"/>
      <c r="D7624" s="76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2" t="s">
        <v>5980</v>
      </c>
      <c r="C7642" s="762"/>
      <c r="D7642" s="76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2" t="s">
        <v>5986</v>
      </c>
      <c r="C7658" s="762"/>
      <c r="D7658" s="76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2" t="s">
        <v>2960</v>
      </c>
      <c r="C7661" s="762"/>
      <c r="D7661" s="76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2" t="s">
        <v>3444</v>
      </c>
      <c r="C7664" s="762"/>
      <c r="D7664" s="76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2" t="s">
        <v>2960</v>
      </c>
      <c r="C7667" s="762"/>
      <c r="D7667" s="76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2" t="s">
        <v>2960</v>
      </c>
      <c r="C7671" s="762"/>
      <c r="D7671" s="76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2" t="s">
        <v>2960</v>
      </c>
      <c r="C7678" s="762"/>
      <c r="D7678" s="76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2" t="s">
        <v>6000</v>
      </c>
      <c r="C7682" s="762"/>
      <c r="D7682" s="76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2" t="s">
        <v>2960</v>
      </c>
      <c r="C7684" s="762"/>
      <c r="D7684" s="76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2" t="s">
        <v>2960</v>
      </c>
      <c r="C7688" s="762"/>
      <c r="D7688" s="76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2" t="s">
        <v>2960</v>
      </c>
      <c r="C7691" s="762"/>
      <c r="D7691" s="76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2" t="s">
        <v>2960</v>
      </c>
      <c r="C7701" s="762"/>
      <c r="D7701" s="76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2" t="s">
        <v>2960</v>
      </c>
      <c r="C7712" s="762"/>
      <c r="D7712" s="76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2" t="s">
        <v>2960</v>
      </c>
      <c r="C7717" s="762"/>
      <c r="D7717" s="76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2" t="s">
        <v>2960</v>
      </c>
      <c r="C7720" s="762"/>
      <c r="D7720" s="76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2" t="s">
        <v>6039</v>
      </c>
      <c r="C7730" s="762"/>
      <c r="D7730" s="76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2" t="s">
        <v>6000</v>
      </c>
      <c r="C7741" s="762"/>
      <c r="D7741" s="76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2" t="s">
        <v>6055</v>
      </c>
      <c r="C7745" s="762"/>
      <c r="D7745" s="76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2" t="s">
        <v>6000</v>
      </c>
      <c r="C7754" s="762"/>
      <c r="D7754" s="76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2" t="s">
        <v>6055</v>
      </c>
      <c r="C7759" s="762"/>
      <c r="D7759" s="76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2" t="s">
        <v>6069</v>
      </c>
      <c r="C7766" s="762"/>
      <c r="D7766" s="76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2" t="s">
        <v>6079</v>
      </c>
      <c r="C7772" s="762"/>
      <c r="D7772" s="76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2" t="s">
        <v>6055</v>
      </c>
      <c r="C7774" s="762"/>
      <c r="D7774" s="76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2" t="s">
        <v>6000</v>
      </c>
      <c r="C7776" s="762"/>
      <c r="D7776" s="76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2" t="s">
        <v>6090</v>
      </c>
      <c r="C7780" s="762"/>
      <c r="D7780" s="76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2" t="s">
        <v>6095</v>
      </c>
      <c r="C7784" s="762"/>
      <c r="D7784" s="76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2" t="s">
        <v>6098</v>
      </c>
      <c r="C7789" s="762"/>
      <c r="D7789" s="76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2" t="s">
        <v>6055</v>
      </c>
      <c r="C7804" s="762"/>
      <c r="D7804" s="76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2" t="s">
        <v>6055</v>
      </c>
      <c r="C7809" s="762"/>
      <c r="D7809" s="76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2" t="s">
        <v>6162</v>
      </c>
      <c r="C7820" s="762"/>
      <c r="D7820" s="76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2" t="s">
        <v>6055</v>
      </c>
      <c r="C7823" s="762"/>
      <c r="D7823" s="76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2" t="s">
        <v>6137</v>
      </c>
      <c r="C7833" s="762"/>
      <c r="D7833" s="76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2" t="s">
        <v>6166</v>
      </c>
      <c r="C7836" s="762"/>
      <c r="D7836" s="76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2" t="s">
        <v>6166</v>
      </c>
      <c r="C7839" s="762"/>
      <c r="D7839" s="76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2" t="s">
        <v>6157</v>
      </c>
      <c r="C7853" s="762"/>
      <c r="D7853" s="76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2" t="s">
        <v>6187</v>
      </c>
      <c r="C7874" s="762"/>
      <c r="D7874" s="76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2" t="s">
        <v>6196</v>
      </c>
      <c r="C7886" s="762"/>
      <c r="D7886" s="76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2" t="s">
        <v>6204</v>
      </c>
      <c r="C7896" s="762"/>
      <c r="D7896" s="76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2" t="s">
        <v>6207</v>
      </c>
      <c r="C7898" s="762"/>
      <c r="D7898" s="76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2" t="s">
        <v>6210</v>
      </c>
      <c r="C7905" s="762"/>
      <c r="D7905" s="76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2" t="s">
        <v>6210</v>
      </c>
      <c r="C7923" s="762"/>
      <c r="D7923" s="76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2" t="s">
        <v>6210</v>
      </c>
      <c r="C7925" s="762"/>
      <c r="D7925" s="76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2" t="s">
        <v>6210</v>
      </c>
      <c r="C7935" s="762"/>
      <c r="D7935" s="76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2" t="s">
        <v>6210</v>
      </c>
      <c r="C7941" s="762"/>
      <c r="D7941" s="76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2" t="s">
        <v>6241</v>
      </c>
      <c r="C7950" s="762"/>
      <c r="D7950" s="76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2" t="s">
        <v>6249</v>
      </c>
      <c r="C7961" s="762"/>
      <c r="D7961" s="76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2" t="s">
        <v>6260</v>
      </c>
      <c r="C7968" s="762"/>
      <c r="D7968" s="76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2" t="s">
        <v>6257</v>
      </c>
      <c r="C7976" s="762"/>
      <c r="D7976" s="76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2" t="s">
        <v>6276</v>
      </c>
      <c r="C7985" s="762"/>
      <c r="D7985" s="76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2" t="s">
        <v>6257</v>
      </c>
      <c r="C8001" s="762"/>
      <c r="D8001" s="76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2" t="s">
        <v>6257</v>
      </c>
      <c r="C8020" s="762"/>
      <c r="D8020" s="76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2" t="s">
        <v>6257</v>
      </c>
      <c r="C8037" s="762"/>
      <c r="D8037" s="76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2" t="s">
        <v>6276</v>
      </c>
      <c r="C8054" s="762"/>
      <c r="D8054" s="76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2" t="s">
        <v>6339</v>
      </c>
      <c r="C8068" s="762"/>
      <c r="D8068" s="762"/>
      <c r="E8068" s="43">
        <v>288750</v>
      </c>
      <c r="F8068" s="48">
        <f t="shared" si="132"/>
        <v>317325</v>
      </c>
    </row>
    <row r="8069" spans="1:6" x14ac:dyDescent="0.3">
      <c r="A8069" s="45">
        <v>44053</v>
      </c>
      <c r="B8069" s="762" t="s">
        <v>6340</v>
      </c>
      <c r="C8069" s="762"/>
      <c r="D8069" s="76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2" t="s">
        <v>6257</v>
      </c>
      <c r="C8074" s="762"/>
      <c r="D8074" s="76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2" t="s">
        <v>6357</v>
      </c>
      <c r="C8097" s="762"/>
      <c r="D8097" s="76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2" t="s">
        <v>6257</v>
      </c>
      <c r="C8122" s="762"/>
      <c r="D8122" s="76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2" t="s">
        <v>6249</v>
      </c>
      <c r="C8132" s="762"/>
      <c r="D8132" s="76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2" t="s">
        <v>6409</v>
      </c>
      <c r="C8140" s="762"/>
      <c r="D8140" s="76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2" t="s">
        <v>6408</v>
      </c>
      <c r="C8144" s="762"/>
      <c r="D8144" s="76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2" t="s">
        <v>6407</v>
      </c>
      <c r="C8176" s="762"/>
      <c r="D8176" s="76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2" t="s">
        <v>6423</v>
      </c>
      <c r="C8182" s="762"/>
      <c r="D8182" s="76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2" t="s">
        <v>6438</v>
      </c>
      <c r="C8203" s="762"/>
      <c r="D8203" s="76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2" t="s">
        <v>5653</v>
      </c>
      <c r="C8206" s="762"/>
      <c r="D8206" s="76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2" t="s">
        <v>6438</v>
      </c>
      <c r="C8215" s="762"/>
      <c r="D8215" s="76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2" t="s">
        <v>6407</v>
      </c>
      <c r="C8219" s="762"/>
      <c r="D8219" s="76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2" t="s">
        <v>5653</v>
      </c>
      <c r="C8244" s="762"/>
      <c r="D8244" s="762"/>
      <c r="E8244" s="43">
        <v>50000</v>
      </c>
      <c r="F8244" s="48">
        <f t="shared" si="135"/>
        <v>66921.870967742056</v>
      </c>
    </row>
    <row r="8245" spans="1:10" x14ac:dyDescent="0.3">
      <c r="A8245" s="45">
        <v>44095</v>
      </c>
      <c r="B8245" s="762" t="s">
        <v>5653</v>
      </c>
      <c r="C8245" s="762"/>
      <c r="D8245" s="762"/>
      <c r="E8245" s="43">
        <v>25000</v>
      </c>
      <c r="F8245" s="48">
        <f t="shared" si="135"/>
        <v>91921.870967742056</v>
      </c>
    </row>
    <row r="8246" spans="1:10" x14ac:dyDescent="0.3">
      <c r="A8246" s="45">
        <v>44095</v>
      </c>
      <c r="B8246" s="762" t="s">
        <v>5653</v>
      </c>
      <c r="C8246" s="762"/>
      <c r="D8246" s="76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2" t="s">
        <v>5653</v>
      </c>
      <c r="C8253" s="762"/>
      <c r="D8253" s="76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2" t="s">
        <v>6490</v>
      </c>
      <c r="C8267" s="762"/>
      <c r="D8267" s="76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2" t="s">
        <v>5653</v>
      </c>
      <c r="C8269" s="762"/>
      <c r="D8269" s="76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2" t="s">
        <v>3444</v>
      </c>
      <c r="C8277" s="762"/>
      <c r="D8277" s="76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2" t="s">
        <v>6503</v>
      </c>
      <c r="C8289" s="762"/>
      <c r="D8289" s="762"/>
      <c r="E8289" s="43">
        <v>20000</v>
      </c>
      <c r="F8289" s="48">
        <f t="shared" ref="F8289:F8352" si="136">F8288+E8289-D8289</f>
        <v>30278.870967742056</v>
      </c>
    </row>
    <row r="8290" spans="1:8" x14ac:dyDescent="0.3">
      <c r="A8290" s="45">
        <v>44102</v>
      </c>
      <c r="B8290" s="762" t="s">
        <v>6503</v>
      </c>
      <c r="C8290" s="762"/>
      <c r="D8290" s="76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2" t="s">
        <v>5653</v>
      </c>
      <c r="C8293" s="762"/>
      <c r="D8293" s="76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2" t="s">
        <v>5653</v>
      </c>
      <c r="C8306" s="762"/>
      <c r="D8306" s="76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2" t="s">
        <v>5653</v>
      </c>
      <c r="C8321" s="762"/>
      <c r="D8321" s="76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2" t="s">
        <v>5653</v>
      </c>
      <c r="C8348" s="762"/>
      <c r="D8348" s="762"/>
      <c r="E8348" s="43">
        <v>299000</v>
      </c>
      <c r="F8348" s="48">
        <f t="shared" si="136"/>
        <v>308262.87096774206</v>
      </c>
    </row>
    <row r="8349" spans="1:6" x14ac:dyDescent="0.3">
      <c r="A8349" s="45">
        <v>44112</v>
      </c>
      <c r="B8349" s="762" t="s">
        <v>5653</v>
      </c>
      <c r="C8349" s="762"/>
      <c r="D8349" s="76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2" t="s">
        <v>5653</v>
      </c>
      <c r="C8371" s="762"/>
      <c r="D8371" s="76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4" t="s">
        <v>6566</v>
      </c>
      <c r="C8374" s="755"/>
      <c r="D8374" s="75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2" t="s">
        <v>6575</v>
      </c>
      <c r="C8381" s="762"/>
      <c r="D8381" s="76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2" t="s">
        <v>6582</v>
      </c>
      <c r="C8391" s="762"/>
      <c r="D8391" s="76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2" t="s">
        <v>3444</v>
      </c>
      <c r="C8437" s="762"/>
      <c r="D8437" s="76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2" t="s">
        <v>5653</v>
      </c>
      <c r="C8452" s="762"/>
      <c r="D8452" s="76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2" t="s">
        <v>5653</v>
      </c>
      <c r="C8476" s="762"/>
      <c r="D8476" s="76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2" t="s">
        <v>6672</v>
      </c>
      <c r="C8494" s="762"/>
      <c r="D8494" s="76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2" t="s">
        <v>2960</v>
      </c>
      <c r="C8501" s="762"/>
      <c r="D8501" s="76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2" t="s">
        <v>2960</v>
      </c>
      <c r="C8510" s="762"/>
      <c r="D8510" s="76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2" t="s">
        <v>2960</v>
      </c>
      <c r="C8513" s="762"/>
      <c r="D8513" s="76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2" t="s">
        <v>6688</v>
      </c>
      <c r="C8519" s="762"/>
      <c r="D8519" s="76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2" t="s">
        <v>6688</v>
      </c>
      <c r="C8529" s="762"/>
      <c r="D8529" s="76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2" t="s">
        <v>2960</v>
      </c>
      <c r="C8540" s="762"/>
      <c r="D8540" s="76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2" t="s">
        <v>6688</v>
      </c>
      <c r="C8558" s="762"/>
      <c r="D8558" s="76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2" t="s">
        <v>6688</v>
      </c>
      <c r="C8570" s="762"/>
      <c r="D8570" s="76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2" t="s">
        <v>5653</v>
      </c>
      <c r="C8587" s="762"/>
      <c r="D8587" s="76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2" t="s">
        <v>5653</v>
      </c>
      <c r="C8596" s="762"/>
      <c r="D8596" s="76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2" t="s">
        <v>4106</v>
      </c>
      <c r="C8612" s="762"/>
      <c r="D8612" s="76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2" t="s">
        <v>5653</v>
      </c>
      <c r="C8630" s="762"/>
      <c r="D8630" s="76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2" t="s">
        <v>5653</v>
      </c>
      <c r="C8634" s="762"/>
      <c r="D8634" s="76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2" t="s">
        <v>4106</v>
      </c>
      <c r="C8636" s="762"/>
      <c r="D8636" s="76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2" t="s">
        <v>6786</v>
      </c>
      <c r="C8651" s="762"/>
      <c r="D8651" s="76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2" t="s">
        <v>6800</v>
      </c>
      <c r="C8663" s="762"/>
      <c r="D8663" s="76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2" t="s">
        <v>6802</v>
      </c>
      <c r="C8673" s="762"/>
      <c r="D8673" s="76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2" t="s">
        <v>4106</v>
      </c>
      <c r="C8687" s="762"/>
      <c r="D8687" s="76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2" t="s">
        <v>6823</v>
      </c>
      <c r="C8698" s="762"/>
      <c r="D8698" s="76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2" t="s">
        <v>4415</v>
      </c>
      <c r="C8705" s="762"/>
      <c r="D8705" s="76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2" t="s">
        <v>4415</v>
      </c>
      <c r="C8721" s="762"/>
      <c r="D8721" s="76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2" t="s">
        <v>4415</v>
      </c>
      <c r="C8736" s="762"/>
      <c r="D8736" s="76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2" t="s">
        <v>4415</v>
      </c>
      <c r="C8742" s="762"/>
      <c r="D8742" s="76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2" t="s">
        <v>6858</v>
      </c>
      <c r="C8749" s="762"/>
      <c r="D8749" s="76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2" t="s">
        <v>4415</v>
      </c>
      <c r="C8798" s="762"/>
      <c r="D8798" s="76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2" t="s">
        <v>4415</v>
      </c>
      <c r="C8805" s="762"/>
      <c r="D8805" s="76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2" t="s">
        <v>4415</v>
      </c>
      <c r="C8830" s="762"/>
      <c r="D8830" s="76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3"/>
      <c r="J8832" s="763"/>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62" t="s">
        <v>4415</v>
      </c>
      <c r="C8836" s="762"/>
      <c r="D8836" s="762"/>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62" t="s">
        <v>4415</v>
      </c>
      <c r="C8840" s="762"/>
      <c r="D8840" s="76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2" t="s">
        <v>4415</v>
      </c>
      <c r="C8859" s="762"/>
      <c r="D8859" s="76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2" t="s">
        <v>3444</v>
      </c>
      <c r="C8866" s="762"/>
      <c r="D8866" s="762"/>
      <c r="E8866" s="43">
        <v>100000</v>
      </c>
      <c r="F8866" s="48">
        <f t="shared" si="145"/>
        <v>102511</v>
      </c>
    </row>
    <row r="8867" spans="1:6" x14ac:dyDescent="0.3">
      <c r="A8867" s="45">
        <v>43839</v>
      </c>
      <c r="B8867" s="762" t="s">
        <v>3444</v>
      </c>
      <c r="C8867" s="762"/>
      <c r="D8867" s="762"/>
      <c r="E8867" s="43">
        <v>35000</v>
      </c>
      <c r="F8867" s="48">
        <f t="shared" si="145"/>
        <v>137511</v>
      </c>
    </row>
    <row r="8868" spans="1:6" x14ac:dyDescent="0.3">
      <c r="A8868" s="45">
        <v>43839</v>
      </c>
      <c r="B8868" s="762" t="s">
        <v>4415</v>
      </c>
      <c r="C8868" s="762"/>
      <c r="D8868" s="76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2" t="s">
        <v>3444</v>
      </c>
      <c r="C8884" s="762"/>
      <c r="D8884" s="76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2" t="s">
        <v>3444</v>
      </c>
      <c r="C8894" s="762"/>
      <c r="D8894" s="76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2" t="s">
        <v>3444</v>
      </c>
      <c r="C8901" s="762"/>
      <c r="D8901" s="76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2" t="s">
        <v>3444</v>
      </c>
      <c r="C8907" s="762"/>
      <c r="D8907" s="76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2" t="s">
        <v>5379</v>
      </c>
      <c r="C8930" s="762"/>
      <c r="D8930" s="76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4" t="s">
        <v>5431</v>
      </c>
      <c r="C8940" s="755"/>
      <c r="D8940" s="75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4" t="s">
        <v>5379</v>
      </c>
      <c r="C8947" s="755"/>
      <c r="D8947" s="75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4" t="s">
        <v>7048</v>
      </c>
      <c r="C8975" s="755"/>
      <c r="D8975" s="756"/>
      <c r="E8975" s="43">
        <v>100000</v>
      </c>
      <c r="F8975" s="48">
        <f t="shared" si="146"/>
        <v>109464</v>
      </c>
    </row>
    <row r="8976" spans="1:6" x14ac:dyDescent="0.3">
      <c r="A8976" s="45">
        <v>44256</v>
      </c>
      <c r="B8976" s="754" t="s">
        <v>7048</v>
      </c>
      <c r="C8976" s="755"/>
      <c r="D8976" s="75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4" t="s">
        <v>7088</v>
      </c>
      <c r="C8992" s="755"/>
      <c r="D8992" s="756"/>
      <c r="E8992" s="43">
        <v>100000</v>
      </c>
      <c r="F8992" s="48">
        <f>F8991+E8992-D8992</f>
        <v>108416</v>
      </c>
    </row>
    <row r="8993" spans="1:6" x14ac:dyDescent="0.3">
      <c r="A8993" s="45">
        <v>44258</v>
      </c>
      <c r="B8993" s="754" t="s">
        <v>7088</v>
      </c>
      <c r="C8993" s="755"/>
      <c r="D8993" s="75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4" t="s">
        <v>7100</v>
      </c>
      <c r="C9003" s="755"/>
      <c r="D9003" s="75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4" t="s">
        <v>4415</v>
      </c>
      <c r="C9013" s="755"/>
      <c r="D9013" s="75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4" t="s">
        <v>7048</v>
      </c>
      <c r="C9019" s="755"/>
      <c r="D9019" s="75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4" t="s">
        <v>7106</v>
      </c>
      <c r="C9021" s="755"/>
      <c r="D9021" s="75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4" t="s">
        <v>7048</v>
      </c>
      <c r="C9036" s="755"/>
      <c r="D9036" s="75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4" t="s">
        <v>4415</v>
      </c>
      <c r="C9044" s="755"/>
      <c r="D9044" s="75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4" t="s">
        <v>7048</v>
      </c>
      <c r="C9061" s="755"/>
      <c r="D9061" s="75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4" t="s">
        <v>7048</v>
      </c>
      <c r="C9063" s="755"/>
      <c r="D9063" s="75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4" t="s">
        <v>4415</v>
      </c>
      <c r="C9065" s="755"/>
      <c r="D9065" s="75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4" t="s">
        <v>4415</v>
      </c>
      <c r="C9073" s="755"/>
      <c r="D9073" s="75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4" t="s">
        <v>7161</v>
      </c>
      <c r="C9080" s="755"/>
      <c r="D9080" s="75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4" t="s">
        <v>861</v>
      </c>
      <c r="C9094" s="755"/>
      <c r="D9094" s="75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4" t="s">
        <v>7195</v>
      </c>
      <c r="C9102" s="755"/>
      <c r="D9102" s="75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4" t="s">
        <v>7196</v>
      </c>
      <c r="C9109" s="755"/>
      <c r="D9109" s="75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4" t="s">
        <v>7088</v>
      </c>
      <c r="C9119" s="755"/>
      <c r="D9119" s="75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4" t="s">
        <v>3444</v>
      </c>
      <c r="C9135" s="755"/>
      <c r="D9135" s="75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4" t="s">
        <v>3444</v>
      </c>
      <c r="C9148" s="755"/>
      <c r="D9148" s="75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4" t="s">
        <v>861</v>
      </c>
      <c r="C9166" s="755"/>
      <c r="D9166" s="75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4" t="s">
        <v>5431</v>
      </c>
      <c r="C9179" s="755"/>
      <c r="D9179" s="75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4" t="s">
        <v>5431</v>
      </c>
      <c r="C9183" s="755"/>
      <c r="D9183" s="75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4" t="s">
        <v>7261</v>
      </c>
      <c r="C9197" s="755"/>
      <c r="D9197" s="75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4" t="s">
        <v>4415</v>
      </c>
      <c r="C9204" s="755"/>
      <c r="D9204" s="75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4" t="s">
        <v>4415</v>
      </c>
      <c r="C9211" s="755"/>
      <c r="D9211" s="756"/>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4" t="s">
        <v>4329</v>
      </c>
      <c r="C9226" s="755"/>
      <c r="D9226" s="75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4" t="s">
        <v>5431</v>
      </c>
      <c r="C9235" s="755"/>
      <c r="D9235" s="756"/>
      <c r="E9235" s="43">
        <v>70000</v>
      </c>
      <c r="F9235" s="48">
        <f t="shared" si="151"/>
        <v>76563</v>
      </c>
    </row>
    <row r="9236" spans="1:6" x14ac:dyDescent="0.3">
      <c r="A9236" s="45">
        <v>44298</v>
      </c>
      <c r="B9236" s="754" t="s">
        <v>5431</v>
      </c>
      <c r="C9236" s="755"/>
      <c r="D9236" s="756"/>
      <c r="E9236" s="43">
        <v>45000</v>
      </c>
      <c r="F9236" s="48">
        <f t="shared" si="151"/>
        <v>121563</v>
      </c>
    </row>
    <row r="9237" spans="1:6" x14ac:dyDescent="0.3">
      <c r="A9237" s="45">
        <v>44298</v>
      </c>
      <c r="B9237" s="754" t="s">
        <v>5431</v>
      </c>
      <c r="C9237" s="755"/>
      <c r="D9237" s="75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4" t="s">
        <v>7310</v>
      </c>
      <c r="C9242" s="755"/>
      <c r="D9242" s="75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4" t="s">
        <v>5431</v>
      </c>
      <c r="C9249" s="755"/>
      <c r="D9249" s="75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4" t="s">
        <v>3444</v>
      </c>
      <c r="C9258" s="755"/>
      <c r="D9258" s="75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2" t="s">
        <v>5431</v>
      </c>
      <c r="C9263" s="762"/>
      <c r="D9263" s="76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2" t="s">
        <v>5431</v>
      </c>
      <c r="C9274" s="762"/>
      <c r="D9274" s="76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2" t="s">
        <v>7343</v>
      </c>
      <c r="C9283" s="762"/>
      <c r="D9283" s="76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2" t="s">
        <v>7348</v>
      </c>
      <c r="C9287" s="762"/>
      <c r="D9287" s="76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2" t="s">
        <v>5431</v>
      </c>
      <c r="C9289" s="762"/>
      <c r="D9289" s="76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2" t="s">
        <v>5431</v>
      </c>
      <c r="C9300" s="762"/>
      <c r="D9300" s="76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2" t="s">
        <v>5431</v>
      </c>
      <c r="C9306" s="762"/>
      <c r="D9306" s="76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2" t="s">
        <v>5431</v>
      </c>
      <c r="C9310" s="762"/>
      <c r="D9310" s="76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2" t="s">
        <v>7374</v>
      </c>
      <c r="C9314" s="762"/>
      <c r="D9314" s="76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2" t="s">
        <v>4329</v>
      </c>
      <c r="C9340" s="762"/>
      <c r="D9340" s="762"/>
      <c r="E9340" s="43">
        <v>500000</v>
      </c>
      <c r="F9340" s="48">
        <f>F9339+E9340-D9340</f>
        <v>503165</v>
      </c>
    </row>
    <row r="9341" spans="1:13" x14ac:dyDescent="0.3">
      <c r="A9341" s="45">
        <v>44321</v>
      </c>
      <c r="B9341" s="762" t="s">
        <v>861</v>
      </c>
      <c r="C9341" s="762"/>
      <c r="D9341" s="76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2" t="s">
        <v>7422</v>
      </c>
      <c r="C9353" s="762"/>
      <c r="D9353" s="76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2" t="s">
        <v>4415</v>
      </c>
      <c r="C9365" s="762"/>
      <c r="D9365" s="76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2" t="s">
        <v>4415</v>
      </c>
      <c r="C9368" s="762"/>
      <c r="D9368" s="76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2" t="s">
        <v>861</v>
      </c>
      <c r="C9380" s="762"/>
      <c r="D9380" s="76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2" t="s">
        <v>7440</v>
      </c>
      <c r="C9387" s="762"/>
      <c r="D9387" s="76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4" t="s">
        <v>7448</v>
      </c>
      <c r="I9396" s="764"/>
      <c r="J9396" s="764"/>
    </row>
    <row r="9397" spans="1:12" x14ac:dyDescent="0.3">
      <c r="A9397" s="45">
        <v>44336</v>
      </c>
      <c r="B9397" s="762" t="s">
        <v>7440</v>
      </c>
      <c r="C9397" s="762"/>
      <c r="D9397" s="762"/>
      <c r="E9397" s="43">
        <v>50000</v>
      </c>
      <c r="F9397" s="48">
        <f t="shared" si="153"/>
        <v>68195</v>
      </c>
      <c r="H9397" s="765" t="s">
        <v>7527</v>
      </c>
      <c r="I9397" s="765"/>
      <c r="J9397" s="43">
        <v>25000</v>
      </c>
    </row>
    <row r="9398" spans="1:12" x14ac:dyDescent="0.3">
      <c r="A9398" s="45">
        <v>44336</v>
      </c>
      <c r="B9398" s="5" t="s">
        <v>4055</v>
      </c>
      <c r="C9398" s="5" t="s">
        <v>7456</v>
      </c>
      <c r="D9398" s="43">
        <v>40000</v>
      </c>
      <c r="E9398" s="43"/>
      <c r="F9398" s="48">
        <f t="shared" si="153"/>
        <v>28195</v>
      </c>
      <c r="H9398" s="765" t="s">
        <v>7449</v>
      </c>
      <c r="I9398" s="765"/>
      <c r="J9398" s="43">
        <v>201000</v>
      </c>
    </row>
    <row r="9399" spans="1:12" x14ac:dyDescent="0.3">
      <c r="A9399" s="45">
        <v>44336</v>
      </c>
      <c r="B9399" s="5" t="s">
        <v>7457</v>
      </c>
      <c r="C9399" s="5" t="s">
        <v>7458</v>
      </c>
      <c r="D9399" s="43">
        <v>16000</v>
      </c>
      <c r="E9399" s="43"/>
      <c r="F9399" s="48">
        <f t="shared" si="153"/>
        <v>12195</v>
      </c>
      <c r="H9399" s="765" t="s">
        <v>7450</v>
      </c>
      <c r="I9399" s="765"/>
      <c r="J9399" s="43">
        <v>201000</v>
      </c>
    </row>
    <row r="9400" spans="1:12" x14ac:dyDescent="0.3">
      <c r="A9400" s="45">
        <v>44336</v>
      </c>
      <c r="B9400" s="5" t="s">
        <v>7214</v>
      </c>
      <c r="C9400" s="5" t="s">
        <v>7460</v>
      </c>
      <c r="D9400" s="43">
        <v>2500</v>
      </c>
      <c r="E9400" s="43"/>
      <c r="F9400" s="48">
        <f t="shared" si="153"/>
        <v>9695</v>
      </c>
      <c r="H9400" s="765" t="s">
        <v>7452</v>
      </c>
      <c r="I9400" s="765"/>
      <c r="J9400" s="43">
        <v>4000</v>
      </c>
    </row>
    <row r="9401" spans="1:12" x14ac:dyDescent="0.3">
      <c r="A9401" s="45">
        <v>44336</v>
      </c>
      <c r="B9401" s="762" t="s">
        <v>7440</v>
      </c>
      <c r="C9401" s="762"/>
      <c r="D9401" s="762"/>
      <c r="E9401" s="43">
        <v>50000</v>
      </c>
      <c r="F9401" s="48">
        <f t="shared" si="153"/>
        <v>59695</v>
      </c>
      <c r="H9401" s="765" t="s">
        <v>7464</v>
      </c>
      <c r="I9401" s="765"/>
      <c r="J9401" s="43">
        <f>SUM(J9397:J9400)</f>
        <v>431000</v>
      </c>
    </row>
    <row r="9402" spans="1:12" x14ac:dyDescent="0.3">
      <c r="A9402" s="45">
        <v>44336</v>
      </c>
      <c r="B9402" s="5" t="s">
        <v>4550</v>
      </c>
      <c r="C9402" s="5" t="s">
        <v>7462</v>
      </c>
      <c r="D9402" s="43">
        <v>20000</v>
      </c>
      <c r="E9402" s="43"/>
      <c r="F9402" s="48">
        <f t="shared" si="153"/>
        <v>39695</v>
      </c>
      <c r="H9402" s="765" t="s">
        <v>7463</v>
      </c>
      <c r="I9402" s="765"/>
      <c r="J9402" s="43">
        <v>67000</v>
      </c>
    </row>
    <row r="9403" spans="1:12" x14ac:dyDescent="0.3">
      <c r="A9403" s="45">
        <v>44337</v>
      </c>
      <c r="B9403" s="5" t="s">
        <v>5156</v>
      </c>
      <c r="C9403" s="5" t="s">
        <v>7466</v>
      </c>
      <c r="D9403" s="43">
        <v>7260</v>
      </c>
      <c r="E9403" s="43"/>
      <c r="F9403" s="48">
        <f t="shared" si="153"/>
        <v>32435</v>
      </c>
      <c r="H9403" s="765" t="s">
        <v>7465</v>
      </c>
      <c r="I9403" s="76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2" t="s">
        <v>7440</v>
      </c>
      <c r="C9405" s="762"/>
      <c r="D9405" s="76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2" t="s">
        <v>7440</v>
      </c>
      <c r="C9410" s="762"/>
      <c r="D9410" s="76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2" t="s">
        <v>7440</v>
      </c>
      <c r="C9419" s="762"/>
      <c r="D9419" s="76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2" t="s">
        <v>7440</v>
      </c>
      <c r="C9439" s="762"/>
      <c r="D9439" s="76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2" t="s">
        <v>7440</v>
      </c>
      <c r="C9448" s="762"/>
      <c r="D9448" s="762"/>
      <c r="E9448" s="43">
        <v>720000</v>
      </c>
      <c r="F9448" s="48">
        <f t="shared" si="154"/>
        <v>743869</v>
      </c>
    </row>
    <row r="9449" spans="1:10" x14ac:dyDescent="0.3">
      <c r="A9449" s="45">
        <v>44349</v>
      </c>
      <c r="B9449" s="762" t="s">
        <v>7048</v>
      </c>
      <c r="C9449" s="762"/>
      <c r="D9449" s="76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2" t="s">
        <v>7088</v>
      </c>
      <c r="C9469" s="762"/>
      <c r="D9469" s="76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2" t="s">
        <v>7088</v>
      </c>
      <c r="C9475" s="762"/>
      <c r="D9475" s="762"/>
      <c r="E9475" s="43">
        <v>250000</v>
      </c>
      <c r="F9475" s="48">
        <f t="shared" si="155"/>
        <v>373893</v>
      </c>
      <c r="H9475" s="254"/>
    </row>
    <row r="9476" spans="1:12" x14ac:dyDescent="0.3">
      <c r="A9476" s="45">
        <v>44356</v>
      </c>
      <c r="B9476" s="762" t="s">
        <v>7088</v>
      </c>
      <c r="C9476" s="762"/>
      <c r="D9476" s="76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2" t="s">
        <v>7536</v>
      </c>
      <c r="C9483" s="762"/>
      <c r="D9483" s="76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2" t="s">
        <v>861</v>
      </c>
      <c r="C9486" s="762"/>
      <c r="D9486" s="76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2" t="s">
        <v>861</v>
      </c>
      <c r="C9496" s="762"/>
      <c r="D9496" s="76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2" t="s">
        <v>4362</v>
      </c>
      <c r="C9520" s="762"/>
      <c r="D9520" s="76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2" t="s">
        <v>7348</v>
      </c>
      <c r="C9523" s="762"/>
      <c r="D9523" s="76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2" t="s">
        <v>861</v>
      </c>
      <c r="C9525" s="762"/>
      <c r="D9525" s="76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2" t="s">
        <v>7577</v>
      </c>
      <c r="C9534" s="762"/>
      <c r="D9534" s="762"/>
      <c r="E9534" s="43">
        <v>700</v>
      </c>
      <c r="F9534" s="48">
        <f t="shared" si="156"/>
        <v>14488</v>
      </c>
      <c r="L9534" s="93"/>
    </row>
    <row r="9535" spans="1:12" x14ac:dyDescent="0.3">
      <c r="A9535" s="45">
        <v>44364</v>
      </c>
      <c r="B9535" s="5" t="s">
        <v>6341</v>
      </c>
      <c r="C9535" s="5" t="s">
        <v>6555</v>
      </c>
      <c r="D9535" s="43">
        <v>2500</v>
      </c>
      <c r="E9535" s="43"/>
      <c r="F9535" s="48">
        <f t="shared" si="156"/>
        <v>11988</v>
      </c>
      <c r="H9535" s="766"/>
      <c r="I9535" s="76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2" t="s">
        <v>7440</v>
      </c>
      <c r="C9538" s="762"/>
      <c r="D9538" s="76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2" t="s">
        <v>7048</v>
      </c>
      <c r="C9544" s="762"/>
      <c r="D9544" s="76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2" t="s">
        <v>4106</v>
      </c>
      <c r="C9556" s="762"/>
      <c r="D9556" s="76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2" t="s">
        <v>4106</v>
      </c>
      <c r="C9566" s="762"/>
      <c r="D9566" s="76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2" t="s">
        <v>7048</v>
      </c>
      <c r="C9579" s="762"/>
      <c r="D9579" s="76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2" t="s">
        <v>7617</v>
      </c>
      <c r="C9587" s="762"/>
      <c r="D9587" s="76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2" t="s">
        <v>7048</v>
      </c>
      <c r="C9591" s="762"/>
      <c r="D9591" s="76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2" t="s">
        <v>7440</v>
      </c>
      <c r="C9598" s="762"/>
      <c r="D9598" s="76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2" t="s">
        <v>7440</v>
      </c>
      <c r="C9606" s="762"/>
      <c r="D9606" s="76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2" t="s">
        <v>7650</v>
      </c>
      <c r="C9609" s="762"/>
      <c r="D9609" s="76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2" t="s">
        <v>861</v>
      </c>
      <c r="C9620" s="762"/>
      <c r="D9620" s="76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2" t="s">
        <v>7440</v>
      </c>
      <c r="C9657" s="762"/>
      <c r="D9657" s="76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2" t="s">
        <v>7440</v>
      </c>
      <c r="C9670" s="762"/>
      <c r="D9670" s="76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2" t="s">
        <v>7440</v>
      </c>
      <c r="C9680" s="762"/>
      <c r="D9680" s="76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2" t="s">
        <v>7440</v>
      </c>
      <c r="C9690" s="762"/>
      <c r="D9690" s="762"/>
      <c r="E9690" s="43">
        <v>10100</v>
      </c>
      <c r="F9690" s="48">
        <f t="shared" si="159"/>
        <v>33807</v>
      </c>
      <c r="J9690" s="52">
        <v>45249</v>
      </c>
      <c r="L9690" s="93"/>
    </row>
    <row r="9691" spans="1:12" x14ac:dyDescent="0.3">
      <c r="A9691" s="45">
        <v>44385</v>
      </c>
      <c r="B9691" s="762" t="s">
        <v>7440</v>
      </c>
      <c r="C9691" s="762"/>
      <c r="D9691" s="76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2" t="s">
        <v>7734</v>
      </c>
      <c r="C9709" s="762"/>
      <c r="D9709" s="76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2" t="s">
        <v>4106</v>
      </c>
      <c r="C9713" s="762"/>
      <c r="D9713" s="76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2" t="s">
        <v>7440</v>
      </c>
      <c r="C9725" s="762"/>
      <c r="D9725" s="76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2" t="s">
        <v>7793</v>
      </c>
      <c r="C9756" s="762"/>
      <c r="D9756" s="76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2" t="s">
        <v>4106</v>
      </c>
      <c r="C9778" s="762"/>
      <c r="D9778" s="76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2" t="s">
        <v>4106</v>
      </c>
      <c r="C9792" s="762"/>
      <c r="D9792" s="76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2" t="s">
        <v>7440</v>
      </c>
      <c r="C9811" s="762"/>
      <c r="D9811" s="76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2" t="s">
        <v>7440</v>
      </c>
      <c r="C9834" s="762"/>
      <c r="D9834" s="76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2" t="s">
        <v>7440</v>
      </c>
      <c r="C9837" s="762"/>
      <c r="D9837" s="76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2" t="s">
        <v>4106</v>
      </c>
      <c r="C9841" s="762"/>
      <c r="D9841" s="76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2" t="s">
        <v>7877</v>
      </c>
      <c r="C9850" s="762"/>
      <c r="D9850" s="76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2" t="s">
        <v>4406</v>
      </c>
      <c r="C9855" s="762"/>
      <c r="D9855" s="76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2" t="s">
        <v>7734</v>
      </c>
      <c r="C9866" s="762"/>
      <c r="D9866" s="762"/>
      <c r="E9866" s="43">
        <v>46210</v>
      </c>
      <c r="F9866" s="48">
        <f t="shared" si="162"/>
        <v>157181.66129032261</v>
      </c>
      <c r="H9866" s="52">
        <f>SUM(H9862:H9862)</f>
        <v>0</v>
      </c>
      <c r="J9866" s="52">
        <v>45249</v>
      </c>
      <c r="L9866" s="93"/>
    </row>
    <row r="9867" spans="1:12" x14ac:dyDescent="0.3">
      <c r="A9867" s="45">
        <v>44418</v>
      </c>
      <c r="B9867" s="762" t="s">
        <v>7891</v>
      </c>
      <c r="C9867" s="762"/>
      <c r="D9867" s="76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2" t="s">
        <v>7734</v>
      </c>
      <c r="C9874" s="762"/>
      <c r="D9874" s="76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2" t="s">
        <v>7891</v>
      </c>
      <c r="C9881" s="762"/>
      <c r="D9881" s="76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2" t="s">
        <v>7891</v>
      </c>
      <c r="C9896" s="762"/>
      <c r="D9896" s="762"/>
      <c r="E9896" s="43">
        <v>100000</v>
      </c>
      <c r="F9896" s="48">
        <f>F9895+E9896-D9896</f>
        <v>107262.66129032261</v>
      </c>
      <c r="I9896" s="52">
        <f>SUM(I9894:I9895)</f>
        <v>1160</v>
      </c>
      <c r="L9896" s="93"/>
    </row>
    <row r="9897" spans="1:12" x14ac:dyDescent="0.3">
      <c r="A9897" s="45">
        <v>44425</v>
      </c>
      <c r="B9897" s="762" t="s">
        <v>7891</v>
      </c>
      <c r="C9897" s="762"/>
      <c r="D9897" s="76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2" t="s">
        <v>7891</v>
      </c>
      <c r="C9904" s="762"/>
      <c r="D9904" s="762"/>
      <c r="E9904" s="43">
        <v>100000</v>
      </c>
      <c r="F9904" s="48">
        <f t="shared" si="163"/>
        <v>116924.66129032261</v>
      </c>
      <c r="I9904" s="52">
        <f>SUM(I9902:I9903)</f>
        <v>0</v>
      </c>
      <c r="L9904" s="93"/>
    </row>
    <row r="9905" spans="1:12" x14ac:dyDescent="0.3">
      <c r="A9905" s="45">
        <v>44428</v>
      </c>
      <c r="B9905" s="762" t="s">
        <v>7891</v>
      </c>
      <c r="C9905" s="762"/>
      <c r="D9905" s="76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2" t="s">
        <v>7891</v>
      </c>
      <c r="C9916" s="762"/>
      <c r="D9916" s="76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2" t="s">
        <v>7951</v>
      </c>
      <c r="C9940" s="762"/>
      <c r="D9940" s="76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2" t="s">
        <v>7953</v>
      </c>
      <c r="C9942" s="762"/>
      <c r="D9942" s="76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2" t="s">
        <v>4106</v>
      </c>
      <c r="C9944" s="762"/>
      <c r="D9944" s="76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2" t="s">
        <v>5431</v>
      </c>
      <c r="C9952" s="762"/>
      <c r="D9952" s="76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2" t="s">
        <v>7977</v>
      </c>
      <c r="C9973" s="762"/>
      <c r="D9973" s="76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2" t="s">
        <v>861</v>
      </c>
      <c r="C9984" s="762"/>
      <c r="D9984" s="76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2" t="s">
        <v>4329</v>
      </c>
      <c r="C9999" s="762"/>
      <c r="D9999" s="76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2" t="s">
        <v>8034</v>
      </c>
      <c r="C10015" s="762"/>
      <c r="D10015" s="76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2" t="s">
        <v>8035</v>
      </c>
      <c r="C10017" s="762"/>
      <c r="D10017" s="76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2" t="s">
        <v>4415</v>
      </c>
      <c r="C10024" s="762"/>
      <c r="D10024" s="76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2" t="s">
        <v>8049</v>
      </c>
      <c r="C10029" s="762"/>
      <c r="D10029" s="76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2" t="s">
        <v>861</v>
      </c>
      <c r="C10037" s="762"/>
      <c r="D10037" s="76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2" t="s">
        <v>4415</v>
      </c>
      <c r="C10049" s="762"/>
      <c r="D10049" s="76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2" t="s">
        <v>4106</v>
      </c>
      <c r="C10061" s="762"/>
      <c r="D10061" s="762"/>
      <c r="E10061" s="43">
        <v>100000</v>
      </c>
      <c r="F10061" s="48">
        <f t="shared" si="166"/>
        <v>111049.66129032266</v>
      </c>
      <c r="L10061" s="93"/>
    </row>
    <row r="10062" spans="1:12" x14ac:dyDescent="0.3">
      <c r="A10062" s="45">
        <v>44473</v>
      </c>
      <c r="B10062" s="762" t="s">
        <v>4106</v>
      </c>
      <c r="C10062" s="762"/>
      <c r="D10062" s="762"/>
      <c r="E10062" s="43">
        <v>100000</v>
      </c>
      <c r="F10062" s="48">
        <f t="shared" si="166"/>
        <v>211049.66129032266</v>
      </c>
      <c r="L10062" s="93"/>
    </row>
    <row r="10063" spans="1:12" x14ac:dyDescent="0.3">
      <c r="A10063" s="45">
        <v>44473</v>
      </c>
      <c r="B10063" s="762" t="s">
        <v>4106</v>
      </c>
      <c r="C10063" s="762"/>
      <c r="D10063" s="76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2" t="s">
        <v>8072</v>
      </c>
      <c r="C10066" s="762"/>
      <c r="D10066" s="76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2" t="s">
        <v>4106</v>
      </c>
      <c r="C10085" s="762"/>
      <c r="D10085" s="762"/>
      <c r="E10085" s="43">
        <v>150000</v>
      </c>
      <c r="F10085" s="48">
        <f t="shared" ref="F10085:F10148" si="167">F10084+E10085-D10085</f>
        <v>156347.66129032266</v>
      </c>
      <c r="L10085" s="93"/>
    </row>
    <row r="10086" spans="1:12" x14ac:dyDescent="0.3">
      <c r="A10086" s="45">
        <v>44474</v>
      </c>
      <c r="B10086" s="762" t="s">
        <v>4415</v>
      </c>
      <c r="C10086" s="762"/>
      <c r="D10086" s="762"/>
      <c r="E10086" s="43">
        <v>350000</v>
      </c>
      <c r="F10086" s="48">
        <f t="shared" si="167"/>
        <v>506347.66129032266</v>
      </c>
      <c r="L10086" s="93"/>
    </row>
    <row r="10087" spans="1:12" x14ac:dyDescent="0.3">
      <c r="A10087" s="45">
        <v>44474</v>
      </c>
      <c r="B10087" s="762" t="s">
        <v>4415</v>
      </c>
      <c r="C10087" s="762"/>
      <c r="D10087" s="762"/>
      <c r="E10087" s="43">
        <v>300000</v>
      </c>
      <c r="F10087" s="48">
        <f t="shared" si="167"/>
        <v>806347.66129032266</v>
      </c>
      <c r="L10087" s="93"/>
    </row>
    <row r="10088" spans="1:12" x14ac:dyDescent="0.3">
      <c r="A10088" s="45">
        <v>44474</v>
      </c>
      <c r="B10088" s="762" t="s">
        <v>4415</v>
      </c>
      <c r="C10088" s="762"/>
      <c r="D10088" s="76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2" t="s">
        <v>8093</v>
      </c>
      <c r="C10100" s="762"/>
      <c r="D10100" s="762"/>
      <c r="E10100" s="43">
        <v>62000</v>
      </c>
      <c r="F10100" s="48">
        <f t="shared" si="167"/>
        <v>93572.661290322663</v>
      </c>
    </row>
    <row r="10101" spans="1:6" x14ac:dyDescent="0.3">
      <c r="A10101" s="45">
        <v>44474</v>
      </c>
      <c r="B10101" s="762" t="s">
        <v>8094</v>
      </c>
      <c r="C10101" s="762"/>
      <c r="D10101" s="76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2" t="s">
        <v>4415</v>
      </c>
      <c r="C10114" s="762"/>
      <c r="D10114" s="76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2" t="s">
        <v>8112</v>
      </c>
      <c r="C10121" s="762"/>
      <c r="D10121" s="76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2" t="s">
        <v>4106</v>
      </c>
      <c r="C10127" s="762"/>
      <c r="D10127" s="76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2" t="s">
        <v>4106</v>
      </c>
      <c r="C10135" s="762"/>
      <c r="D10135" s="76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2" t="s">
        <v>8134</v>
      </c>
      <c r="C10150" s="762"/>
      <c r="D10150" s="76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2" t="s">
        <v>8034</v>
      </c>
      <c r="C10161" s="762"/>
      <c r="D10161" s="76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2" t="s">
        <v>3444</v>
      </c>
      <c r="C10169" s="762"/>
      <c r="D10169" s="76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2" t="s">
        <v>4106</v>
      </c>
      <c r="C10178" s="762"/>
      <c r="D10178" s="76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2" t="s">
        <v>4364</v>
      </c>
      <c r="C10186" s="762"/>
      <c r="D10186" s="76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2" t="s">
        <v>4364</v>
      </c>
      <c r="C10194" s="762"/>
      <c r="D10194" s="76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2" t="s">
        <v>4106</v>
      </c>
      <c r="C10201" s="762"/>
      <c r="D10201" s="76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2" t="s">
        <v>4106</v>
      </c>
      <c r="C10211" s="762"/>
      <c r="D10211" s="76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2" t="s">
        <v>7440</v>
      </c>
      <c r="C10237" s="762"/>
      <c r="D10237" s="76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2" t="s">
        <v>4106</v>
      </c>
      <c r="C10245" s="762"/>
      <c r="D10245" s="76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2" t="s">
        <v>3444</v>
      </c>
      <c r="C10247" s="762"/>
      <c r="D10247" s="76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2" t="s">
        <v>4106</v>
      </c>
      <c r="C10262" s="762"/>
      <c r="D10262" s="762"/>
      <c r="E10262" s="43">
        <v>250000</v>
      </c>
      <c r="F10262" s="48">
        <f t="shared" si="169"/>
        <v>250502.66129032266</v>
      </c>
      <c r="I10262" s="52">
        <v>24000</v>
      </c>
      <c r="L10262" s="93"/>
    </row>
    <row r="10263" spans="1:12" x14ac:dyDescent="0.3">
      <c r="A10263" s="45">
        <v>44508</v>
      </c>
      <c r="B10263" s="762" t="s">
        <v>4106</v>
      </c>
      <c r="C10263" s="762"/>
      <c r="D10263" s="76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2" t="s">
        <v>7440</v>
      </c>
      <c r="C10275" s="762"/>
      <c r="D10275" s="76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2" t="s">
        <v>7440</v>
      </c>
      <c r="C10277" s="762"/>
      <c r="D10277" s="76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2" t="s">
        <v>7440</v>
      </c>
      <c r="C10287" s="762"/>
      <c r="D10287" s="76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2" t="s">
        <v>8272</v>
      </c>
      <c r="C10293" s="762"/>
      <c r="D10293" s="762"/>
      <c r="E10293" s="43">
        <v>4000</v>
      </c>
      <c r="F10293" s="48">
        <f t="shared" si="170"/>
        <v>121667.66129032266</v>
      </c>
      <c r="I10293" s="52">
        <v>24000</v>
      </c>
      <c r="L10293" s="93"/>
    </row>
    <row r="10294" spans="1:12" x14ac:dyDescent="0.3">
      <c r="A10294" s="45">
        <v>44513</v>
      </c>
      <c r="B10294" s="762" t="s">
        <v>8260</v>
      </c>
      <c r="C10294" s="762"/>
      <c r="D10294" s="76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2" t="s">
        <v>7440</v>
      </c>
      <c r="C10307" s="762"/>
      <c r="D10307" s="76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2" t="s">
        <v>8290</v>
      </c>
      <c r="C10312" s="762"/>
      <c r="D10312" s="76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2" t="s">
        <v>7440</v>
      </c>
      <c r="C10317" s="762"/>
      <c r="D10317" s="76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2" t="s">
        <v>7440</v>
      </c>
      <c r="C10327" s="762"/>
      <c r="D10327" s="76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2" t="s">
        <v>7440</v>
      </c>
      <c r="C10339" s="762"/>
      <c r="D10339" s="76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2" t="s">
        <v>8290</v>
      </c>
      <c r="C10341" s="762"/>
      <c r="D10341" s="76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2" t="s">
        <v>4106</v>
      </c>
      <c r="C10344" s="762"/>
      <c r="D10344" s="76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2" t="s">
        <v>7440</v>
      </c>
      <c r="C10369" s="762"/>
      <c r="D10369" s="76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2" t="s">
        <v>4406</v>
      </c>
      <c r="C10378" s="762"/>
      <c r="D10378" s="76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2" t="s">
        <v>8290</v>
      </c>
      <c r="C10392" s="762"/>
      <c r="D10392" s="76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2" t="s">
        <v>7440</v>
      </c>
      <c r="C10404" s="762"/>
      <c r="D10404" s="76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2" t="s">
        <v>8626</v>
      </c>
      <c r="C10412" s="762"/>
      <c r="D10412" s="76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2" t="s">
        <v>4106</v>
      </c>
      <c r="C10416" s="762"/>
      <c r="D10416" s="76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2" t="s">
        <v>4106</v>
      </c>
      <c r="C10433" s="762"/>
      <c r="D10433" s="76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2" t="s">
        <v>7440</v>
      </c>
      <c r="C10443" s="762"/>
      <c r="D10443" s="76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2" t="s">
        <v>8290</v>
      </c>
      <c r="C10461" s="762"/>
      <c r="D10461" s="76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2" t="s">
        <v>4106</v>
      </c>
      <c r="C10467" s="762"/>
      <c r="D10467" s="76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2" t="s">
        <v>4106</v>
      </c>
      <c r="C10485" s="762"/>
      <c r="D10485" s="76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2" t="s">
        <v>4106</v>
      </c>
      <c r="C10515" s="762"/>
      <c r="D10515" s="76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2" t="s">
        <v>8290</v>
      </c>
      <c r="C10528" s="762"/>
      <c r="D10528" s="76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2" t="s">
        <v>4106</v>
      </c>
      <c r="C10540" s="762"/>
      <c r="D10540" s="76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2" t="s">
        <v>4106</v>
      </c>
      <c r="C10561" s="762"/>
      <c r="D10561" s="76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2" t="s">
        <v>4106</v>
      </c>
      <c r="C10586" s="762"/>
      <c r="D10586" s="76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2" t="s">
        <v>8801</v>
      </c>
      <c r="C10601" s="762"/>
      <c r="D10601" s="76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2" t="s">
        <v>7440</v>
      </c>
      <c r="C10609" s="762"/>
      <c r="D10609" s="76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2" t="s">
        <v>7440</v>
      </c>
      <c r="C10620" s="762"/>
      <c r="D10620" s="76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67" t="s">
        <v>4106</v>
      </c>
      <c r="C10637" s="757"/>
      <c r="D10637" s="758"/>
      <c r="E10637" s="249">
        <v>250000</v>
      </c>
      <c r="F10637" s="48">
        <f t="shared" si="175"/>
        <v>265979.66129032266</v>
      </c>
      <c r="I10637" s="52">
        <v>24000</v>
      </c>
      <c r="L10637" s="93"/>
    </row>
    <row r="10638" spans="1:12" x14ac:dyDescent="0.3">
      <c r="A10638" s="333">
        <v>44599</v>
      </c>
      <c r="B10638" s="767" t="s">
        <v>4106</v>
      </c>
      <c r="C10638" s="757"/>
      <c r="D10638" s="75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7" t="s">
        <v>8837</v>
      </c>
      <c r="C10647" s="757"/>
      <c r="D10647" s="75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7" t="s">
        <v>8839</v>
      </c>
      <c r="C10650" s="757"/>
      <c r="D10650" s="758"/>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7" t="s">
        <v>4106</v>
      </c>
      <c r="C10653" s="757"/>
      <c r="D10653" s="75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7" t="s">
        <v>7440</v>
      </c>
      <c r="C10664" s="757"/>
      <c r="D10664" s="75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7" t="s">
        <v>8856</v>
      </c>
      <c r="C10672" s="757"/>
      <c r="D10672" s="75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7" t="s">
        <v>8290</v>
      </c>
      <c r="C10677" s="757"/>
      <c r="D10677" s="75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7" t="s">
        <v>7440</v>
      </c>
      <c r="C10679" s="757"/>
      <c r="D10679" s="75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7" t="s">
        <v>8290</v>
      </c>
      <c r="C10684" s="757"/>
      <c r="D10684" s="75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7" t="s">
        <v>3444</v>
      </c>
      <c r="C10687" s="757"/>
      <c r="D10687" s="75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7" t="s">
        <v>8290</v>
      </c>
      <c r="C10703" s="757"/>
      <c r="D10703" s="75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7" t="s">
        <v>4106</v>
      </c>
      <c r="C10709" s="757"/>
      <c r="D10709" s="758"/>
      <c r="E10709" s="249">
        <v>300000</v>
      </c>
      <c r="F10709" s="48">
        <f t="shared" si="176"/>
        <v>301863.66129032266</v>
      </c>
      <c r="G10709" s="4"/>
    </row>
    <row r="10710" spans="1:8" x14ac:dyDescent="0.3">
      <c r="A10710" s="45">
        <v>44620</v>
      </c>
      <c r="B10710" s="767" t="s">
        <v>4106</v>
      </c>
      <c r="C10710" s="757"/>
      <c r="D10710" s="75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8" t="s">
        <v>7440</v>
      </c>
      <c r="C10744" s="769"/>
      <c r="D10744" s="770"/>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7" t="s">
        <v>4106</v>
      </c>
      <c r="C10754" s="757"/>
      <c r="D10754" s="758"/>
      <c r="E10754" s="43">
        <v>250000</v>
      </c>
      <c r="F10754" s="48">
        <f t="shared" si="177"/>
        <v>263832.66129032266</v>
      </c>
      <c r="G10754" s="4"/>
    </row>
    <row r="10755" spans="1:8" x14ac:dyDescent="0.3">
      <c r="A10755" s="45">
        <v>44628</v>
      </c>
      <c r="B10755" s="767" t="s">
        <v>4106</v>
      </c>
      <c r="C10755" s="757"/>
      <c r="D10755" s="758"/>
      <c r="E10755" s="43">
        <v>250000</v>
      </c>
      <c r="F10755" s="48">
        <f t="shared" si="177"/>
        <v>513832.66129032266</v>
      </c>
      <c r="G10755" s="4"/>
    </row>
    <row r="10756" spans="1:8" x14ac:dyDescent="0.3">
      <c r="A10756" s="45">
        <v>44628</v>
      </c>
      <c r="B10756" s="768" t="s">
        <v>7440</v>
      </c>
      <c r="C10756" s="769"/>
      <c r="D10756" s="770"/>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8" t="s">
        <v>8938</v>
      </c>
      <c r="C10769" s="769"/>
      <c r="D10769" s="770"/>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8" t="s">
        <v>8941</v>
      </c>
      <c r="C10771" s="769"/>
      <c r="D10771" s="770"/>
      <c r="E10771" s="338">
        <v>500</v>
      </c>
      <c r="F10771" s="48">
        <f t="shared" si="177"/>
        <v>28826.661290322663</v>
      </c>
      <c r="G10771" s="4"/>
    </row>
    <row r="10772" spans="1:8" x14ac:dyDescent="0.3">
      <c r="A10772" s="45">
        <v>44630</v>
      </c>
      <c r="B10772" s="767" t="s">
        <v>4106</v>
      </c>
      <c r="C10772" s="757"/>
      <c r="D10772" s="758"/>
      <c r="E10772" s="43">
        <v>250000</v>
      </c>
      <c r="F10772" s="48">
        <f t="shared" si="177"/>
        <v>278826.66129032266</v>
      </c>
      <c r="G10772" s="4"/>
    </row>
    <row r="10773" spans="1:8" x14ac:dyDescent="0.3">
      <c r="A10773" s="45">
        <v>44630</v>
      </c>
      <c r="B10773" s="767" t="s">
        <v>4106</v>
      </c>
      <c r="C10773" s="757"/>
      <c r="D10773" s="758"/>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8" t="s">
        <v>8974</v>
      </c>
      <c r="C10794" s="769"/>
      <c r="D10794" s="770"/>
      <c r="E10794" s="338">
        <v>10000</v>
      </c>
      <c r="F10794" s="48">
        <f t="shared" si="178"/>
        <v>10247.661290322663</v>
      </c>
      <c r="G10794" s="4"/>
    </row>
    <row r="10795" spans="1:9" x14ac:dyDescent="0.3">
      <c r="A10795" s="45">
        <v>44638</v>
      </c>
      <c r="B10795" s="768" t="s">
        <v>8974</v>
      </c>
      <c r="C10795" s="769"/>
      <c r="D10795" s="770"/>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8" t="s">
        <v>7440</v>
      </c>
      <c r="C10806" s="769"/>
      <c r="D10806" s="770"/>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8" t="s">
        <v>7440</v>
      </c>
      <c r="C10811" s="769"/>
      <c r="D10811" s="770"/>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2" t="s">
        <v>8974</v>
      </c>
      <c r="C10821" s="762"/>
      <c r="D10821" s="76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2" t="s">
        <v>7440</v>
      </c>
      <c r="C10825" s="762"/>
      <c r="D10825" s="76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2" t="s">
        <v>7440</v>
      </c>
      <c r="C10835" s="762"/>
      <c r="D10835" s="76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2" t="s">
        <v>7440</v>
      </c>
      <c r="C10847" s="762"/>
      <c r="D10847" s="76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2" t="s">
        <v>4106</v>
      </c>
      <c r="C10861" s="762"/>
      <c r="D10861" s="762"/>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2" t="s">
        <v>7440</v>
      </c>
      <c r="C10875" s="762"/>
      <c r="D10875" s="76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2" t="s">
        <v>7440</v>
      </c>
      <c r="C10880" s="762"/>
      <c r="D10880" s="76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2" t="s">
        <v>7440</v>
      </c>
      <c r="C10888" s="762"/>
      <c r="D10888" s="76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1" t="s">
        <v>11824</v>
      </c>
      <c r="B1" s="772"/>
    </row>
    <row r="2" spans="1:2" x14ac:dyDescent="0.25">
      <c r="A2" s="773"/>
      <c r="B2" s="774"/>
    </row>
    <row r="3" spans="1:2" ht="15.75" thickBot="1" x14ac:dyDescent="0.3">
      <c r="A3" s="775"/>
      <c r="B3" s="776"/>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7" t="s">
        <v>12293</v>
      </c>
      <c r="C2" s="777"/>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2024-03-04T05:59:57Z</cp:lastPrinted>
  <dcterms:created xsi:type="dcterms:W3CDTF">2016-01-07T05:07:25Z</dcterms:created>
  <dcterms:modified xsi:type="dcterms:W3CDTF">2024-03-09T13:02:13Z</dcterms:modified>
  <cp:contentStatus/>
</cp:coreProperties>
</file>