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D:\Pioneer\Projects 2022\Sana Safinaz - Dolmen Mall Clifton Karachi\"/>
    </mc:Choice>
  </mc:AlternateContent>
  <xr:revisionPtr revIDLastSave="0" documentId="13_ncr:1_{13EBB38E-6681-425B-8770-2BF62257C1D2}" xr6:coauthVersionLast="47" xr6:coauthVersionMax="47" xr10:uidLastSave="{00000000-0000-0000-0000-000000000000}"/>
  <bookViews>
    <workbookView xWindow="-120" yWindow="-120" windowWidth="29040" windowHeight="15840" xr2:uid="{00000000-000D-0000-FFFF-FFFF00000000}"/>
  </bookViews>
  <sheets>
    <sheet name="PES summary" sheetId="9" r:id="rId1"/>
    <sheet name="summary" sheetId="8" r:id="rId2"/>
    <sheet name="HVAC" sheetId="2" r:id="rId3"/>
    <sheet name="Fire" sheetId="7" r:id="rId4"/>
  </sheets>
  <externalReferences>
    <externalReference r:id="rId5"/>
    <externalReference r:id="rId6"/>
    <externalReference r:id="rId7"/>
  </externalReferences>
  <definedNames>
    <definedName name="_xlnm.Print_Area" localSheetId="3">Fire!$A$1:$O$28</definedName>
  </definedNames>
  <calcPr calcId="181029"/>
</workbook>
</file>

<file path=xl/calcChain.xml><?xml version="1.0" encoding="utf-8"?>
<calcChain xmlns="http://schemas.openxmlformats.org/spreadsheetml/2006/main">
  <c r="E47" i="9" l="1"/>
  <c r="E40" i="8"/>
  <c r="O6" i="2" l="1"/>
  <c r="L31" i="2"/>
  <c r="L30" i="2"/>
  <c r="L29" i="2"/>
  <c r="L28" i="2"/>
  <c r="L27" i="2"/>
  <c r="L26" i="2"/>
  <c r="L25" i="2"/>
  <c r="L24" i="2"/>
  <c r="L23" i="2"/>
  <c r="L22" i="2"/>
  <c r="L19" i="2"/>
  <c r="L18" i="2"/>
  <c r="L17" i="2"/>
  <c r="L16" i="2"/>
  <c r="L15" i="2"/>
  <c r="L13" i="2"/>
  <c r="L12" i="2"/>
  <c r="L11" i="2"/>
  <c r="L7" i="2"/>
  <c r="L6" i="2"/>
  <c r="D40" i="8" l="1"/>
  <c r="C40" i="8"/>
  <c r="N26" i="7" l="1"/>
  <c r="N25" i="7"/>
  <c r="N24" i="7"/>
  <c r="N23" i="7"/>
  <c r="N22" i="7"/>
  <c r="N20" i="7"/>
  <c r="N18" i="7"/>
  <c r="N17" i="7"/>
  <c r="N16" i="7"/>
  <c r="N15" i="7"/>
  <c r="N14" i="7"/>
  <c r="N13" i="7"/>
  <c r="N10" i="7"/>
  <c r="N9" i="7"/>
  <c r="N7" i="7"/>
  <c r="N6" i="7"/>
  <c r="J26" i="7"/>
  <c r="J25" i="7"/>
  <c r="J24" i="7"/>
  <c r="J23" i="7"/>
  <c r="J22" i="7"/>
  <c r="J20" i="7"/>
  <c r="J18" i="7"/>
  <c r="J17" i="7"/>
  <c r="J16" i="7"/>
  <c r="J15" i="7"/>
  <c r="J14" i="7"/>
  <c r="J13" i="7"/>
  <c r="J10" i="7"/>
  <c r="J9" i="7"/>
  <c r="J7" i="7"/>
  <c r="J6" i="7"/>
  <c r="O30" i="2"/>
  <c r="O29" i="2"/>
  <c r="O28" i="2"/>
  <c r="O16" i="2"/>
  <c r="O15" i="2"/>
  <c r="O13" i="2"/>
  <c r="O11" i="2"/>
  <c r="O7" i="2"/>
  <c r="L26" i="7"/>
  <c r="L25" i="7"/>
  <c r="L24" i="7"/>
  <c r="L23" i="7"/>
  <c r="L22" i="7"/>
  <c r="L20" i="7"/>
  <c r="L18" i="7"/>
  <c r="M18" i="7" s="1"/>
  <c r="L17" i="7"/>
  <c r="L16" i="7"/>
  <c r="L15" i="7"/>
  <c r="M15" i="7" s="1"/>
  <c r="L14" i="7"/>
  <c r="L13" i="7"/>
  <c r="L10" i="7"/>
  <c r="M10" i="7" s="1"/>
  <c r="L9" i="7"/>
  <c r="M9" i="7" s="1"/>
  <c r="L7" i="7"/>
  <c r="L6" i="7"/>
  <c r="K6" i="7"/>
  <c r="M13" i="7"/>
  <c r="I26" i="7"/>
  <c r="I25" i="7"/>
  <c r="I24" i="7"/>
  <c r="I23" i="7"/>
  <c r="I22" i="7"/>
  <c r="I20" i="7"/>
  <c r="I18" i="7"/>
  <c r="I17" i="7"/>
  <c r="I16" i="7"/>
  <c r="I15" i="7"/>
  <c r="I14" i="7"/>
  <c r="I13" i="7"/>
  <c r="I10" i="7"/>
  <c r="I9" i="7"/>
  <c r="I7" i="7"/>
  <c r="I6" i="7"/>
  <c r="M28" i="2"/>
  <c r="M14" i="2"/>
  <c r="N14" i="2" s="1"/>
  <c r="M13" i="2"/>
  <c r="M12" i="2"/>
  <c r="M11" i="2"/>
  <c r="M7" i="2"/>
  <c r="M6" i="2"/>
  <c r="N6" i="2" s="1"/>
  <c r="N31" i="2"/>
  <c r="N30" i="2"/>
  <c r="N29" i="2"/>
  <c r="N26" i="2"/>
  <c r="N25" i="2"/>
  <c r="N24" i="2"/>
  <c r="N23" i="2"/>
  <c r="N22" i="2"/>
  <c r="N19" i="2"/>
  <c r="N18" i="2"/>
  <c r="N16" i="2"/>
  <c r="N15" i="2"/>
  <c r="N7" i="2"/>
  <c r="J31" i="2"/>
  <c r="J30" i="2"/>
  <c r="J29" i="2"/>
  <c r="J28" i="2"/>
  <c r="J25" i="2"/>
  <c r="J23" i="2"/>
  <c r="J22" i="2"/>
  <c r="J19" i="2"/>
  <c r="J18" i="2"/>
  <c r="J16" i="2"/>
  <c r="J15" i="2"/>
  <c r="J13" i="2"/>
  <c r="J12" i="2"/>
  <c r="J11" i="2"/>
  <c r="J7" i="2"/>
  <c r="J6" i="2"/>
  <c r="E34" i="9" l="1"/>
  <c r="D34" i="9"/>
  <c r="C34" i="9"/>
  <c r="E33" i="9"/>
  <c r="D33" i="9"/>
  <c r="C33" i="9"/>
  <c r="E32" i="9"/>
  <c r="D32" i="9"/>
  <c r="C32" i="9"/>
  <c r="E31" i="9"/>
  <c r="D31" i="9"/>
  <c r="C31" i="9"/>
  <c r="E30" i="9"/>
  <c r="D30" i="9"/>
  <c r="C30" i="9"/>
  <c r="E29" i="9"/>
  <c r="D29" i="9"/>
  <c r="C29" i="9"/>
  <c r="E28" i="9"/>
  <c r="D28" i="9"/>
  <c r="C28" i="9"/>
  <c r="E27" i="9"/>
  <c r="D27" i="9"/>
  <c r="C27" i="9"/>
  <c r="E26" i="9"/>
  <c r="D26" i="9"/>
  <c r="C26" i="9"/>
  <c r="E25" i="9"/>
  <c r="D25" i="9"/>
  <c r="C25" i="9"/>
  <c r="E24" i="9"/>
  <c r="D24" i="9"/>
  <c r="C24" i="9"/>
  <c r="E23" i="9"/>
  <c r="D23" i="9"/>
  <c r="C23" i="9"/>
  <c r="E22" i="9"/>
  <c r="D22" i="9"/>
  <c r="C22" i="9"/>
  <c r="E20" i="9"/>
  <c r="D20" i="9"/>
  <c r="C20" i="9"/>
  <c r="E19" i="9"/>
  <c r="D19" i="9"/>
  <c r="C19" i="9"/>
  <c r="E18" i="9"/>
  <c r="D18" i="9"/>
  <c r="C18" i="9"/>
  <c r="E17" i="9"/>
  <c r="D17" i="9"/>
  <c r="C17" i="9"/>
  <c r="E16" i="9"/>
  <c r="D16" i="9"/>
  <c r="C16" i="9"/>
  <c r="E15" i="9"/>
  <c r="D15" i="9"/>
  <c r="C15" i="9"/>
  <c r="E14" i="9"/>
  <c r="D14" i="9"/>
  <c r="C14" i="9"/>
  <c r="E13" i="9"/>
  <c r="D13" i="9"/>
  <c r="C13" i="9"/>
  <c r="E12" i="9"/>
  <c r="D12" i="9"/>
  <c r="C12" i="9"/>
  <c r="E11" i="9" l="1"/>
  <c r="E21" i="9"/>
  <c r="C21" i="9"/>
  <c r="C11" i="9"/>
  <c r="D11" i="9"/>
  <c r="D21" i="9"/>
  <c r="K26" i="7"/>
  <c r="M26" i="7" s="1"/>
  <c r="K25" i="7"/>
  <c r="K24" i="7"/>
  <c r="K23" i="7"/>
  <c r="K22" i="7"/>
  <c r="K21" i="7"/>
  <c r="K20" i="7"/>
  <c r="M20" i="7" s="1"/>
  <c r="K19" i="7"/>
  <c r="K18" i="7"/>
  <c r="K17" i="7"/>
  <c r="K16" i="7"/>
  <c r="K15" i="7"/>
  <c r="K14" i="7"/>
  <c r="K13" i="7"/>
  <c r="K12" i="7"/>
  <c r="K11" i="7"/>
  <c r="K10" i="7"/>
  <c r="K9" i="7"/>
  <c r="K7" i="7"/>
  <c r="P29" i="2"/>
  <c r="O25" i="2"/>
  <c r="O23" i="2"/>
  <c r="O19" i="2"/>
  <c r="O18" i="2"/>
  <c r="P18" i="2" s="1"/>
  <c r="O17" i="2"/>
  <c r="L14" i="2"/>
  <c r="O14" i="2" s="1"/>
  <c r="O31" i="2"/>
  <c r="K31" i="2"/>
  <c r="K30" i="2"/>
  <c r="K29" i="2"/>
  <c r="K28" i="2"/>
  <c r="K25" i="2"/>
  <c r="O24" i="2"/>
  <c r="P24" i="2" s="1"/>
  <c r="K24" i="2"/>
  <c r="K23" i="2"/>
  <c r="O22" i="2"/>
  <c r="K22" i="2"/>
  <c r="K19" i="2"/>
  <c r="K18" i="2"/>
  <c r="K17" i="2"/>
  <c r="K16" i="2"/>
  <c r="K15" i="2"/>
  <c r="K14" i="2"/>
  <c r="K13" i="2"/>
  <c r="K12" i="2"/>
  <c r="K11" i="2"/>
  <c r="K7" i="2"/>
  <c r="K6" i="2"/>
  <c r="E34" i="8"/>
  <c r="D34" i="8"/>
  <c r="C34" i="8"/>
  <c r="E33" i="8"/>
  <c r="D33" i="8"/>
  <c r="C33" i="8"/>
  <c r="E32" i="8"/>
  <c r="D32" i="8"/>
  <c r="C32" i="8"/>
  <c r="E31" i="8"/>
  <c r="D31" i="8"/>
  <c r="C31" i="8"/>
  <c r="E30" i="8"/>
  <c r="D30" i="8"/>
  <c r="C30" i="8"/>
  <c r="E29" i="8"/>
  <c r="D29" i="8"/>
  <c r="C29" i="8"/>
  <c r="E28" i="8"/>
  <c r="D28" i="8"/>
  <c r="C28" i="8"/>
  <c r="E27" i="8"/>
  <c r="D27" i="8"/>
  <c r="C27" i="8"/>
  <c r="E26" i="8"/>
  <c r="D26" i="8"/>
  <c r="C26" i="8"/>
  <c r="E25" i="8"/>
  <c r="D25" i="8"/>
  <c r="C25" i="8"/>
  <c r="E24" i="8"/>
  <c r="D24" i="8"/>
  <c r="C24" i="8"/>
  <c r="E23" i="8"/>
  <c r="D23" i="8"/>
  <c r="C23" i="8"/>
  <c r="E22" i="8"/>
  <c r="D22" i="8"/>
  <c r="C22" i="8"/>
  <c r="E20" i="8"/>
  <c r="D20" i="8"/>
  <c r="C20" i="8"/>
  <c r="E19" i="8"/>
  <c r="D19" i="8"/>
  <c r="C19" i="8"/>
  <c r="E18" i="8"/>
  <c r="D18" i="8"/>
  <c r="C18" i="8"/>
  <c r="E17" i="8"/>
  <c r="D17" i="8"/>
  <c r="C17" i="8"/>
  <c r="E16" i="8"/>
  <c r="D16" i="8"/>
  <c r="C16" i="8"/>
  <c r="E15" i="8"/>
  <c r="D15" i="8"/>
  <c r="C15" i="8"/>
  <c r="E14" i="8"/>
  <c r="D14" i="8"/>
  <c r="C14" i="8"/>
  <c r="E13" i="8"/>
  <c r="D13" i="8"/>
  <c r="C13" i="8"/>
  <c r="E12" i="8"/>
  <c r="D12" i="8"/>
  <c r="C12" i="8"/>
  <c r="M25" i="7" l="1"/>
  <c r="M24" i="7"/>
  <c r="M23" i="7"/>
  <c r="O22" i="7"/>
  <c r="M22" i="7"/>
  <c r="M17" i="7"/>
  <c r="M16" i="7"/>
  <c r="M14" i="7"/>
  <c r="M7" i="7"/>
  <c r="M6" i="7"/>
  <c r="N28" i="2"/>
  <c r="N13" i="2"/>
  <c r="O12" i="2"/>
  <c r="P12" i="2" s="1"/>
  <c r="N12" i="2"/>
  <c r="N11" i="2"/>
  <c r="P25" i="2"/>
  <c r="P16" i="2"/>
  <c r="P14" i="2"/>
  <c r="D11" i="8"/>
  <c r="J27" i="7"/>
  <c r="O20" i="7"/>
  <c r="P31" i="2"/>
  <c r="P11" i="2"/>
  <c r="P6" i="2"/>
  <c r="K33" i="2"/>
  <c r="P15" i="2"/>
  <c r="P17" i="2"/>
  <c r="P28" i="2"/>
  <c r="P30" i="2"/>
  <c r="P7" i="2"/>
  <c r="P19" i="2"/>
  <c r="P23" i="2"/>
  <c r="P22" i="2"/>
  <c r="P13" i="2"/>
  <c r="E11" i="8"/>
  <c r="C11" i="8"/>
  <c r="C21" i="8"/>
  <c r="D21" i="8"/>
  <c r="E21" i="8"/>
  <c r="O10" i="7"/>
  <c r="O14" i="7"/>
  <c r="O24" i="7"/>
  <c r="O15" i="7"/>
  <c r="O25" i="7"/>
  <c r="O9" i="7"/>
  <c r="O16" i="7"/>
  <c r="O13" i="7"/>
  <c r="O23" i="7"/>
  <c r="O7" i="7"/>
  <c r="O17" i="7"/>
  <c r="O6" i="7"/>
  <c r="O18" i="7"/>
  <c r="O26" i="7"/>
  <c r="N27" i="7" l="1"/>
  <c r="D38" i="8" s="1"/>
  <c r="C38" i="8"/>
  <c r="C38" i="9"/>
  <c r="O33" i="2"/>
  <c r="D36" i="8" s="1"/>
  <c r="C36" i="8"/>
  <c r="C36" i="9"/>
  <c r="P33" i="2"/>
  <c r="D36" i="9" l="1"/>
  <c r="E36" i="9" s="1"/>
  <c r="D38" i="9"/>
  <c r="E38" i="9" s="1"/>
  <c r="C40" i="9"/>
  <c r="E36" i="8"/>
  <c r="E42" i="8" s="1"/>
  <c r="E38" i="8"/>
  <c r="O27" i="7"/>
  <c r="D40" i="9" l="1"/>
  <c r="E40" i="9"/>
  <c r="E41" i="9" s="1"/>
  <c r="E42" i="9" s="1"/>
  <c r="E46" i="9" l="1"/>
  <c r="E48" i="9" s="1"/>
</calcChain>
</file>

<file path=xl/sharedStrings.xml><?xml version="1.0" encoding="utf-8"?>
<sst xmlns="http://schemas.openxmlformats.org/spreadsheetml/2006/main" count="217" uniqueCount="120">
  <si>
    <t>AIR GUIDE STEEL CRAFT
SHAN INDUSTRIES ENGATECH
E.A.P AIR DEVICIES</t>
  </si>
  <si>
    <t>S. No.</t>
  </si>
  <si>
    <t>Description</t>
  </si>
  <si>
    <t>Qty.</t>
  </si>
  <si>
    <t>Unit</t>
  </si>
  <si>
    <t>Total (Rs.)</t>
  </si>
  <si>
    <t>Amount</t>
  </si>
  <si>
    <r>
      <rPr>
        <b/>
        <u/>
        <sz val="11"/>
        <rFont val="Arial Narrow"/>
        <family val="2"/>
      </rPr>
      <t>Section 01: Supply, Installation &amp; Testing of Duct Works &amp; Accessories</t>
    </r>
  </si>
  <si>
    <r>
      <rPr>
        <sz val="11"/>
        <rFont val="Arial Narrow"/>
        <family val="2"/>
      </rPr>
      <t xml:space="preserve">Supply,  fabrication,  Installation  &amp;  Testing  of  </t>
    </r>
    <r>
      <rPr>
        <b/>
        <sz val="11"/>
        <rFont val="Arial Narrow"/>
        <family val="2"/>
      </rPr>
      <t xml:space="preserve">Machine  Made  G.I Sheet  Metal  Duct  Work  </t>
    </r>
    <r>
      <rPr>
        <sz val="11"/>
        <rFont val="Arial Narrow"/>
        <family val="2"/>
      </rPr>
      <t>(galvanized  G-  20  for  internal  &amp;  G-30  for external)  for  supply,  return,  fresh  &amp;  exhaust  air  complete  in  all respects including plenums, splitter dampers, guide  vanes, flexible duct  connector,  access  door,  transformation,  plenums  chambers, wooden   frame,  anchors  as  per  SMACNA  Standards   along  with supports &amp; hangers complete in all respects ready to operate as per drawings, instruction and approval of Consultant.</t>
    </r>
  </si>
  <si>
    <t>a</t>
  </si>
  <si>
    <t>For AC Supply / Return</t>
  </si>
  <si>
    <t>Sq.ft.</t>
  </si>
  <si>
    <r>
      <rPr>
        <sz val="11"/>
        <rFont val="Arial Narrow"/>
        <family val="2"/>
      </rPr>
      <t xml:space="preserve">Supply and Installation of </t>
    </r>
    <r>
      <rPr>
        <b/>
        <sz val="11"/>
        <rFont val="Arial Narrow"/>
        <family val="2"/>
      </rPr>
      <t xml:space="preserve">Aluminum Faced Glass Wool insulation
1" thick </t>
    </r>
    <r>
      <rPr>
        <sz val="11"/>
        <rFont val="Arial Narrow"/>
        <family val="2"/>
      </rPr>
      <t>for Internal ducts of different sections compete in all respect as per specifications,  drawings and as per instructions of</t>
    </r>
  </si>
  <si>
    <r>
      <rPr>
        <sz val="11"/>
        <rFont val="Arial Narrow"/>
        <family val="2"/>
      </rPr>
      <t xml:space="preserve">Supply,   Installation   &amp;   Commissioning   of   </t>
    </r>
    <r>
      <rPr>
        <b/>
        <sz val="11"/>
        <rFont val="Arial Narrow"/>
        <family val="2"/>
      </rPr>
      <t xml:space="preserve">Aluminum   Fabricated, Powder Coated Air Devices </t>
    </r>
    <r>
      <rPr>
        <sz val="11"/>
        <rFont val="Arial Narrow"/>
        <family val="2"/>
      </rPr>
      <t>for supply, return, exhaust &amp; fresh air. including  framing,  hangers  &amp;  supports  and  other  accessories  etc. complete  in  all  respects  ready  to  operate  as  per  instruction  of
Consultant.</t>
    </r>
  </si>
  <si>
    <t>Diffusers/Grilles/Registers (with Dampers)</t>
  </si>
  <si>
    <r>
      <rPr>
        <b/>
        <u/>
        <sz val="11"/>
        <rFont val="Arial Narrow"/>
        <family val="2"/>
      </rPr>
      <t>For AC - Supply / Return Air</t>
    </r>
  </si>
  <si>
    <t>Swirl Diffusers - 14" Dia.</t>
  </si>
  <si>
    <t>Nos.</t>
  </si>
  <si>
    <t>b</t>
  </si>
  <si>
    <t>Square Diffusers - 12" x 12"</t>
  </si>
  <si>
    <t>c</t>
  </si>
  <si>
    <t>Square Diffusers - 9" x 9"</t>
  </si>
  <si>
    <t>RAG - 30" x 16"</t>
  </si>
  <si>
    <t>RAG - 30" x 14"</t>
  </si>
  <si>
    <r>
      <rPr>
        <b/>
        <u/>
        <sz val="11"/>
        <rFont val="Arial Narrow"/>
        <family val="2"/>
      </rPr>
      <t>For Fresh Air</t>
    </r>
  </si>
  <si>
    <t>FAG - 22" x 10"</t>
  </si>
  <si>
    <t>No.</t>
  </si>
  <si>
    <t>FAG - 14" x 10"</t>
  </si>
  <si>
    <r>
      <rPr>
        <sz val="11"/>
        <rFont val="Arial Narrow"/>
        <family val="2"/>
      </rPr>
      <t xml:space="preserve">Supply,   Installation   &amp;   Commissioning   of   </t>
    </r>
    <r>
      <rPr>
        <b/>
        <sz val="11"/>
        <rFont val="Arial Narrow"/>
        <family val="2"/>
      </rPr>
      <t xml:space="preserve">Aluminum   Fabricated, Powder  Coated  Dampers  </t>
    </r>
    <r>
      <rPr>
        <sz val="11"/>
        <rFont val="Arial Narrow"/>
        <family val="2"/>
      </rPr>
      <t>including  framing,  hangers  &amp;  supports and other accessories etc. complete in all respects ready to operate as per instructions and approval of Consultant.</t>
    </r>
  </si>
  <si>
    <t>Volume Dampers</t>
  </si>
  <si>
    <t>22" x 10"</t>
  </si>
  <si>
    <t>14" x 10"</t>
  </si>
  <si>
    <t>Fire Dampers</t>
  </si>
  <si>
    <r>
      <rPr>
        <b/>
        <u/>
        <sz val="11"/>
        <rFont val="Arial Narrow"/>
        <family val="2"/>
      </rPr>
      <t>Section 02: Miscellaneous Works</t>
    </r>
  </si>
  <si>
    <r>
      <rPr>
        <sz val="11"/>
        <rFont val="Arial Narrow"/>
        <family val="2"/>
      </rPr>
      <t xml:space="preserve">Supply  &amp;  Installation  of  </t>
    </r>
    <r>
      <rPr>
        <b/>
        <sz val="11"/>
        <rFont val="Arial Narrow"/>
        <family val="2"/>
      </rPr>
      <t xml:space="preserve">Thermostats  for  AHUs  </t>
    </r>
    <r>
      <rPr>
        <sz val="11"/>
        <rFont val="Arial Narrow"/>
        <family val="2"/>
      </rPr>
      <t>along  with  control
cables complete in all respect and ready to operate.</t>
    </r>
  </si>
  <si>
    <r>
      <rPr>
        <b/>
        <sz val="11"/>
        <rFont val="Arial Narrow"/>
        <family val="2"/>
      </rPr>
      <t xml:space="preserve">Testing,  adjusting,  Balancing  &amp;  Commissioning  </t>
    </r>
    <r>
      <rPr>
        <sz val="11"/>
        <rFont val="Arial Narrow"/>
        <family val="2"/>
      </rPr>
      <t>of   Entire  HVAC
system.</t>
    </r>
  </si>
  <si>
    <t>Job.</t>
  </si>
  <si>
    <r>
      <t xml:space="preserve">Making  of  </t>
    </r>
    <r>
      <rPr>
        <b/>
        <sz val="11"/>
        <rFont val="Arial Narrow"/>
        <family val="2"/>
      </rPr>
      <t xml:space="preserve">Shop  Drawings  &amp;  As-built  Drawings  </t>
    </r>
    <r>
      <rPr>
        <sz val="11"/>
        <rFont val="Arial Narrow"/>
        <family val="2"/>
      </rPr>
      <t>on  Auto  CAD  with sectional  details,  equipment  details  and  their  foundation  details, Technical submittals and sample boards complete in all  respect as per instruction of Consultant.</t>
    </r>
  </si>
  <si>
    <r>
      <rPr>
        <sz val="11"/>
        <rFont val="Arial Narrow"/>
        <family val="2"/>
      </rPr>
      <t>Supply,  installation  and  Commissioning  of  items  not listed  in  BOQ but   required   for   complition   of   work   to   ensure   satisfactory performance.
(Contractor to provide list)</t>
    </r>
  </si>
  <si>
    <t>Item No.</t>
  </si>
  <si>
    <t>Material</t>
  </si>
  <si>
    <t>Labour</t>
  </si>
  <si>
    <t>Total</t>
  </si>
  <si>
    <t>Amount (Rs.)</t>
  </si>
  <si>
    <r>
      <rPr>
        <b/>
        <u/>
        <sz val="11"/>
        <color rgb="FFFFFFFF"/>
        <rFont val="Arial Narrow"/>
        <family val="2"/>
      </rPr>
      <t>FIRE FIGHTING SERVICES</t>
    </r>
  </si>
  <si>
    <r>
      <rPr>
        <b/>
        <u/>
        <sz val="11"/>
        <rFont val="Arial Narrow"/>
        <family val="2"/>
      </rPr>
      <t>SECTION 01: SUPPLY AND INSTALLATION OF FIRE EXTINGUISHERS</t>
    </r>
  </si>
  <si>
    <t>5 Kg. CO2</t>
  </si>
  <si>
    <t>6 Kg. Dry Chemical Powder</t>
  </si>
  <si>
    <r>
      <rPr>
        <b/>
        <u/>
        <sz val="11"/>
        <rFont val="Arial Narrow"/>
        <family val="2"/>
      </rPr>
      <t>SECTION 02: SUPPLY AND INSTALLATION OF FIRE SPRINKLERS</t>
    </r>
  </si>
  <si>
    <t>Sprinkler Pendent type standard response K = 5.6 (Opening Temperature 57ºC)</t>
  </si>
  <si>
    <t>Sprinkler Upright type standard response K = 5.6 (Opening Temperature 57ºC)</t>
  </si>
  <si>
    <r>
      <rPr>
        <b/>
        <u/>
        <sz val="11"/>
        <rFont val="Arial Narrow"/>
        <family val="2"/>
      </rPr>
      <t>SECTION 03: SUPPLY AND INSTALLATION OF MS PIPE WORK</t>
    </r>
  </si>
  <si>
    <t>Supply  &amp;  installation  of  MS  SCH  40  pipes  (seamless)  with  threaded  &amp; welded  fittings  (UL/FM)  including  sockets,  tees,  elbows,  bends,  reducers, unions,   clamps,   hangers   &amp;   supports   etc.   making   core   cuts/holes   (if required),  painting  and  protection  treatments  on  pipe.  complete  in  all respect ready to opearte.</t>
  </si>
  <si>
    <t>i</t>
  </si>
  <si>
    <t>Rft.</t>
  </si>
  <si>
    <t>ii</t>
  </si>
  <si>
    <t>Dia.  1-1/4"   (Threaded fitting)</t>
  </si>
  <si>
    <t>iii</t>
  </si>
  <si>
    <t>Dia.  1-1/2"   (Threaded fitting)</t>
  </si>
  <si>
    <t>iv</t>
  </si>
  <si>
    <t>v</t>
  </si>
  <si>
    <t>Dia.  2-1/2"   (Welded joints fitting)</t>
  </si>
  <si>
    <t>vi</t>
  </si>
  <si>
    <r>
      <rPr>
        <b/>
        <u/>
        <sz val="11"/>
        <rFont val="Arial Narrow"/>
        <family val="2"/>
      </rPr>
      <t>SECTION 04: SUPPLY AND INSTALLATION OF PASSIVE FIRE PROTECTION</t>
    </r>
  </si>
  <si>
    <r>
      <rPr>
        <sz val="11"/>
        <rFont val="Arial Narrow"/>
        <family val="2"/>
      </rPr>
      <t xml:space="preserve">Supply  and  Installation  of  </t>
    </r>
    <r>
      <rPr>
        <b/>
        <i/>
        <sz val="11"/>
        <rFont val="Arial Narrow"/>
        <family val="2"/>
      </rPr>
      <t xml:space="preserve">Fire  Stop  Material   </t>
    </r>
    <r>
      <rPr>
        <sz val="11"/>
        <rFont val="Arial Narrow"/>
        <family val="2"/>
      </rPr>
      <t>(for  passive  fire  fighting  / smoke barrier) in all MEP openings and penetrations, either in slab or wall, complete    in    all    respects,    ready    to    operate    as    per    fire    stopper recommended material, and as per instruction of Consultant.</t>
    </r>
  </si>
  <si>
    <r>
      <rPr>
        <b/>
        <u/>
        <sz val="11"/>
        <rFont val="Arial Narrow"/>
        <family val="2"/>
      </rPr>
      <t>SECTION 05: MISCELLANEOUS ITEMS</t>
    </r>
  </si>
  <si>
    <t>Providing Material Submittals and Samples for consultant's Approval.</t>
  </si>
  <si>
    <t>Making of Shop Drawings &amp; As-Built Drawings for Consultant's Approval.</t>
  </si>
  <si>
    <t>Painting, Identification and Tagging as per standards.</t>
  </si>
  <si>
    <t>Testing and commissioning of entire fire fighting system as per approval of consultant.</t>
  </si>
  <si>
    <t>Sr #</t>
  </si>
  <si>
    <t>Scope of work</t>
  </si>
  <si>
    <t>Supply Amount</t>
  </si>
  <si>
    <t>Labor Amount</t>
  </si>
  <si>
    <t>Total Amount</t>
  </si>
  <si>
    <t>CIVIL ID</t>
  </si>
  <si>
    <t xml:space="preserve">RECEPTION / WAITING AREA  </t>
  </si>
  <si>
    <t xml:space="preserve">WORKSPACE + LOBBY </t>
  </si>
  <si>
    <t>CABIN ( 6 NOS )</t>
  </si>
  <si>
    <t>CAFETERIA</t>
  </si>
  <si>
    <t xml:space="preserve">GM OFFICE </t>
  </si>
  <si>
    <t>BOARD ROOM</t>
  </si>
  <si>
    <t>MEETING ROOM</t>
  </si>
  <si>
    <t xml:space="preserve">COLLABORATIVE SPACE </t>
  </si>
  <si>
    <t>STORAGE &amp; IT ROOM</t>
  </si>
  <si>
    <t>ELECTRICAL WORKS</t>
  </si>
  <si>
    <t>LT SWITCHGEARS</t>
  </si>
  <si>
    <t>CIRCUIT POINT WIRING &amp; SWITCH FITTINGS</t>
  </si>
  <si>
    <t xml:space="preserve">POWER CABLES AND CONDUITS </t>
  </si>
  <si>
    <t>FITTING FIXTURES AND FANS</t>
  </si>
  <si>
    <t>TELECOMMUNICATION SYSTEM</t>
  </si>
  <si>
    <t>FIRE ALARM SYSTEM (ADDRESSABLE)</t>
  </si>
  <si>
    <t>CC TV SYSTEM (IP BASED)</t>
  </si>
  <si>
    <t>PUBLIC EVACUATION SYSTEM</t>
  </si>
  <si>
    <t>ACCESS CONTROL SYSTEM</t>
  </si>
  <si>
    <t>WI-FI NETWORKING SYSTEM(WIRING)</t>
  </si>
  <si>
    <t>UL LISTED PEX TUBING</t>
  </si>
  <si>
    <t>MISC ITEMS</t>
  </si>
  <si>
    <t>UPS</t>
  </si>
  <si>
    <t>HVAC WORKS</t>
  </si>
  <si>
    <t>Fire Fighting System</t>
  </si>
  <si>
    <t>SANA SAFINAS</t>
  </si>
  <si>
    <t>BIILL OF QUANTITIES</t>
  </si>
  <si>
    <t>Material Rates</t>
  </si>
  <si>
    <t>Labour Rates</t>
  </si>
  <si>
    <t>Bill Qty</t>
  </si>
  <si>
    <t>TOTAL AMOUNT</t>
  </si>
  <si>
    <t>SUMMARY OF RUNNING BILL</t>
  </si>
  <si>
    <t>Dia.  1"         (Threaded fitting)</t>
  </si>
  <si>
    <t>Dia.  2"        (Threaded fitting)</t>
  </si>
  <si>
    <t>Dia.  3"       (Welded joints fitting)</t>
  </si>
  <si>
    <t>Supply,  Installation  and  Commissioning  of  items  not  listed  in  BOQ  but required to complete the system for satisfacotry performance. (Contractor to provide the list of item if required)</t>
  </si>
  <si>
    <t>GRAND TOTAL</t>
  </si>
  <si>
    <t>Add 4.5%</t>
  </si>
  <si>
    <t>Prv Qty</t>
  </si>
  <si>
    <t>Total qty</t>
  </si>
  <si>
    <t>RUNNING BILL NO 2</t>
  </si>
  <si>
    <t>SUMMARY OF RUNNING BILL NO 2</t>
  </si>
  <si>
    <t>Variations Amount</t>
  </si>
  <si>
    <t>RUNNING BILL NO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</si>
</sst>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_(* #,##0_);_(* \(#,##0\);_(* &quot;-&quot;??_);_(@_)"/>
  </numFmts>
  <fonts count="23" x14ac:knownFonts="1">
    <font>
      <sz val="10"/>
      <color rgb="FF000000"/>
      <name val="Times New Roman"/>
      <charset val="204"/>
    </font>
    <font>
      <b/>
      <sz val="11"/>
      <name val="Arial Narrow"/>
      <family val="2"/>
    </font>
    <font>
      <b/>
      <sz val="11"/>
      <color rgb="FFFFFFFF"/>
      <name val="Arial Narrow"/>
      <family val="2"/>
    </font>
    <font>
      <sz val="11"/>
      <color rgb="FF000000"/>
      <name val="Arial Narrow"/>
      <family val="2"/>
    </font>
    <font>
      <b/>
      <u/>
      <sz val="11"/>
      <name val="Arial Narrow"/>
      <family val="2"/>
    </font>
    <font>
      <sz val="11"/>
      <name val="Arial Narrow"/>
      <family val="2"/>
    </font>
    <font>
      <b/>
      <u/>
      <sz val="11"/>
      <color rgb="FFFFFFFF"/>
      <name val="Arial Narrow"/>
      <family val="2"/>
    </font>
    <font>
      <b/>
      <i/>
      <sz val="11"/>
      <name val="Arial Narrow"/>
      <family val="2"/>
    </font>
    <font>
      <sz val="10"/>
      <color rgb="FF000000"/>
      <name val="Times New Roman"/>
      <family val="1"/>
    </font>
    <font>
      <b/>
      <sz val="11"/>
      <color theme="1"/>
      <name val="Calibri"/>
      <family val="2"/>
      <scheme val="minor"/>
    </font>
    <font>
      <b/>
      <sz val="16"/>
      <color theme="1"/>
      <name val="Calibri"/>
      <family val="2"/>
      <scheme val="minor"/>
    </font>
    <font>
      <sz val="16"/>
      <color theme="1"/>
      <name val="Calibri"/>
      <family val="2"/>
      <scheme val="minor"/>
    </font>
    <font>
      <sz val="10"/>
      <color rgb="FF000000"/>
      <name val="Calibri"/>
      <family val="2"/>
      <scheme val="minor"/>
    </font>
    <font>
      <b/>
      <sz val="11"/>
      <color rgb="FF000000"/>
      <name val="Arial Narrow"/>
      <family val="2"/>
    </font>
    <font>
      <b/>
      <sz val="12"/>
      <name val="Arial Narrow"/>
      <family val="2"/>
    </font>
    <font>
      <sz val="12"/>
      <color rgb="FF000000"/>
      <name val="Arial Narrow"/>
      <family val="2"/>
    </font>
    <font>
      <b/>
      <sz val="12"/>
      <color rgb="FF000000"/>
      <name val="Arial Narrow"/>
      <family val="2"/>
    </font>
    <font>
      <b/>
      <sz val="14"/>
      <color theme="1"/>
      <name val="Calibri"/>
      <family val="2"/>
      <scheme val="minor"/>
    </font>
    <font>
      <sz val="14"/>
      <color theme="1"/>
      <name val="Calibri"/>
      <family val="2"/>
      <scheme val="minor"/>
    </font>
    <font>
      <sz val="22"/>
      <color theme="1"/>
      <name val="Calibri"/>
      <family val="2"/>
      <scheme val="minor"/>
    </font>
    <font>
      <sz val="11"/>
      <color rgb="FF000000"/>
      <name val="Calibri"/>
      <family val="2"/>
      <scheme val="minor"/>
    </font>
    <font>
      <sz val="14"/>
      <color rgb="FF000000"/>
      <name val="Calibri"/>
      <family val="2"/>
      <scheme val="minor"/>
    </font>
    <font>
      <b/>
      <sz val="16"/>
      <color rgb="FF000000"/>
      <name val="Calibri"/>
      <family val="2"/>
      <scheme val="minor"/>
    </font>
  </fonts>
  <fills count="5">
    <fill>
      <patternFill patternType="none"/>
    </fill>
    <fill>
      <patternFill patternType="gray125"/>
    </fill>
    <fill>
      <patternFill patternType="solid">
        <fgColor rgb="FF00AF50"/>
      </patternFill>
    </fill>
    <fill>
      <patternFill patternType="solid">
        <fgColor rgb="FFD7E3BB"/>
      </patternFill>
    </fill>
    <fill>
      <patternFill patternType="solid">
        <fgColor theme="4" tint="0.79998168889431442"/>
        <bgColor indexed="64"/>
      </patternFill>
    </fill>
  </fills>
  <borders count="35">
    <border>
      <left/>
      <right/>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top style="thin">
        <color rgb="FF808080"/>
      </top>
      <bottom/>
      <diagonal/>
    </border>
    <border>
      <left style="thin">
        <color rgb="FF808080"/>
      </left>
      <right/>
      <top/>
      <bottom style="thin">
        <color rgb="FF808080"/>
      </bottom>
      <diagonal/>
    </border>
    <border>
      <left/>
      <right style="thin">
        <color rgb="FF808080"/>
      </right>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rgb="FF808080"/>
      </top>
      <bottom/>
      <diagonal/>
    </border>
    <border>
      <left/>
      <right/>
      <top/>
      <bottom style="thin">
        <color rgb="FF808080"/>
      </bottom>
      <diagonal/>
    </border>
    <border>
      <left/>
      <right/>
      <top style="thin">
        <color rgb="FF808080"/>
      </top>
      <bottom style="thin">
        <color indexed="64"/>
      </bottom>
      <diagonal/>
    </border>
    <border>
      <left/>
      <right style="thin">
        <color rgb="FF808080"/>
      </right>
      <top style="thin">
        <color rgb="FF808080"/>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8" fillId="0" borderId="0" applyFont="0" applyFill="0" applyBorder="0" applyAlignment="0" applyProtection="0"/>
  </cellStyleXfs>
  <cellXfs count="130">
    <xf numFmtId="0" fontId="0" fillId="0" borderId="0" xfId="0"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center" wrapText="1"/>
    </xf>
    <xf numFmtId="1" fontId="3" fillId="0" borderId="1" xfId="0" applyNumberFormat="1" applyFont="1" applyBorder="1" applyAlignment="1">
      <alignment horizontal="right" vertical="center" shrinkToFit="1"/>
    </xf>
    <xf numFmtId="0" fontId="3" fillId="0" borderId="1" xfId="0" applyFont="1" applyBorder="1" applyAlignment="1">
      <alignment horizontal="left" vertical="top" wrapText="1"/>
    </xf>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3" fontId="3" fillId="0" borderId="1" xfId="0" applyNumberFormat="1" applyFont="1" applyBorder="1" applyAlignment="1">
      <alignment horizontal="center" vertical="center" shrinkToFit="1"/>
    </xf>
    <xf numFmtId="0" fontId="5" fillId="0" borderId="1" xfId="0" applyFont="1" applyBorder="1" applyAlignment="1">
      <alignment horizontal="center" vertical="center" wrapText="1"/>
    </xf>
    <xf numFmtId="165" fontId="3" fillId="0" borderId="1" xfId="0" applyNumberFormat="1" applyFont="1" applyBorder="1" applyAlignment="1">
      <alignment horizontal="center" vertical="top" shrinkToFit="1"/>
    </xf>
    <xf numFmtId="0" fontId="1" fillId="0" borderId="1" xfId="0" applyFont="1" applyBorder="1" applyAlignment="1">
      <alignment horizontal="left" vertical="top" wrapText="1"/>
    </xf>
    <xf numFmtId="0" fontId="3" fillId="3" borderId="1" xfId="0" applyFont="1" applyFill="1" applyBorder="1" applyAlignment="1">
      <alignment horizontal="left" vertical="center" wrapText="1"/>
    </xf>
    <xf numFmtId="1" fontId="3" fillId="0" borderId="1" xfId="0" applyNumberFormat="1" applyFont="1" applyBorder="1" applyAlignment="1">
      <alignment horizontal="right" vertical="top" shrinkToFit="1"/>
    </xf>
    <xf numFmtId="0" fontId="1" fillId="3" borderId="1" xfId="0" applyFont="1" applyFill="1" applyBorder="1" applyAlignment="1">
      <alignment horizontal="center" vertical="top" wrapText="1"/>
    </xf>
    <xf numFmtId="0" fontId="3" fillId="0" borderId="0" xfId="0" applyFont="1" applyAlignment="1">
      <alignment horizontal="center" vertical="top"/>
    </xf>
    <xf numFmtId="0" fontId="3" fillId="0" borderId="0" xfId="0" applyFont="1" applyAlignment="1">
      <alignment horizontal="left"/>
    </xf>
    <xf numFmtId="0" fontId="5" fillId="0" borderId="1" xfId="0" applyFont="1" applyBorder="1" applyAlignment="1">
      <alignment horizontal="left" vertical="center" wrapText="1"/>
    </xf>
    <xf numFmtId="0" fontId="3" fillId="0" borderId="0" xfId="0" applyFont="1" applyAlignment="1">
      <alignment horizontal="left" vertical="center"/>
    </xf>
    <xf numFmtId="1" fontId="3" fillId="0" borderId="1" xfId="0" applyNumberFormat="1" applyFont="1" applyBorder="1" applyAlignment="1">
      <alignment horizontal="center" vertical="center" shrinkToFit="1"/>
    </xf>
    <xf numFmtId="0" fontId="3" fillId="0" borderId="1" xfId="0" applyFont="1" applyBorder="1" applyAlignment="1">
      <alignment horizontal="center" vertical="center" wrapText="1"/>
    </xf>
    <xf numFmtId="0" fontId="3" fillId="0" borderId="0" xfId="0" applyFont="1" applyAlignment="1">
      <alignment horizontal="center" vertical="center"/>
    </xf>
    <xf numFmtId="166" fontId="3" fillId="0" borderId="1" xfId="1" applyNumberFormat="1" applyFont="1" applyBorder="1" applyAlignment="1">
      <alignment horizontal="right" vertical="center" wrapText="1"/>
    </xf>
    <xf numFmtId="1" fontId="3" fillId="0" borderId="1" xfId="0" applyNumberFormat="1" applyFont="1" applyBorder="1" applyAlignment="1">
      <alignment horizontal="left" vertical="center" shrinkToFit="1"/>
    </xf>
    <xf numFmtId="0" fontId="12" fillId="0" borderId="0" xfId="0" applyFont="1"/>
    <xf numFmtId="0" fontId="12" fillId="0" borderId="0" xfId="0" applyFont="1" applyAlignment="1">
      <alignment horizontal="right"/>
    </xf>
    <xf numFmtId="0" fontId="3" fillId="0" borderId="9" xfId="0" applyFont="1" applyBorder="1" applyAlignment="1">
      <alignment horizontal="left" vertical="center" wrapText="1"/>
    </xf>
    <xf numFmtId="0" fontId="1" fillId="3" borderId="17" xfId="0" applyFont="1" applyFill="1" applyBorder="1" applyAlignment="1">
      <alignment horizontal="center" vertical="top" wrapText="1"/>
    </xf>
    <xf numFmtId="0" fontId="1" fillId="3" borderId="17" xfId="0" applyFont="1" applyFill="1" applyBorder="1" applyAlignment="1">
      <alignment horizontal="right" vertical="top" wrapText="1" indent="1"/>
    </xf>
    <xf numFmtId="0" fontId="1" fillId="3" borderId="17" xfId="0" applyFont="1" applyFill="1" applyBorder="1" applyAlignment="1">
      <alignment horizontal="left" vertical="top" wrapText="1" indent="1"/>
    </xf>
    <xf numFmtId="0" fontId="5" fillId="0" borderId="1" xfId="0" applyFont="1" applyBorder="1" applyAlignment="1">
      <alignment horizontal="right" vertical="center" wrapText="1"/>
    </xf>
    <xf numFmtId="0" fontId="5" fillId="0" borderId="2" xfId="0" applyFont="1" applyBorder="1" applyAlignment="1">
      <alignment horizontal="center" vertical="center" wrapText="1"/>
    </xf>
    <xf numFmtId="0" fontId="3" fillId="0" borderId="2" xfId="0" applyFont="1" applyBorder="1" applyAlignment="1">
      <alignment horizontal="center" vertical="center" wrapText="1"/>
    </xf>
    <xf numFmtId="166" fontId="13" fillId="3" borderId="1" xfId="1" applyNumberFormat="1" applyFont="1" applyFill="1" applyBorder="1" applyAlignment="1">
      <alignment horizontal="right" vertical="center" wrapText="1"/>
    </xf>
    <xf numFmtId="0" fontId="15" fillId="3" borderId="1" xfId="0" applyFont="1" applyFill="1" applyBorder="1" applyAlignment="1">
      <alignment horizontal="left" vertical="center" wrapText="1"/>
    </xf>
    <xf numFmtId="166" fontId="16" fillId="3" borderId="1" xfId="1" applyNumberFormat="1" applyFont="1" applyFill="1" applyBorder="1" applyAlignment="1">
      <alignment horizontal="right" vertical="center" wrapText="1"/>
    </xf>
    <xf numFmtId="0" fontId="15" fillId="0" borderId="0" xfId="0" applyFont="1" applyAlignment="1">
      <alignment horizontal="left" vertical="top"/>
    </xf>
    <xf numFmtId="0" fontId="18" fillId="0" borderId="0" xfId="0" applyFont="1" applyAlignment="1">
      <alignment horizontal="center" vertical="center"/>
    </xf>
    <xf numFmtId="0" fontId="12" fillId="0" borderId="13" xfId="0" applyFont="1" applyBorder="1"/>
    <xf numFmtId="0" fontId="9" fillId="0" borderId="14" xfId="0" applyFont="1" applyBorder="1"/>
    <xf numFmtId="164" fontId="9" fillId="0" borderId="14" xfId="0" applyNumberFormat="1" applyFont="1" applyBorder="1"/>
    <xf numFmtId="164" fontId="9" fillId="0" borderId="15" xfId="0" applyNumberFormat="1" applyFont="1" applyBorder="1"/>
    <xf numFmtId="0" fontId="12" fillId="0" borderId="16" xfId="0" applyFont="1" applyBorder="1" applyAlignment="1">
      <alignment horizontal="center"/>
    </xf>
    <xf numFmtId="0" fontId="12" fillId="0" borderId="17" xfId="0" applyFont="1" applyBorder="1"/>
    <xf numFmtId="164" fontId="12" fillId="0" borderId="17" xfId="1" applyFont="1" applyFill="1" applyBorder="1"/>
    <xf numFmtId="164" fontId="12" fillId="0" borderId="18" xfId="1" applyFont="1" applyFill="1" applyBorder="1"/>
    <xf numFmtId="0" fontId="12" fillId="0" borderId="17" xfId="0" applyFont="1" applyBorder="1" applyAlignment="1">
      <alignment vertical="center" wrapText="1"/>
    </xf>
    <xf numFmtId="0" fontId="9" fillId="0" borderId="16" xfId="0" applyFont="1" applyBorder="1"/>
    <xf numFmtId="0" fontId="9" fillId="0" borderId="17" xfId="0" applyFont="1" applyBorder="1"/>
    <xf numFmtId="164" fontId="9" fillId="0" borderId="17" xfId="0" applyNumberFormat="1" applyFont="1" applyBorder="1"/>
    <xf numFmtId="164" fontId="9" fillId="0" borderId="18" xfId="0" applyNumberFormat="1" applyFont="1" applyBorder="1"/>
    <xf numFmtId="0" fontId="12" fillId="0" borderId="16" xfId="0" applyFont="1" applyBorder="1" applyAlignment="1">
      <alignment horizontal="center" vertical="center"/>
    </xf>
    <xf numFmtId="0" fontId="12" fillId="0" borderId="19" xfId="0" applyFont="1" applyBorder="1" applyAlignment="1">
      <alignment horizontal="center" vertical="center"/>
    </xf>
    <xf numFmtId="0" fontId="12" fillId="0" borderId="20" xfId="0" applyFont="1" applyBorder="1"/>
    <xf numFmtId="164" fontId="12" fillId="0" borderId="20" xfId="1" applyFont="1" applyFill="1" applyBorder="1"/>
    <xf numFmtId="164" fontId="12" fillId="0" borderId="21" xfId="1" applyFont="1" applyFill="1" applyBorder="1"/>
    <xf numFmtId="0" fontId="12" fillId="0" borderId="0" xfId="0" applyFont="1" applyAlignment="1">
      <alignment vertical="center"/>
    </xf>
    <xf numFmtId="0" fontId="9" fillId="0" borderId="16" xfId="0" applyFont="1" applyBorder="1" applyAlignment="1">
      <alignment vertical="center"/>
    </xf>
    <xf numFmtId="0" fontId="9" fillId="0" borderId="17" xfId="0" applyFont="1" applyBorder="1" applyAlignment="1">
      <alignment vertical="center"/>
    </xf>
    <xf numFmtId="166" fontId="11" fillId="0" borderId="24" xfId="1" applyNumberFormat="1" applyFont="1" applyFill="1" applyBorder="1"/>
    <xf numFmtId="0" fontId="11" fillId="0" borderId="0" xfId="0" applyFont="1"/>
    <xf numFmtId="0" fontId="17" fillId="4" borderId="10" xfId="0" applyFont="1" applyFill="1" applyBorder="1" applyAlignment="1">
      <alignment horizontal="center" vertical="center"/>
    </xf>
    <xf numFmtId="0" fontId="17" fillId="4" borderId="11" xfId="0" applyFont="1" applyFill="1" applyBorder="1" applyAlignment="1">
      <alignment horizontal="center" vertical="center"/>
    </xf>
    <xf numFmtId="166" fontId="11" fillId="0" borderId="29" xfId="1" applyNumberFormat="1" applyFont="1" applyFill="1" applyBorder="1"/>
    <xf numFmtId="15" fontId="20" fillId="0" borderId="0" xfId="0" applyNumberFormat="1" applyFont="1" applyAlignment="1">
      <alignment horizontal="right"/>
    </xf>
    <xf numFmtId="164" fontId="9" fillId="0" borderId="17" xfId="0" applyNumberFormat="1" applyFont="1" applyBorder="1" applyAlignment="1">
      <alignment vertical="center"/>
    </xf>
    <xf numFmtId="164" fontId="9" fillId="0" borderId="18" xfId="0" applyNumberFormat="1" applyFont="1" applyBorder="1" applyAlignment="1">
      <alignment vertical="center"/>
    </xf>
    <xf numFmtId="0" fontId="21" fillId="0" borderId="16" xfId="0" applyFont="1" applyBorder="1" applyAlignment="1">
      <alignment horizontal="center" vertical="center"/>
    </xf>
    <xf numFmtId="0" fontId="21" fillId="0" borderId="17" xfId="0" applyFont="1" applyBorder="1" applyAlignment="1">
      <alignment vertical="center" wrapText="1"/>
    </xf>
    <xf numFmtId="166" fontId="21" fillId="0" borderId="17" xfId="1" applyNumberFormat="1" applyFont="1" applyFill="1" applyBorder="1" applyAlignment="1">
      <alignment vertical="center"/>
    </xf>
    <xf numFmtId="166" fontId="21" fillId="0" borderId="18" xfId="1" applyNumberFormat="1" applyFont="1" applyFill="1" applyBorder="1" applyAlignment="1">
      <alignment vertical="center"/>
    </xf>
    <xf numFmtId="0" fontId="17" fillId="0" borderId="16" xfId="0" applyFont="1" applyBorder="1" applyAlignment="1">
      <alignment vertical="center"/>
    </xf>
    <xf numFmtId="0" fontId="17" fillId="0" borderId="17" xfId="0" applyFont="1" applyBorder="1" applyAlignment="1">
      <alignment vertical="center"/>
    </xf>
    <xf numFmtId="164" fontId="17" fillId="0" borderId="17" xfId="1" applyFont="1" applyFill="1" applyBorder="1" applyAlignment="1">
      <alignment vertical="center"/>
    </xf>
    <xf numFmtId="164" fontId="17" fillId="0" borderId="18" xfId="1" applyFont="1" applyFill="1" applyBorder="1" applyAlignment="1">
      <alignment vertical="center"/>
    </xf>
    <xf numFmtId="0" fontId="21" fillId="0" borderId="17" xfId="0" applyFont="1" applyBorder="1" applyAlignment="1">
      <alignment vertical="center"/>
    </xf>
    <xf numFmtId="0" fontId="21" fillId="0" borderId="30" xfId="0" applyFont="1" applyBorder="1" applyAlignment="1">
      <alignment horizontal="center" vertical="center"/>
    </xf>
    <xf numFmtId="0" fontId="21" fillId="0" borderId="31" xfId="0" applyFont="1" applyBorder="1" applyAlignment="1">
      <alignment vertical="center"/>
    </xf>
    <xf numFmtId="166" fontId="21" fillId="0" borderId="20" xfId="1" applyNumberFormat="1" applyFont="1" applyFill="1" applyBorder="1" applyAlignment="1">
      <alignment vertical="center"/>
    </xf>
    <xf numFmtId="166" fontId="21" fillId="0" borderId="21" xfId="1" applyNumberFormat="1" applyFont="1" applyFill="1" applyBorder="1" applyAlignment="1">
      <alignment vertical="center"/>
    </xf>
    <xf numFmtId="0" fontId="17" fillId="4" borderId="11" xfId="0" applyFont="1" applyFill="1" applyBorder="1" applyAlignment="1">
      <alignment horizontal="center" vertical="center" wrapText="1"/>
    </xf>
    <xf numFmtId="0" fontId="17" fillId="4" borderId="12" xfId="0" applyFont="1" applyFill="1" applyBorder="1" applyAlignment="1">
      <alignment horizontal="center" vertical="center" wrapText="1"/>
    </xf>
    <xf numFmtId="166" fontId="10" fillId="0" borderId="29" xfId="1" applyNumberFormat="1" applyFont="1" applyFill="1" applyBorder="1"/>
    <xf numFmtId="166" fontId="3" fillId="0" borderId="1" xfId="1" applyNumberFormat="1" applyFont="1" applyFill="1" applyBorder="1" applyAlignment="1">
      <alignment horizontal="right" vertical="center" wrapText="1"/>
    </xf>
    <xf numFmtId="0" fontId="22" fillId="0" borderId="0" xfId="0" applyFont="1" applyAlignment="1">
      <alignment horizontal="left"/>
    </xf>
    <xf numFmtId="0" fontId="19" fillId="0" borderId="0" xfId="0" applyFont="1" applyAlignment="1">
      <alignment horizontal="center"/>
    </xf>
    <xf numFmtId="0" fontId="10" fillId="0" borderId="22" xfId="0" applyFont="1" applyBorder="1" applyAlignment="1">
      <alignment horizontal="right"/>
    </xf>
    <xf numFmtId="0" fontId="10" fillId="0" borderId="23" xfId="0" applyFont="1" applyBorder="1" applyAlignment="1">
      <alignment horizontal="right"/>
    </xf>
    <xf numFmtId="0" fontId="2" fillId="2" borderId="17" xfId="0" applyFont="1" applyFill="1" applyBorder="1" applyAlignment="1">
      <alignment horizontal="center" vertical="center" wrapText="1"/>
    </xf>
    <xf numFmtId="0" fontId="1" fillId="3" borderId="17" xfId="0" applyFont="1" applyFill="1" applyBorder="1" applyAlignment="1">
      <alignment horizontal="center" vertical="top" wrapText="1"/>
    </xf>
    <xf numFmtId="0" fontId="2" fillId="2" borderId="32" xfId="0" applyFont="1" applyFill="1" applyBorder="1" applyAlignment="1">
      <alignment horizontal="center" vertical="center" wrapText="1"/>
    </xf>
    <xf numFmtId="0" fontId="2" fillId="2" borderId="33" xfId="0" applyFont="1" applyFill="1" applyBorder="1" applyAlignment="1">
      <alignment horizontal="center" vertical="center" wrapText="1"/>
    </xf>
    <xf numFmtId="0" fontId="2" fillId="2" borderId="34" xfId="0" applyFont="1" applyFill="1" applyBorder="1" applyAlignment="1">
      <alignment horizontal="center" vertical="center" wrapText="1"/>
    </xf>
    <xf numFmtId="0" fontId="1" fillId="3" borderId="2" xfId="0" applyFont="1" applyFill="1" applyBorder="1" applyAlignment="1">
      <alignment horizontal="right" vertical="center" wrapText="1" indent="8"/>
    </xf>
    <xf numFmtId="0" fontId="1" fillId="3" borderId="3" xfId="0" applyFont="1" applyFill="1" applyBorder="1" applyAlignment="1">
      <alignment horizontal="right" vertical="center" wrapText="1" indent="8"/>
    </xf>
    <xf numFmtId="0" fontId="1" fillId="3" borderId="4" xfId="0" applyFont="1" applyFill="1" applyBorder="1" applyAlignment="1">
      <alignment horizontal="right" vertical="center" wrapText="1" indent="8"/>
    </xf>
    <xf numFmtId="0" fontId="1" fillId="0" borderId="6" xfId="0" applyFont="1" applyBorder="1" applyAlignment="1">
      <alignment horizontal="left" vertical="top" wrapText="1"/>
    </xf>
    <xf numFmtId="0" fontId="1" fillId="0" borderId="26" xfId="0" applyFont="1" applyBorder="1" applyAlignment="1">
      <alignment horizontal="left" vertical="top" wrapText="1"/>
    </xf>
    <xf numFmtId="0" fontId="1" fillId="0" borderId="7"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3" fillId="0" borderId="2"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1" fillId="3" borderId="17" xfId="0" applyFont="1" applyFill="1" applyBorder="1" applyAlignment="1">
      <alignment horizontal="left" vertical="center" wrapText="1" indent="1"/>
    </xf>
    <xf numFmtId="0" fontId="1" fillId="3" borderId="17" xfId="0" applyFont="1" applyFill="1" applyBorder="1" applyAlignment="1">
      <alignment horizontal="center" vertical="center" wrapText="1"/>
    </xf>
    <xf numFmtId="0" fontId="1" fillId="3" borderId="17" xfId="0" applyFont="1" applyFill="1" applyBorder="1" applyAlignment="1">
      <alignment horizontal="left" vertical="center"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8" xfId="0" applyFont="1" applyFill="1" applyBorder="1" applyAlignment="1">
      <alignment horizontal="center" wrapText="1"/>
    </xf>
    <xf numFmtId="0" fontId="1" fillId="3" borderId="9" xfId="0" applyFont="1" applyFill="1" applyBorder="1" applyAlignment="1">
      <alignment horizont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0" borderId="0" xfId="0" applyFont="1" applyAlignment="1">
      <alignment horizontal="left" vertical="top" wrapText="1"/>
    </xf>
    <xf numFmtId="0" fontId="3" fillId="0" borderId="0" xfId="0" applyFont="1" applyAlignment="1">
      <alignment horizontal="right" vertical="top" wrapText="1"/>
    </xf>
    <xf numFmtId="0" fontId="14" fillId="3" borderId="2" xfId="0" applyFont="1" applyFill="1" applyBorder="1" applyAlignment="1">
      <alignment horizontal="left" vertical="top" wrapText="1" indent="12"/>
    </xf>
    <xf numFmtId="0" fontId="14" fillId="3" borderId="3" xfId="0" applyFont="1" applyFill="1" applyBorder="1" applyAlignment="1">
      <alignment horizontal="left" vertical="top" wrapText="1" indent="12"/>
    </xf>
    <xf numFmtId="0" fontId="5" fillId="0" borderId="3" xfId="0" applyFont="1" applyBorder="1" applyAlignment="1">
      <alignment horizontal="left" vertical="center" wrapText="1"/>
    </xf>
    <xf numFmtId="0" fontId="2" fillId="2" borderId="5"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0" xfId="0" applyFont="1" applyAlignment="1">
      <alignment vertical="center"/>
    </xf>
    <xf numFmtId="166" fontId="21" fillId="0" borderId="0" xfId="0" applyNumberFormat="1" applyFont="1" applyAlignment="1">
      <alignment vertical="center"/>
    </xf>
    <xf numFmtId="0" fontId="21" fillId="0" borderId="0" xfId="0" applyFont="1" applyAlignment="1">
      <alignment horizontal="right"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Xls/Sent%20BOQ/Syngenta%20Lahore/Annexure%20E%20Price%20Template%20(003).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Pioneer\Projects%202022\Sana%20Safinaz%20-%20Dolmen%20Mall%20Clifton%20Karachi\Variation%20order\Summary%20of%20VOs.xlsx" TargetMode="External"/><Relationship Id="rId1" Type="http://schemas.openxmlformats.org/officeDocument/2006/relationships/externalLinkPath" Target="Variation%20order/Summary%20of%20VOs.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D:\Pioneer\Projects%202022\Sana%20Safinaz%20-%20Dolmen%20Mall%20Clifton%20Karachi\Running%20Bill%20No%201.xlsx" TargetMode="External"/><Relationship Id="rId1" Type="http://schemas.openxmlformats.org/officeDocument/2006/relationships/externalLinkPath" Target="Running%20Bill%20No%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datory information"/>
      <sheetName val="Summary"/>
      <sheetName val="CIVIL ID"/>
      <sheetName val="Electric Work"/>
      <sheetName val="LAM-Std"/>
      <sheetName val="HVAC "/>
      <sheetName val="FIRE FIGHTING SYSTEM"/>
    </sheetNames>
    <sheetDataSet>
      <sheetData sheetId="0"/>
      <sheetData sheetId="1"/>
      <sheetData sheetId="2">
        <row r="72">
          <cell r="F72">
            <v>0</v>
          </cell>
          <cell r="H72">
            <v>0</v>
          </cell>
          <cell r="I72">
            <v>0</v>
          </cell>
        </row>
        <row r="140">
          <cell r="F140">
            <v>0</v>
          </cell>
          <cell r="H140">
            <v>0</v>
          </cell>
          <cell r="I140">
            <v>0</v>
          </cell>
        </row>
        <row r="183">
          <cell r="F183">
            <v>0</v>
          </cell>
          <cell r="H183">
            <v>0</v>
          </cell>
          <cell r="I183">
            <v>0</v>
          </cell>
        </row>
        <row r="297">
          <cell r="F297">
            <v>0</v>
          </cell>
          <cell r="H297">
            <v>0</v>
          </cell>
          <cell r="I297">
            <v>0</v>
          </cell>
        </row>
        <row r="338">
          <cell r="F338">
            <v>0</v>
          </cell>
          <cell r="H338">
            <v>0</v>
          </cell>
          <cell r="I338">
            <v>0</v>
          </cell>
        </row>
        <row r="387">
          <cell r="F387">
            <v>0</v>
          </cell>
          <cell r="H387">
            <v>0</v>
          </cell>
          <cell r="I387">
            <v>0</v>
          </cell>
        </row>
        <row r="421">
          <cell r="F421">
            <v>0</v>
          </cell>
          <cell r="H421">
            <v>0</v>
          </cell>
          <cell r="I421">
            <v>0</v>
          </cell>
        </row>
        <row r="460">
          <cell r="F460">
            <v>0</v>
          </cell>
          <cell r="H460">
            <v>0</v>
          </cell>
          <cell r="I460">
            <v>0</v>
          </cell>
        </row>
        <row r="491">
          <cell r="F491">
            <v>0</v>
          </cell>
          <cell r="H491">
            <v>0</v>
          </cell>
          <cell r="I491">
            <v>0</v>
          </cell>
        </row>
      </sheetData>
      <sheetData sheetId="3">
        <row r="12">
          <cell r="F12">
            <v>0</v>
          </cell>
          <cell r="H12">
            <v>0</v>
          </cell>
          <cell r="I12">
            <v>0</v>
          </cell>
        </row>
        <row r="64">
          <cell r="F64">
            <v>0</v>
          </cell>
          <cell r="H64">
            <v>0</v>
          </cell>
          <cell r="I64">
            <v>0</v>
          </cell>
        </row>
        <row r="95">
          <cell r="F95">
            <v>0</v>
          </cell>
          <cell r="H95">
            <v>0</v>
          </cell>
          <cell r="I95">
            <v>0</v>
          </cell>
        </row>
        <row r="128">
          <cell r="F128">
            <v>0</v>
          </cell>
          <cell r="H128">
            <v>0</v>
          </cell>
          <cell r="I128">
            <v>0</v>
          </cell>
        </row>
        <row r="207">
          <cell r="F207">
            <v>0</v>
          </cell>
          <cell r="H207">
            <v>0</v>
          </cell>
          <cell r="I207">
            <v>0</v>
          </cell>
        </row>
        <row r="232">
          <cell r="F232">
            <v>0</v>
          </cell>
          <cell r="H232">
            <v>0</v>
          </cell>
          <cell r="I232">
            <v>0</v>
          </cell>
        </row>
        <row r="264">
          <cell r="F264">
            <v>0</v>
          </cell>
          <cell r="H264">
            <v>0</v>
          </cell>
          <cell r="I264">
            <v>0</v>
          </cell>
        </row>
        <row r="284">
          <cell r="F284">
            <v>0</v>
          </cell>
          <cell r="H284">
            <v>0</v>
          </cell>
          <cell r="I284">
            <v>0</v>
          </cell>
        </row>
        <row r="297">
          <cell r="F297">
            <v>0</v>
          </cell>
          <cell r="H297">
            <v>0</v>
          </cell>
          <cell r="I297">
            <v>0</v>
          </cell>
        </row>
        <row r="311">
          <cell r="F311">
            <v>0</v>
          </cell>
          <cell r="H311">
            <v>0</v>
          </cell>
          <cell r="I311">
            <v>0</v>
          </cell>
        </row>
        <row r="314">
          <cell r="F314">
            <v>0</v>
          </cell>
          <cell r="H314">
            <v>0</v>
          </cell>
          <cell r="I314">
            <v>0</v>
          </cell>
        </row>
        <row r="323">
          <cell r="F323">
            <v>0</v>
          </cell>
          <cell r="H323">
            <v>0</v>
          </cell>
          <cell r="I323">
            <v>0</v>
          </cell>
        </row>
        <row r="332">
          <cell r="F332">
            <v>0</v>
          </cell>
          <cell r="H332">
            <v>0</v>
          </cell>
          <cell r="I332">
            <v>0</v>
          </cell>
        </row>
      </sheetData>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3">
          <cell r="C23">
            <v>1099464.3999999999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S summary"/>
      <sheetName val="summary"/>
      <sheetName val="HVAC"/>
      <sheetName val="Fire"/>
    </sheetNames>
    <sheetDataSet>
      <sheetData sheetId="0">
        <row r="40">
          <cell r="E40">
            <v>3568560</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695B7-9FC9-46CF-A850-FB641529BE7D}">
  <dimension ref="A3:E48"/>
  <sheetViews>
    <sheetView tabSelected="1" topLeftCell="A7" zoomScaleNormal="100" workbookViewId="0">
      <selection activeCell="E48" sqref="E48"/>
    </sheetView>
  </sheetViews>
  <sheetFormatPr defaultRowHeight="12.75" x14ac:dyDescent="0.2"/>
  <cols>
    <col min="1" max="1" width="9.33203125" style="23"/>
    <col min="2" max="2" width="37.6640625" style="23" customWidth="1"/>
    <col min="3" max="3" width="19" style="23" customWidth="1"/>
    <col min="4" max="4" width="16.1640625" style="23" customWidth="1"/>
    <col min="5" max="5" width="18.6640625" style="23" customWidth="1"/>
    <col min="6" max="16384" width="9.33203125" style="23"/>
  </cols>
  <sheetData>
    <row r="3" spans="1:5" ht="15" x14ac:dyDescent="0.25">
      <c r="E3" s="63">
        <v>45076</v>
      </c>
    </row>
    <row r="4" spans="1:5" x14ac:dyDescent="0.2">
      <c r="E4" s="24"/>
    </row>
    <row r="5" spans="1:5" x14ac:dyDescent="0.2">
      <c r="E5" s="24"/>
    </row>
    <row r="6" spans="1:5" ht="21" x14ac:dyDescent="0.35">
      <c r="A6" s="83" t="s">
        <v>101</v>
      </c>
      <c r="B6" s="83"/>
      <c r="C6" s="83"/>
      <c r="D6" s="83"/>
      <c r="E6" s="83"/>
    </row>
    <row r="8" spans="1:5" ht="28.5" x14ac:dyDescent="0.45">
      <c r="A8" s="84" t="s">
        <v>107</v>
      </c>
      <c r="B8" s="84"/>
      <c r="C8" s="84"/>
      <c r="D8" s="84"/>
      <c r="E8" s="84"/>
    </row>
    <row r="9" spans="1:5" ht="13.5" thickBot="1" x14ac:dyDescent="0.25"/>
    <row r="10" spans="1:5" s="36" customFormat="1" ht="47.25" customHeight="1" thickBot="1" x14ac:dyDescent="0.25">
      <c r="A10" s="60" t="s">
        <v>70</v>
      </c>
      <c r="B10" s="61" t="s">
        <v>71</v>
      </c>
      <c r="C10" s="79" t="s">
        <v>72</v>
      </c>
      <c r="D10" s="79" t="s">
        <v>73</v>
      </c>
      <c r="E10" s="80" t="s">
        <v>74</v>
      </c>
    </row>
    <row r="11" spans="1:5" ht="15" hidden="1" x14ac:dyDescent="0.25">
      <c r="A11" s="37"/>
      <c r="B11" s="38" t="s">
        <v>75</v>
      </c>
      <c r="C11" s="39">
        <f>SUM(C12:C20)</f>
        <v>0</v>
      </c>
      <c r="D11" s="39">
        <f t="shared" ref="D11:E11" si="0">SUM(D12:D20)</f>
        <v>0</v>
      </c>
      <c r="E11" s="40">
        <f t="shared" si="0"/>
        <v>0</v>
      </c>
    </row>
    <row r="12" spans="1:5" hidden="1" x14ac:dyDescent="0.2">
      <c r="A12" s="41">
        <v>1</v>
      </c>
      <c r="B12" s="42" t="s">
        <v>76</v>
      </c>
      <c r="C12" s="43">
        <f>'[1]CIVIL ID'!F72</f>
        <v>0</v>
      </c>
      <c r="D12" s="43">
        <f>'[1]CIVIL ID'!H72</f>
        <v>0</v>
      </c>
      <c r="E12" s="44">
        <f>'[1]CIVIL ID'!I72</f>
        <v>0</v>
      </c>
    </row>
    <row r="13" spans="1:5" hidden="1" x14ac:dyDescent="0.2">
      <c r="A13" s="41">
        <v>2</v>
      </c>
      <c r="B13" s="42" t="s">
        <v>77</v>
      </c>
      <c r="C13" s="43">
        <f>'[1]CIVIL ID'!F140</f>
        <v>0</v>
      </c>
      <c r="D13" s="43">
        <f>'[1]CIVIL ID'!H140</f>
        <v>0</v>
      </c>
      <c r="E13" s="44">
        <f>'[1]CIVIL ID'!I140</f>
        <v>0</v>
      </c>
    </row>
    <row r="14" spans="1:5" hidden="1" x14ac:dyDescent="0.2">
      <c r="A14" s="41">
        <v>3</v>
      </c>
      <c r="B14" s="42" t="s">
        <v>78</v>
      </c>
      <c r="C14" s="43">
        <f>'[1]CIVIL ID'!F183</f>
        <v>0</v>
      </c>
      <c r="D14" s="43">
        <f>'[1]CIVIL ID'!H183</f>
        <v>0</v>
      </c>
      <c r="E14" s="44">
        <f>'[1]CIVIL ID'!I183</f>
        <v>0</v>
      </c>
    </row>
    <row r="15" spans="1:5" hidden="1" x14ac:dyDescent="0.2">
      <c r="A15" s="41">
        <v>4</v>
      </c>
      <c r="B15" s="42" t="s">
        <v>79</v>
      </c>
      <c r="C15" s="43">
        <f>'[1]CIVIL ID'!F297</f>
        <v>0</v>
      </c>
      <c r="D15" s="43">
        <f>'[1]CIVIL ID'!H297</f>
        <v>0</v>
      </c>
      <c r="E15" s="44">
        <f>'[1]CIVIL ID'!I297</f>
        <v>0</v>
      </c>
    </row>
    <row r="16" spans="1:5" hidden="1" x14ac:dyDescent="0.2">
      <c r="A16" s="41">
        <v>5</v>
      </c>
      <c r="B16" s="42" t="s">
        <v>80</v>
      </c>
      <c r="C16" s="43">
        <f>'[1]CIVIL ID'!F338</f>
        <v>0</v>
      </c>
      <c r="D16" s="43">
        <f>'[1]CIVIL ID'!H338</f>
        <v>0</v>
      </c>
      <c r="E16" s="44">
        <f>'[1]CIVIL ID'!I338</f>
        <v>0</v>
      </c>
    </row>
    <row r="17" spans="1:5" hidden="1" x14ac:dyDescent="0.2">
      <c r="A17" s="41">
        <v>6</v>
      </c>
      <c r="B17" s="45" t="s">
        <v>81</v>
      </c>
      <c r="C17" s="43">
        <f>'[1]CIVIL ID'!F387</f>
        <v>0</v>
      </c>
      <c r="D17" s="43">
        <f>'[1]CIVIL ID'!H387</f>
        <v>0</v>
      </c>
      <c r="E17" s="44">
        <f>'[1]CIVIL ID'!I387</f>
        <v>0</v>
      </c>
    </row>
    <row r="18" spans="1:5" hidden="1" x14ac:dyDescent="0.2">
      <c r="A18" s="41">
        <v>7</v>
      </c>
      <c r="B18" s="45" t="s">
        <v>82</v>
      </c>
      <c r="C18" s="43">
        <f>'[1]CIVIL ID'!F421</f>
        <v>0</v>
      </c>
      <c r="D18" s="43">
        <f>'[1]CIVIL ID'!H421</f>
        <v>0</v>
      </c>
      <c r="E18" s="44">
        <f>'[1]CIVIL ID'!I421</f>
        <v>0</v>
      </c>
    </row>
    <row r="19" spans="1:5" hidden="1" x14ac:dyDescent="0.2">
      <c r="A19" s="41">
        <v>8</v>
      </c>
      <c r="B19" s="42" t="s">
        <v>83</v>
      </c>
      <c r="C19" s="43">
        <f>'[1]CIVIL ID'!F460</f>
        <v>0</v>
      </c>
      <c r="D19" s="43">
        <f>'[1]CIVIL ID'!H460</f>
        <v>0</v>
      </c>
      <c r="E19" s="44">
        <f>'[1]CIVIL ID'!I460</f>
        <v>0</v>
      </c>
    </row>
    <row r="20" spans="1:5" hidden="1" x14ac:dyDescent="0.2">
      <c r="A20" s="41">
        <v>9</v>
      </c>
      <c r="B20" s="42" t="s">
        <v>84</v>
      </c>
      <c r="C20" s="43">
        <f>'[1]CIVIL ID'!F491</f>
        <v>0</v>
      </c>
      <c r="D20" s="43">
        <f>'[1]CIVIL ID'!H491</f>
        <v>0</v>
      </c>
      <c r="E20" s="44">
        <f>'[1]CIVIL ID'!I491</f>
        <v>0</v>
      </c>
    </row>
    <row r="21" spans="1:5" ht="15" hidden="1" x14ac:dyDescent="0.25">
      <c r="A21" s="46"/>
      <c r="B21" s="47" t="s">
        <v>85</v>
      </c>
      <c r="C21" s="48">
        <f>SUM(C22:C34)</f>
        <v>0</v>
      </c>
      <c r="D21" s="48">
        <f>SUM(D22:D34)</f>
        <v>0</v>
      </c>
      <c r="E21" s="49">
        <f>SUM(E22:E34)</f>
        <v>0</v>
      </c>
    </row>
    <row r="22" spans="1:5" hidden="1" x14ac:dyDescent="0.2">
      <c r="A22" s="50">
        <v>1</v>
      </c>
      <c r="B22" s="42" t="s">
        <v>86</v>
      </c>
      <c r="C22" s="43">
        <f>'[1]Electric Work'!F12</f>
        <v>0</v>
      </c>
      <c r="D22" s="43">
        <f>'[1]Electric Work'!H12</f>
        <v>0</v>
      </c>
      <c r="E22" s="44">
        <f>'[1]Electric Work'!I12</f>
        <v>0</v>
      </c>
    </row>
    <row r="23" spans="1:5" hidden="1" x14ac:dyDescent="0.2">
      <c r="A23" s="50">
        <v>2</v>
      </c>
      <c r="B23" s="42" t="s">
        <v>87</v>
      </c>
      <c r="C23" s="43">
        <f>'[1]Electric Work'!F64</f>
        <v>0</v>
      </c>
      <c r="D23" s="43">
        <f>'[1]Electric Work'!H64</f>
        <v>0</v>
      </c>
      <c r="E23" s="44">
        <f>'[1]Electric Work'!I64</f>
        <v>0</v>
      </c>
    </row>
    <row r="24" spans="1:5" hidden="1" x14ac:dyDescent="0.2">
      <c r="A24" s="50">
        <v>3</v>
      </c>
      <c r="B24" s="42" t="s">
        <v>88</v>
      </c>
      <c r="C24" s="43">
        <f>'[1]Electric Work'!F95</f>
        <v>0</v>
      </c>
      <c r="D24" s="43">
        <f>'[1]Electric Work'!H95</f>
        <v>0</v>
      </c>
      <c r="E24" s="44">
        <f>'[1]Electric Work'!I95</f>
        <v>0</v>
      </c>
    </row>
    <row r="25" spans="1:5" hidden="1" x14ac:dyDescent="0.2">
      <c r="A25" s="50">
        <v>4</v>
      </c>
      <c r="B25" s="42" t="s">
        <v>89</v>
      </c>
      <c r="C25" s="43">
        <f>'[1]Electric Work'!F128</f>
        <v>0</v>
      </c>
      <c r="D25" s="43">
        <f>'[1]Electric Work'!H128</f>
        <v>0</v>
      </c>
      <c r="E25" s="44">
        <f>'[1]Electric Work'!I128</f>
        <v>0</v>
      </c>
    </row>
    <row r="26" spans="1:5" hidden="1" x14ac:dyDescent="0.2">
      <c r="A26" s="50">
        <v>5</v>
      </c>
      <c r="B26" s="42" t="s">
        <v>90</v>
      </c>
      <c r="C26" s="43">
        <f>'[1]Electric Work'!F207</f>
        <v>0</v>
      </c>
      <c r="D26" s="43">
        <f>'[1]Electric Work'!H207</f>
        <v>0</v>
      </c>
      <c r="E26" s="44">
        <f>'[1]Electric Work'!I207</f>
        <v>0</v>
      </c>
    </row>
    <row r="27" spans="1:5" hidden="1" x14ac:dyDescent="0.2">
      <c r="A27" s="50">
        <v>6</v>
      </c>
      <c r="B27" s="42" t="s">
        <v>91</v>
      </c>
      <c r="C27" s="43">
        <f>'[1]Electric Work'!F232</f>
        <v>0</v>
      </c>
      <c r="D27" s="43">
        <f>'[1]Electric Work'!H232</f>
        <v>0</v>
      </c>
      <c r="E27" s="44">
        <f>'[1]Electric Work'!I232</f>
        <v>0</v>
      </c>
    </row>
    <row r="28" spans="1:5" hidden="1" x14ac:dyDescent="0.2">
      <c r="A28" s="50">
        <v>7</v>
      </c>
      <c r="B28" s="42" t="s">
        <v>92</v>
      </c>
      <c r="C28" s="43">
        <f>'[1]Electric Work'!F264</f>
        <v>0</v>
      </c>
      <c r="D28" s="43">
        <f>'[1]Electric Work'!H264</f>
        <v>0</v>
      </c>
      <c r="E28" s="44">
        <f>'[1]Electric Work'!I264</f>
        <v>0</v>
      </c>
    </row>
    <row r="29" spans="1:5" hidden="1" x14ac:dyDescent="0.2">
      <c r="A29" s="50">
        <v>8</v>
      </c>
      <c r="B29" s="42" t="s">
        <v>93</v>
      </c>
      <c r="C29" s="43">
        <f>'[1]Electric Work'!F284</f>
        <v>0</v>
      </c>
      <c r="D29" s="43">
        <f>'[1]Electric Work'!H284</f>
        <v>0</v>
      </c>
      <c r="E29" s="44">
        <f>'[1]Electric Work'!I284</f>
        <v>0</v>
      </c>
    </row>
    <row r="30" spans="1:5" hidden="1" x14ac:dyDescent="0.2">
      <c r="A30" s="50">
        <v>9</v>
      </c>
      <c r="B30" s="42" t="s">
        <v>94</v>
      </c>
      <c r="C30" s="43">
        <f>'[1]Electric Work'!F297</f>
        <v>0</v>
      </c>
      <c r="D30" s="43">
        <f>'[1]Electric Work'!H297</f>
        <v>0</v>
      </c>
      <c r="E30" s="44">
        <f>'[1]Electric Work'!I297</f>
        <v>0</v>
      </c>
    </row>
    <row r="31" spans="1:5" hidden="1" x14ac:dyDescent="0.2">
      <c r="A31" s="50">
        <v>10</v>
      </c>
      <c r="B31" s="42" t="s">
        <v>95</v>
      </c>
      <c r="C31" s="43">
        <f>'[1]Electric Work'!F311</f>
        <v>0</v>
      </c>
      <c r="D31" s="43">
        <f>'[1]Electric Work'!H311</f>
        <v>0</v>
      </c>
      <c r="E31" s="44">
        <f>'[1]Electric Work'!I311</f>
        <v>0</v>
      </c>
    </row>
    <row r="32" spans="1:5" hidden="1" x14ac:dyDescent="0.2">
      <c r="A32" s="50">
        <v>11</v>
      </c>
      <c r="B32" s="42" t="s">
        <v>96</v>
      </c>
      <c r="C32" s="43">
        <f>'[1]Electric Work'!F314</f>
        <v>0</v>
      </c>
      <c r="D32" s="43">
        <f>'[1]Electric Work'!H314</f>
        <v>0</v>
      </c>
      <c r="E32" s="44">
        <f>'[1]Electric Work'!I314</f>
        <v>0</v>
      </c>
    </row>
    <row r="33" spans="1:5" hidden="1" x14ac:dyDescent="0.2">
      <c r="A33" s="50">
        <v>12</v>
      </c>
      <c r="B33" s="42" t="s">
        <v>97</v>
      </c>
      <c r="C33" s="43">
        <f>'[1]Electric Work'!F323</f>
        <v>0</v>
      </c>
      <c r="D33" s="43">
        <f>'[1]Electric Work'!H323</f>
        <v>0</v>
      </c>
      <c r="E33" s="44">
        <f>'[1]Electric Work'!I323</f>
        <v>0</v>
      </c>
    </row>
    <row r="34" spans="1:5" hidden="1" x14ac:dyDescent="0.2">
      <c r="A34" s="51">
        <v>13</v>
      </c>
      <c r="B34" s="52" t="s">
        <v>98</v>
      </c>
      <c r="C34" s="53">
        <f>'[1]Electric Work'!F332</f>
        <v>0</v>
      </c>
      <c r="D34" s="53">
        <f>'[1]Electric Work'!H332</f>
        <v>0</v>
      </c>
      <c r="E34" s="54">
        <f>'[1]Electric Work'!I332</f>
        <v>0</v>
      </c>
    </row>
    <row r="35" spans="1:5" s="55" customFormat="1" ht="24" customHeight="1" x14ac:dyDescent="0.2">
      <c r="A35" s="56"/>
      <c r="B35" s="57"/>
      <c r="C35" s="64"/>
      <c r="D35" s="64"/>
      <c r="E35" s="65"/>
    </row>
    <row r="36" spans="1:5" s="55" customFormat="1" ht="26.25" customHeight="1" x14ac:dyDescent="0.2">
      <c r="A36" s="66">
        <v>1</v>
      </c>
      <c r="B36" s="67" t="s">
        <v>99</v>
      </c>
      <c r="C36" s="68">
        <f>HVAC!K33</f>
        <v>1098000</v>
      </c>
      <c r="D36" s="68">
        <f>HVAC!O33</f>
        <v>231500</v>
      </c>
      <c r="E36" s="69">
        <f>D36+C36</f>
        <v>1329500</v>
      </c>
    </row>
    <row r="37" spans="1:5" s="55" customFormat="1" ht="24" customHeight="1" x14ac:dyDescent="0.2">
      <c r="A37" s="70"/>
      <c r="B37" s="71"/>
      <c r="C37" s="72"/>
      <c r="D37" s="72"/>
      <c r="E37" s="73"/>
    </row>
    <row r="38" spans="1:5" s="55" customFormat="1" ht="24.75" customHeight="1" x14ac:dyDescent="0.2">
      <c r="A38" s="66">
        <v>2</v>
      </c>
      <c r="B38" s="74" t="s">
        <v>100</v>
      </c>
      <c r="C38" s="68">
        <f>Fire!J27</f>
        <v>780460</v>
      </c>
      <c r="D38" s="68">
        <f>Fire!N27</f>
        <v>187800</v>
      </c>
      <c r="E38" s="69">
        <f>D38+C38</f>
        <v>968260</v>
      </c>
    </row>
    <row r="39" spans="1:5" s="55" customFormat="1" ht="24.75" customHeight="1" x14ac:dyDescent="0.2">
      <c r="A39" s="75"/>
      <c r="B39" s="76"/>
      <c r="C39" s="77"/>
      <c r="D39" s="77"/>
      <c r="E39" s="78"/>
    </row>
    <row r="40" spans="1:5" s="59" customFormat="1" ht="21.75" thickBot="1" x14ac:dyDescent="0.4">
      <c r="A40" s="85" t="s">
        <v>74</v>
      </c>
      <c r="B40" s="86"/>
      <c r="C40" s="58">
        <f>C38+C36</f>
        <v>1878460</v>
      </c>
      <c r="D40" s="58">
        <f>D38+D36</f>
        <v>419300</v>
      </c>
      <c r="E40" s="62">
        <f>E38+E36</f>
        <v>2297760</v>
      </c>
    </row>
    <row r="41" spans="1:5" s="59" customFormat="1" ht="21.75" thickBot="1" x14ac:dyDescent="0.4">
      <c r="A41" s="85" t="s">
        <v>113</v>
      </c>
      <c r="B41" s="86"/>
      <c r="C41" s="58"/>
      <c r="D41" s="58"/>
      <c r="E41" s="62">
        <f>E40*4.5%</f>
        <v>103399.2</v>
      </c>
    </row>
    <row r="42" spans="1:5" s="59" customFormat="1" ht="21.75" thickBot="1" x14ac:dyDescent="0.4">
      <c r="A42" s="85" t="s">
        <v>112</v>
      </c>
      <c r="B42" s="86"/>
      <c r="C42" s="58"/>
      <c r="D42" s="58"/>
      <c r="E42" s="81">
        <f>E41+E40</f>
        <v>2401159.2000000002</v>
      </c>
    </row>
    <row r="46" spans="1:5" s="127" customFormat="1" ht="18" customHeight="1" x14ac:dyDescent="0.2">
      <c r="B46" s="129" t="s">
        <v>119</v>
      </c>
      <c r="E46" s="128">
        <f>'[3]PES summary'!$E$40</f>
        <v>3568560</v>
      </c>
    </row>
    <row r="47" spans="1:5" s="127" customFormat="1" ht="18" customHeight="1" x14ac:dyDescent="0.2">
      <c r="B47" s="129" t="s">
        <v>116</v>
      </c>
      <c r="E47" s="128">
        <f>E40</f>
        <v>2297760</v>
      </c>
    </row>
    <row r="48" spans="1:5" ht="18.75" x14ac:dyDescent="0.2">
      <c r="E48" s="128">
        <f>SUM(E46:E47)</f>
        <v>5866320</v>
      </c>
    </row>
  </sheetData>
  <mergeCells count="5">
    <mergeCell ref="A6:E6"/>
    <mergeCell ref="A8:E8"/>
    <mergeCell ref="A40:B40"/>
    <mergeCell ref="A41:B41"/>
    <mergeCell ref="A42:B42"/>
  </mergeCells>
  <pageMargins left="0.7" right="0.7" top="0.75" bottom="0.75" header="0.3" footer="0.3"/>
  <pageSetup scale="9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370E-2DAA-4AB4-8E71-EFC043DF40A5}">
  <dimension ref="A3:E42"/>
  <sheetViews>
    <sheetView zoomScaleNormal="100" workbookViewId="0">
      <selection activeCell="E28" sqref="E28:P28"/>
    </sheetView>
  </sheetViews>
  <sheetFormatPr defaultRowHeight="12.75" x14ac:dyDescent="0.2"/>
  <cols>
    <col min="1" max="1" width="9.33203125" style="23"/>
    <col min="2" max="2" width="37.6640625" style="23" customWidth="1"/>
    <col min="3" max="3" width="19" style="23" customWidth="1"/>
    <col min="4" max="4" width="16.1640625" style="23" customWidth="1"/>
    <col min="5" max="5" width="18.6640625" style="23" customWidth="1"/>
    <col min="6" max="16384" width="9.33203125" style="23"/>
  </cols>
  <sheetData>
    <row r="3" spans="1:5" ht="15" x14ac:dyDescent="0.25">
      <c r="E3" s="63">
        <v>45216</v>
      </c>
    </row>
    <row r="4" spans="1:5" x14ac:dyDescent="0.2">
      <c r="E4" s="24"/>
    </row>
    <row r="5" spans="1:5" x14ac:dyDescent="0.2">
      <c r="E5" s="24"/>
    </row>
    <row r="6" spans="1:5" ht="21" x14ac:dyDescent="0.35">
      <c r="A6" s="83" t="s">
        <v>101</v>
      </c>
      <c r="B6" s="83"/>
      <c r="C6" s="83"/>
      <c r="D6" s="83"/>
      <c r="E6" s="83"/>
    </row>
    <row r="8" spans="1:5" ht="28.5" x14ac:dyDescent="0.45">
      <c r="A8" s="84" t="s">
        <v>117</v>
      </c>
      <c r="B8" s="84"/>
      <c r="C8" s="84"/>
      <c r="D8" s="84"/>
      <c r="E8" s="84"/>
    </row>
    <row r="9" spans="1:5" ht="13.5" thickBot="1" x14ac:dyDescent="0.25"/>
    <row r="10" spans="1:5" s="36" customFormat="1" ht="47.25" customHeight="1" thickBot="1" x14ac:dyDescent="0.25">
      <c r="A10" s="60" t="s">
        <v>70</v>
      </c>
      <c r="B10" s="61" t="s">
        <v>71</v>
      </c>
      <c r="C10" s="79" t="s">
        <v>72</v>
      </c>
      <c r="D10" s="79" t="s">
        <v>73</v>
      </c>
      <c r="E10" s="80" t="s">
        <v>74</v>
      </c>
    </row>
    <row r="11" spans="1:5" ht="15" hidden="1" x14ac:dyDescent="0.25">
      <c r="A11" s="37"/>
      <c r="B11" s="38" t="s">
        <v>75</v>
      </c>
      <c r="C11" s="39">
        <f>SUM(C12:C20)</f>
        <v>0</v>
      </c>
      <c r="D11" s="39">
        <f t="shared" ref="D11:E11" si="0">SUM(D12:D20)</f>
        <v>0</v>
      </c>
      <c r="E11" s="40">
        <f t="shared" si="0"/>
        <v>0</v>
      </c>
    </row>
    <row r="12" spans="1:5" hidden="1" x14ac:dyDescent="0.2">
      <c r="A12" s="41">
        <v>1</v>
      </c>
      <c r="B12" s="42" t="s">
        <v>76</v>
      </c>
      <c r="C12" s="43">
        <f>'[1]CIVIL ID'!F72</f>
        <v>0</v>
      </c>
      <c r="D12" s="43">
        <f>'[1]CIVIL ID'!H72</f>
        <v>0</v>
      </c>
      <c r="E12" s="44">
        <f>'[1]CIVIL ID'!I72</f>
        <v>0</v>
      </c>
    </row>
    <row r="13" spans="1:5" hidden="1" x14ac:dyDescent="0.2">
      <c r="A13" s="41">
        <v>2</v>
      </c>
      <c r="B13" s="42" t="s">
        <v>77</v>
      </c>
      <c r="C13" s="43">
        <f>'[1]CIVIL ID'!F140</f>
        <v>0</v>
      </c>
      <c r="D13" s="43">
        <f>'[1]CIVIL ID'!H140</f>
        <v>0</v>
      </c>
      <c r="E13" s="44">
        <f>'[1]CIVIL ID'!I140</f>
        <v>0</v>
      </c>
    </row>
    <row r="14" spans="1:5" hidden="1" x14ac:dyDescent="0.2">
      <c r="A14" s="41">
        <v>3</v>
      </c>
      <c r="B14" s="42" t="s">
        <v>78</v>
      </c>
      <c r="C14" s="43">
        <f>'[1]CIVIL ID'!F183</f>
        <v>0</v>
      </c>
      <c r="D14" s="43">
        <f>'[1]CIVIL ID'!H183</f>
        <v>0</v>
      </c>
      <c r="E14" s="44">
        <f>'[1]CIVIL ID'!I183</f>
        <v>0</v>
      </c>
    </row>
    <row r="15" spans="1:5" hidden="1" x14ac:dyDescent="0.2">
      <c r="A15" s="41">
        <v>4</v>
      </c>
      <c r="B15" s="42" t="s">
        <v>79</v>
      </c>
      <c r="C15" s="43">
        <f>'[1]CIVIL ID'!F297</f>
        <v>0</v>
      </c>
      <c r="D15" s="43">
        <f>'[1]CIVIL ID'!H297</f>
        <v>0</v>
      </c>
      <c r="E15" s="44">
        <f>'[1]CIVIL ID'!I297</f>
        <v>0</v>
      </c>
    </row>
    <row r="16" spans="1:5" hidden="1" x14ac:dyDescent="0.2">
      <c r="A16" s="41">
        <v>5</v>
      </c>
      <c r="B16" s="42" t="s">
        <v>80</v>
      </c>
      <c r="C16" s="43">
        <f>'[1]CIVIL ID'!F338</f>
        <v>0</v>
      </c>
      <c r="D16" s="43">
        <f>'[1]CIVIL ID'!H338</f>
        <v>0</v>
      </c>
      <c r="E16" s="44">
        <f>'[1]CIVIL ID'!I338</f>
        <v>0</v>
      </c>
    </row>
    <row r="17" spans="1:5" hidden="1" x14ac:dyDescent="0.2">
      <c r="A17" s="41">
        <v>6</v>
      </c>
      <c r="B17" s="45" t="s">
        <v>81</v>
      </c>
      <c r="C17" s="43">
        <f>'[1]CIVIL ID'!F387</f>
        <v>0</v>
      </c>
      <c r="D17" s="43">
        <f>'[1]CIVIL ID'!H387</f>
        <v>0</v>
      </c>
      <c r="E17" s="44">
        <f>'[1]CIVIL ID'!I387</f>
        <v>0</v>
      </c>
    </row>
    <row r="18" spans="1:5" hidden="1" x14ac:dyDescent="0.2">
      <c r="A18" s="41">
        <v>7</v>
      </c>
      <c r="B18" s="45" t="s">
        <v>82</v>
      </c>
      <c r="C18" s="43">
        <f>'[1]CIVIL ID'!F421</f>
        <v>0</v>
      </c>
      <c r="D18" s="43">
        <f>'[1]CIVIL ID'!H421</f>
        <v>0</v>
      </c>
      <c r="E18" s="44">
        <f>'[1]CIVIL ID'!I421</f>
        <v>0</v>
      </c>
    </row>
    <row r="19" spans="1:5" hidden="1" x14ac:dyDescent="0.2">
      <c r="A19" s="41">
        <v>8</v>
      </c>
      <c r="B19" s="42" t="s">
        <v>83</v>
      </c>
      <c r="C19" s="43">
        <f>'[1]CIVIL ID'!F460</f>
        <v>0</v>
      </c>
      <c r="D19" s="43">
        <f>'[1]CIVIL ID'!H460</f>
        <v>0</v>
      </c>
      <c r="E19" s="44">
        <f>'[1]CIVIL ID'!I460</f>
        <v>0</v>
      </c>
    </row>
    <row r="20" spans="1:5" hidden="1" x14ac:dyDescent="0.2">
      <c r="A20" s="41">
        <v>9</v>
      </c>
      <c r="B20" s="42" t="s">
        <v>84</v>
      </c>
      <c r="C20" s="43">
        <f>'[1]CIVIL ID'!F491</f>
        <v>0</v>
      </c>
      <c r="D20" s="43">
        <f>'[1]CIVIL ID'!H491</f>
        <v>0</v>
      </c>
      <c r="E20" s="44">
        <f>'[1]CIVIL ID'!I491</f>
        <v>0</v>
      </c>
    </row>
    <row r="21" spans="1:5" ht="15" hidden="1" x14ac:dyDescent="0.25">
      <c r="A21" s="46"/>
      <c r="B21" s="47" t="s">
        <v>85</v>
      </c>
      <c r="C21" s="48">
        <f>SUM(C22:C34)</f>
        <v>0</v>
      </c>
      <c r="D21" s="48">
        <f>SUM(D22:D34)</f>
        <v>0</v>
      </c>
      <c r="E21" s="49">
        <f>SUM(E22:E34)</f>
        <v>0</v>
      </c>
    </row>
    <row r="22" spans="1:5" hidden="1" x14ac:dyDescent="0.2">
      <c r="A22" s="50">
        <v>1</v>
      </c>
      <c r="B22" s="42" t="s">
        <v>86</v>
      </c>
      <c r="C22" s="43">
        <f>'[1]Electric Work'!F12</f>
        <v>0</v>
      </c>
      <c r="D22" s="43">
        <f>'[1]Electric Work'!H12</f>
        <v>0</v>
      </c>
      <c r="E22" s="44">
        <f>'[1]Electric Work'!I12</f>
        <v>0</v>
      </c>
    </row>
    <row r="23" spans="1:5" hidden="1" x14ac:dyDescent="0.2">
      <c r="A23" s="50">
        <v>2</v>
      </c>
      <c r="B23" s="42" t="s">
        <v>87</v>
      </c>
      <c r="C23" s="43">
        <f>'[1]Electric Work'!F64</f>
        <v>0</v>
      </c>
      <c r="D23" s="43">
        <f>'[1]Electric Work'!H64</f>
        <v>0</v>
      </c>
      <c r="E23" s="44">
        <f>'[1]Electric Work'!I64</f>
        <v>0</v>
      </c>
    </row>
    <row r="24" spans="1:5" hidden="1" x14ac:dyDescent="0.2">
      <c r="A24" s="50">
        <v>3</v>
      </c>
      <c r="B24" s="42" t="s">
        <v>88</v>
      </c>
      <c r="C24" s="43">
        <f>'[1]Electric Work'!F95</f>
        <v>0</v>
      </c>
      <c r="D24" s="43">
        <f>'[1]Electric Work'!H95</f>
        <v>0</v>
      </c>
      <c r="E24" s="44">
        <f>'[1]Electric Work'!I95</f>
        <v>0</v>
      </c>
    </row>
    <row r="25" spans="1:5" hidden="1" x14ac:dyDescent="0.2">
      <c r="A25" s="50">
        <v>4</v>
      </c>
      <c r="B25" s="42" t="s">
        <v>89</v>
      </c>
      <c r="C25" s="43">
        <f>'[1]Electric Work'!F128</f>
        <v>0</v>
      </c>
      <c r="D25" s="43">
        <f>'[1]Electric Work'!H128</f>
        <v>0</v>
      </c>
      <c r="E25" s="44">
        <f>'[1]Electric Work'!I128</f>
        <v>0</v>
      </c>
    </row>
    <row r="26" spans="1:5" hidden="1" x14ac:dyDescent="0.2">
      <c r="A26" s="50">
        <v>5</v>
      </c>
      <c r="B26" s="42" t="s">
        <v>90</v>
      </c>
      <c r="C26" s="43">
        <f>'[1]Electric Work'!F207</f>
        <v>0</v>
      </c>
      <c r="D26" s="43">
        <f>'[1]Electric Work'!H207</f>
        <v>0</v>
      </c>
      <c r="E26" s="44">
        <f>'[1]Electric Work'!I207</f>
        <v>0</v>
      </c>
    </row>
    <row r="27" spans="1:5" hidden="1" x14ac:dyDescent="0.2">
      <c r="A27" s="50">
        <v>6</v>
      </c>
      <c r="B27" s="42" t="s">
        <v>91</v>
      </c>
      <c r="C27" s="43">
        <f>'[1]Electric Work'!F232</f>
        <v>0</v>
      </c>
      <c r="D27" s="43">
        <f>'[1]Electric Work'!H232</f>
        <v>0</v>
      </c>
      <c r="E27" s="44">
        <f>'[1]Electric Work'!I232</f>
        <v>0</v>
      </c>
    </row>
    <row r="28" spans="1:5" hidden="1" x14ac:dyDescent="0.2">
      <c r="A28" s="50">
        <v>7</v>
      </c>
      <c r="B28" s="42" t="s">
        <v>92</v>
      </c>
      <c r="C28" s="43">
        <f>'[1]Electric Work'!F264</f>
        <v>0</v>
      </c>
      <c r="D28" s="43">
        <f>'[1]Electric Work'!H264</f>
        <v>0</v>
      </c>
      <c r="E28" s="44">
        <f>'[1]Electric Work'!I264</f>
        <v>0</v>
      </c>
    </row>
    <row r="29" spans="1:5" hidden="1" x14ac:dyDescent="0.2">
      <c r="A29" s="50">
        <v>8</v>
      </c>
      <c r="B29" s="42" t="s">
        <v>93</v>
      </c>
      <c r="C29" s="43">
        <f>'[1]Electric Work'!F284</f>
        <v>0</v>
      </c>
      <c r="D29" s="43">
        <f>'[1]Electric Work'!H284</f>
        <v>0</v>
      </c>
      <c r="E29" s="44">
        <f>'[1]Electric Work'!I284</f>
        <v>0</v>
      </c>
    </row>
    <row r="30" spans="1:5" hidden="1" x14ac:dyDescent="0.2">
      <c r="A30" s="50">
        <v>9</v>
      </c>
      <c r="B30" s="42" t="s">
        <v>94</v>
      </c>
      <c r="C30" s="43">
        <f>'[1]Electric Work'!F297</f>
        <v>0</v>
      </c>
      <c r="D30" s="43">
        <f>'[1]Electric Work'!H297</f>
        <v>0</v>
      </c>
      <c r="E30" s="44">
        <f>'[1]Electric Work'!I297</f>
        <v>0</v>
      </c>
    </row>
    <row r="31" spans="1:5" hidden="1" x14ac:dyDescent="0.2">
      <c r="A31" s="50">
        <v>10</v>
      </c>
      <c r="B31" s="42" t="s">
        <v>95</v>
      </c>
      <c r="C31" s="43">
        <f>'[1]Electric Work'!F311</f>
        <v>0</v>
      </c>
      <c r="D31" s="43">
        <f>'[1]Electric Work'!H311</f>
        <v>0</v>
      </c>
      <c r="E31" s="44">
        <f>'[1]Electric Work'!I311</f>
        <v>0</v>
      </c>
    </row>
    <row r="32" spans="1:5" hidden="1" x14ac:dyDescent="0.2">
      <c r="A32" s="50">
        <v>11</v>
      </c>
      <c r="B32" s="42" t="s">
        <v>96</v>
      </c>
      <c r="C32" s="43">
        <f>'[1]Electric Work'!F314</f>
        <v>0</v>
      </c>
      <c r="D32" s="43">
        <f>'[1]Electric Work'!H314</f>
        <v>0</v>
      </c>
      <c r="E32" s="44">
        <f>'[1]Electric Work'!I314</f>
        <v>0</v>
      </c>
    </row>
    <row r="33" spans="1:5" hidden="1" x14ac:dyDescent="0.2">
      <c r="A33" s="50">
        <v>12</v>
      </c>
      <c r="B33" s="42" t="s">
        <v>97</v>
      </c>
      <c r="C33" s="43">
        <f>'[1]Electric Work'!F323</f>
        <v>0</v>
      </c>
      <c r="D33" s="43">
        <f>'[1]Electric Work'!H323</f>
        <v>0</v>
      </c>
      <c r="E33" s="44">
        <f>'[1]Electric Work'!I323</f>
        <v>0</v>
      </c>
    </row>
    <row r="34" spans="1:5" hidden="1" x14ac:dyDescent="0.2">
      <c r="A34" s="51">
        <v>13</v>
      </c>
      <c r="B34" s="52" t="s">
        <v>98</v>
      </c>
      <c r="C34" s="53">
        <f>'[1]Electric Work'!F332</f>
        <v>0</v>
      </c>
      <c r="D34" s="53">
        <f>'[1]Electric Work'!H332</f>
        <v>0</v>
      </c>
      <c r="E34" s="54">
        <f>'[1]Electric Work'!I332</f>
        <v>0</v>
      </c>
    </row>
    <row r="35" spans="1:5" s="55" customFormat="1" ht="24" customHeight="1" x14ac:dyDescent="0.2">
      <c r="A35" s="56"/>
      <c r="B35" s="57"/>
      <c r="C35" s="64"/>
      <c r="D35" s="64"/>
      <c r="E35" s="65"/>
    </row>
    <row r="36" spans="1:5" s="55" customFormat="1" ht="26.25" customHeight="1" x14ac:dyDescent="0.2">
      <c r="A36" s="66">
        <v>1</v>
      </c>
      <c r="B36" s="67" t="s">
        <v>99</v>
      </c>
      <c r="C36" s="68">
        <f>HVAC!K33</f>
        <v>1098000</v>
      </c>
      <c r="D36" s="68">
        <f>HVAC!O33</f>
        <v>231500</v>
      </c>
      <c r="E36" s="69">
        <f>D36+C36</f>
        <v>1329500</v>
      </c>
    </row>
    <row r="37" spans="1:5" s="55" customFormat="1" ht="24" customHeight="1" x14ac:dyDescent="0.2">
      <c r="A37" s="70"/>
      <c r="B37" s="71"/>
      <c r="C37" s="72"/>
      <c r="D37" s="72"/>
      <c r="E37" s="73"/>
    </row>
    <row r="38" spans="1:5" s="55" customFormat="1" ht="24.75" customHeight="1" x14ac:dyDescent="0.2">
      <c r="A38" s="66">
        <v>2</v>
      </c>
      <c r="B38" s="74" t="s">
        <v>100</v>
      </c>
      <c r="C38" s="68">
        <f>Fire!J27</f>
        <v>780460</v>
      </c>
      <c r="D38" s="68">
        <f>Fire!N27</f>
        <v>187800</v>
      </c>
      <c r="E38" s="69">
        <f>D38+C38</f>
        <v>968260</v>
      </c>
    </row>
    <row r="39" spans="1:5" s="55" customFormat="1" ht="24.75" customHeight="1" x14ac:dyDescent="0.2">
      <c r="A39" s="75"/>
      <c r="B39" s="76"/>
      <c r="C39" s="77"/>
      <c r="D39" s="77"/>
      <c r="E39" s="78"/>
    </row>
    <row r="40" spans="1:5" s="55" customFormat="1" ht="24.75" customHeight="1" x14ac:dyDescent="0.2">
      <c r="A40" s="66">
        <v>3</v>
      </c>
      <c r="B40" s="74" t="s">
        <v>118</v>
      </c>
      <c r="C40" s="68">
        <f>Fire!J29</f>
        <v>0</v>
      </c>
      <c r="D40" s="68">
        <f>Fire!N29</f>
        <v>0</v>
      </c>
      <c r="E40" s="69">
        <f>[2]Sheet1!$C$23</f>
        <v>1099464.3999999999</v>
      </c>
    </row>
    <row r="41" spans="1:5" s="55" customFormat="1" ht="24.75" customHeight="1" x14ac:dyDescent="0.2">
      <c r="A41" s="75"/>
      <c r="B41" s="76"/>
      <c r="C41" s="77"/>
      <c r="D41" s="77"/>
      <c r="E41" s="78"/>
    </row>
    <row r="42" spans="1:5" s="59" customFormat="1" ht="21.75" thickBot="1" x14ac:dyDescent="0.4">
      <c r="A42" s="85" t="s">
        <v>74</v>
      </c>
      <c r="B42" s="86"/>
      <c r="C42" s="58"/>
      <c r="D42" s="58"/>
      <c r="E42" s="62">
        <f>SUM(E36:E41)</f>
        <v>3397224.4</v>
      </c>
    </row>
  </sheetData>
  <mergeCells count="3">
    <mergeCell ref="A6:E6"/>
    <mergeCell ref="A8:E8"/>
    <mergeCell ref="A42:B42"/>
  </mergeCells>
  <pageMargins left="0.7" right="0.7" top="0.75" bottom="0.75" header="0.3" footer="0.3"/>
  <pageSetup scale="9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3"/>
  <sheetViews>
    <sheetView view="pageBreakPreview" topLeftCell="A19" zoomScale="60" zoomScaleNormal="100" workbookViewId="0">
      <selection activeCell="E28" sqref="E28:P28"/>
    </sheetView>
  </sheetViews>
  <sheetFormatPr defaultRowHeight="16.5" x14ac:dyDescent="0.2"/>
  <cols>
    <col min="1" max="1" width="3.33203125" style="1" customWidth="1"/>
    <col min="2" max="2" width="3.5" style="1" customWidth="1"/>
    <col min="3" max="3" width="38" style="1" customWidth="1"/>
    <col min="4" max="4" width="7.33203125" style="17" customWidth="1"/>
    <col min="5" max="5" width="5.5" style="17" customWidth="1"/>
    <col min="6" max="6" width="10.5" style="1" customWidth="1"/>
    <col min="7" max="7" width="9" style="1" bestFit="1" customWidth="1"/>
    <col min="8" max="8" width="9" style="1" customWidth="1"/>
    <col min="9" max="10" width="10.5" style="1" customWidth="1"/>
    <col min="11" max="11" width="13" style="1" customWidth="1"/>
    <col min="12" max="14" width="11" style="1" customWidth="1"/>
    <col min="15" max="15" width="14.33203125" style="1" customWidth="1"/>
    <col min="16" max="16" width="16.33203125" style="1" customWidth="1"/>
    <col min="17" max="16384" width="9.33203125" style="1"/>
  </cols>
  <sheetData>
    <row r="1" spans="1:16" ht="27.75" customHeight="1" x14ac:dyDescent="0.2">
      <c r="A1" s="87" t="s">
        <v>102</v>
      </c>
      <c r="B1" s="87"/>
      <c r="C1" s="87"/>
      <c r="D1" s="87"/>
      <c r="E1" s="87"/>
      <c r="F1" s="87"/>
      <c r="G1" s="87"/>
      <c r="H1" s="89" t="s">
        <v>116</v>
      </c>
      <c r="I1" s="90"/>
      <c r="J1" s="90"/>
      <c r="K1" s="90"/>
      <c r="L1" s="90"/>
      <c r="M1" s="90"/>
      <c r="N1" s="90"/>
      <c r="O1" s="90"/>
      <c r="P1" s="91"/>
    </row>
    <row r="2" spans="1:16" ht="15.75" customHeight="1" x14ac:dyDescent="0.2">
      <c r="A2" s="104" t="s">
        <v>1</v>
      </c>
      <c r="B2" s="104"/>
      <c r="C2" s="105" t="s">
        <v>2</v>
      </c>
      <c r="D2" s="106" t="s">
        <v>3</v>
      </c>
      <c r="E2" s="106" t="s">
        <v>4</v>
      </c>
      <c r="F2" s="88" t="s">
        <v>103</v>
      </c>
      <c r="G2" s="88" t="s">
        <v>104</v>
      </c>
      <c r="H2" s="26"/>
      <c r="I2" s="88" t="s">
        <v>40</v>
      </c>
      <c r="J2" s="88"/>
      <c r="K2" s="88"/>
      <c r="L2" s="88" t="s">
        <v>41</v>
      </c>
      <c r="M2" s="88"/>
      <c r="N2" s="88"/>
      <c r="O2" s="88"/>
      <c r="P2" s="27" t="s">
        <v>5</v>
      </c>
    </row>
    <row r="3" spans="1:16" x14ac:dyDescent="0.2">
      <c r="A3" s="104"/>
      <c r="B3" s="104"/>
      <c r="C3" s="105"/>
      <c r="D3" s="106"/>
      <c r="E3" s="106"/>
      <c r="F3" s="88"/>
      <c r="G3" s="88"/>
      <c r="H3" s="26" t="s">
        <v>114</v>
      </c>
      <c r="I3" s="26" t="s">
        <v>105</v>
      </c>
      <c r="J3" s="26" t="s">
        <v>115</v>
      </c>
      <c r="K3" s="28" t="s">
        <v>6</v>
      </c>
      <c r="L3" s="26" t="s">
        <v>114</v>
      </c>
      <c r="M3" s="26" t="s">
        <v>105</v>
      </c>
      <c r="N3" s="26" t="s">
        <v>115</v>
      </c>
      <c r="O3" s="28" t="s">
        <v>6</v>
      </c>
      <c r="P3" s="27" t="s">
        <v>6</v>
      </c>
    </row>
    <row r="4" spans="1:16" x14ac:dyDescent="0.2">
      <c r="A4" s="95" t="s">
        <v>7</v>
      </c>
      <c r="B4" s="96"/>
      <c r="C4" s="96"/>
      <c r="D4" s="96"/>
      <c r="E4" s="97"/>
      <c r="F4" s="25"/>
      <c r="G4" s="25"/>
      <c r="H4" s="25"/>
      <c r="I4" s="25"/>
      <c r="J4" s="25"/>
      <c r="K4" s="25"/>
      <c r="L4" s="25"/>
      <c r="M4" s="25"/>
      <c r="N4" s="25"/>
      <c r="O4" s="25"/>
      <c r="P4" s="25"/>
    </row>
    <row r="5" spans="1:16" ht="264" x14ac:dyDescent="0.2">
      <c r="A5" s="3">
        <v>1</v>
      </c>
      <c r="B5" s="4"/>
      <c r="C5" s="4" t="s">
        <v>8</v>
      </c>
      <c r="D5" s="2"/>
      <c r="E5" s="2"/>
      <c r="F5" s="4"/>
      <c r="G5" s="4"/>
      <c r="H5" s="4"/>
      <c r="I5" s="4"/>
      <c r="J5" s="4"/>
      <c r="K5" s="4"/>
      <c r="L5" s="4"/>
      <c r="M5" s="4"/>
      <c r="N5" s="4"/>
      <c r="O5" s="4"/>
      <c r="P5" s="4"/>
    </row>
    <row r="6" spans="1:16" ht="25.5" customHeight="1" x14ac:dyDescent="0.2">
      <c r="A6" s="2"/>
      <c r="B6" s="5" t="s">
        <v>9</v>
      </c>
      <c r="C6" s="6" t="s">
        <v>10</v>
      </c>
      <c r="D6" s="7">
        <v>4700</v>
      </c>
      <c r="E6" s="8" t="s">
        <v>11</v>
      </c>
      <c r="F6" s="21">
        <v>300</v>
      </c>
      <c r="G6" s="21">
        <v>65</v>
      </c>
      <c r="H6" s="21">
        <v>2450</v>
      </c>
      <c r="I6" s="21">
        <v>1800</v>
      </c>
      <c r="J6" s="21">
        <f>I6+H6</f>
        <v>4250</v>
      </c>
      <c r="K6" s="21">
        <f>I6*F6</f>
        <v>540000</v>
      </c>
      <c r="L6" s="21">
        <f>H6</f>
        <v>2450</v>
      </c>
      <c r="M6" s="21">
        <f>I6</f>
        <v>1800</v>
      </c>
      <c r="N6" s="21">
        <f>M6+L6</f>
        <v>4250</v>
      </c>
      <c r="O6" s="21">
        <f>M6*G6</f>
        <v>117000</v>
      </c>
      <c r="P6" s="21">
        <f>O6+K6</f>
        <v>657000</v>
      </c>
    </row>
    <row r="7" spans="1:16" ht="99" x14ac:dyDescent="0.2">
      <c r="A7" s="3">
        <v>2</v>
      </c>
      <c r="B7" s="4"/>
      <c r="C7" s="4" t="s">
        <v>12</v>
      </c>
      <c r="D7" s="7">
        <v>4700</v>
      </c>
      <c r="E7" s="8" t="s">
        <v>11</v>
      </c>
      <c r="F7" s="21">
        <v>140</v>
      </c>
      <c r="G7" s="21">
        <v>50</v>
      </c>
      <c r="H7" s="21">
        <v>2450</v>
      </c>
      <c r="I7" s="21">
        <v>1800</v>
      </c>
      <c r="J7" s="21">
        <f>I7+H7</f>
        <v>4250</v>
      </c>
      <c r="K7" s="21">
        <f>I7*F7</f>
        <v>252000</v>
      </c>
      <c r="L7" s="21">
        <f>H7</f>
        <v>2450</v>
      </c>
      <c r="M7" s="21">
        <f>I7</f>
        <v>1800</v>
      </c>
      <c r="N7" s="21">
        <f>M7+L7</f>
        <v>4250</v>
      </c>
      <c r="O7" s="21">
        <f>M7*G7</f>
        <v>90000</v>
      </c>
      <c r="P7" s="21">
        <f>O7+K7</f>
        <v>342000</v>
      </c>
    </row>
    <row r="8" spans="1:16" ht="148.5" x14ac:dyDescent="0.2">
      <c r="A8" s="3">
        <v>3</v>
      </c>
      <c r="B8" s="4"/>
      <c r="C8" s="4" t="s">
        <v>13</v>
      </c>
      <c r="D8" s="2"/>
      <c r="E8" s="2"/>
      <c r="F8" s="4"/>
      <c r="G8" s="4"/>
      <c r="H8" s="4"/>
      <c r="I8" s="4"/>
      <c r="J8" s="4"/>
      <c r="K8" s="4"/>
      <c r="L8" s="4"/>
      <c r="M8" s="4"/>
      <c r="N8" s="4"/>
      <c r="O8" s="4"/>
      <c r="P8" s="4"/>
    </row>
    <row r="9" spans="1:16" ht="33" x14ac:dyDescent="0.2">
      <c r="A9" s="2"/>
      <c r="B9" s="9">
        <v>3.1</v>
      </c>
      <c r="C9" s="10" t="s">
        <v>14</v>
      </c>
      <c r="D9" s="2"/>
      <c r="E9" s="2"/>
      <c r="F9" s="2"/>
      <c r="G9" s="2"/>
      <c r="H9" s="2"/>
      <c r="I9" s="2"/>
      <c r="J9" s="2"/>
      <c r="K9" s="2"/>
      <c r="L9" s="2"/>
      <c r="M9" s="2"/>
      <c r="N9" s="2"/>
      <c r="O9" s="2"/>
      <c r="P9" s="2"/>
    </row>
    <row r="10" spans="1:16" x14ac:dyDescent="0.2">
      <c r="A10" s="2"/>
      <c r="B10" s="2"/>
      <c r="C10" s="10" t="s">
        <v>15</v>
      </c>
      <c r="D10" s="2"/>
      <c r="E10" s="2"/>
      <c r="F10" s="2"/>
      <c r="G10" s="2"/>
      <c r="H10" s="2"/>
      <c r="I10" s="2"/>
      <c r="J10" s="2"/>
      <c r="K10" s="2"/>
      <c r="L10" s="2"/>
      <c r="M10" s="2"/>
      <c r="N10" s="2"/>
      <c r="O10" s="2"/>
      <c r="P10" s="2"/>
    </row>
    <row r="11" spans="1:16" x14ac:dyDescent="0.2">
      <c r="A11" s="2"/>
      <c r="B11" s="5" t="s">
        <v>9</v>
      </c>
      <c r="C11" s="6" t="s">
        <v>16</v>
      </c>
      <c r="D11" s="18">
        <v>36</v>
      </c>
      <c r="E11" s="8" t="s">
        <v>17</v>
      </c>
      <c r="F11" s="21">
        <v>13500</v>
      </c>
      <c r="G11" s="21">
        <v>750</v>
      </c>
      <c r="H11" s="21">
        <v>23</v>
      </c>
      <c r="I11" s="21">
        <v>6</v>
      </c>
      <c r="J11" s="21">
        <f t="shared" ref="J11:J13" si="0">I11+H11</f>
        <v>29</v>
      </c>
      <c r="K11" s="21">
        <f t="shared" ref="K11:K19" si="1">I11*F11</f>
        <v>81000</v>
      </c>
      <c r="L11" s="21">
        <f t="shared" ref="L11:M13" si="2">H11</f>
        <v>23</v>
      </c>
      <c r="M11" s="21">
        <f t="shared" si="2"/>
        <v>6</v>
      </c>
      <c r="N11" s="21">
        <f t="shared" ref="N11:N19" si="3">M11+L11</f>
        <v>29</v>
      </c>
      <c r="O11" s="21">
        <f>M11*G11</f>
        <v>4500</v>
      </c>
      <c r="P11" s="21">
        <f t="shared" ref="P11:P19" si="4">O11+K11</f>
        <v>85500</v>
      </c>
    </row>
    <row r="12" spans="1:16" x14ac:dyDescent="0.2">
      <c r="A12" s="2"/>
      <c r="B12" s="5" t="s">
        <v>18</v>
      </c>
      <c r="C12" s="6" t="s">
        <v>19</v>
      </c>
      <c r="D12" s="18">
        <v>2</v>
      </c>
      <c r="E12" s="8" t="s">
        <v>17</v>
      </c>
      <c r="F12" s="21">
        <v>3800</v>
      </c>
      <c r="G12" s="21">
        <v>750</v>
      </c>
      <c r="H12" s="21">
        <v>2</v>
      </c>
      <c r="I12" s="21"/>
      <c r="J12" s="21">
        <f t="shared" si="0"/>
        <v>2</v>
      </c>
      <c r="K12" s="21">
        <f t="shared" si="1"/>
        <v>0</v>
      </c>
      <c r="L12" s="21">
        <f t="shared" si="2"/>
        <v>2</v>
      </c>
      <c r="M12" s="21">
        <f t="shared" si="2"/>
        <v>0</v>
      </c>
      <c r="N12" s="21">
        <f t="shared" si="3"/>
        <v>2</v>
      </c>
      <c r="O12" s="21">
        <f t="shared" ref="O12:O19" si="5">L12*G12</f>
        <v>1500</v>
      </c>
      <c r="P12" s="21">
        <f t="shared" si="4"/>
        <v>1500</v>
      </c>
    </row>
    <row r="13" spans="1:16" x14ac:dyDescent="0.2">
      <c r="A13" s="2"/>
      <c r="B13" s="5" t="s">
        <v>20</v>
      </c>
      <c r="C13" s="6" t="s">
        <v>21</v>
      </c>
      <c r="D13" s="18">
        <v>5</v>
      </c>
      <c r="E13" s="8" t="s">
        <v>17</v>
      </c>
      <c r="F13" s="21">
        <v>3000</v>
      </c>
      <c r="G13" s="21">
        <v>500</v>
      </c>
      <c r="H13" s="21"/>
      <c r="I13" s="21">
        <v>5</v>
      </c>
      <c r="J13" s="21">
        <f t="shared" si="0"/>
        <v>5</v>
      </c>
      <c r="K13" s="21">
        <f t="shared" si="1"/>
        <v>15000</v>
      </c>
      <c r="L13" s="21">
        <f t="shared" si="2"/>
        <v>0</v>
      </c>
      <c r="M13" s="21">
        <f t="shared" si="2"/>
        <v>5</v>
      </c>
      <c r="N13" s="21">
        <f t="shared" si="3"/>
        <v>5</v>
      </c>
      <c r="O13" s="21">
        <f>M13*G13</f>
        <v>2500</v>
      </c>
      <c r="P13" s="21">
        <f t="shared" si="4"/>
        <v>17500</v>
      </c>
    </row>
    <row r="14" spans="1:16" x14ac:dyDescent="0.2">
      <c r="A14" s="2"/>
      <c r="B14" s="2"/>
      <c r="C14" s="10" t="s">
        <v>15</v>
      </c>
      <c r="D14" s="2"/>
      <c r="E14" s="2"/>
      <c r="F14" s="2"/>
      <c r="G14" s="2"/>
      <c r="H14" s="2"/>
      <c r="I14" s="21"/>
      <c r="J14" s="21"/>
      <c r="K14" s="21">
        <f t="shared" si="1"/>
        <v>0</v>
      </c>
      <c r="L14" s="21">
        <f t="shared" ref="L14" si="6">I14</f>
        <v>0</v>
      </c>
      <c r="M14" s="21">
        <f>I14</f>
        <v>0</v>
      </c>
      <c r="N14" s="21">
        <f t="shared" si="3"/>
        <v>0</v>
      </c>
      <c r="O14" s="21">
        <f t="shared" si="5"/>
        <v>0</v>
      </c>
      <c r="P14" s="21">
        <f t="shared" si="4"/>
        <v>0</v>
      </c>
    </row>
    <row r="15" spans="1:16" x14ac:dyDescent="0.2">
      <c r="A15" s="2"/>
      <c r="B15" s="5" t="s">
        <v>9</v>
      </c>
      <c r="C15" s="6" t="s">
        <v>22</v>
      </c>
      <c r="D15" s="18">
        <v>4</v>
      </c>
      <c r="E15" s="8" t="s">
        <v>17</v>
      </c>
      <c r="F15" s="21">
        <v>9500</v>
      </c>
      <c r="G15" s="21">
        <v>750</v>
      </c>
      <c r="H15" s="21"/>
      <c r="I15" s="21">
        <v>4</v>
      </c>
      <c r="J15" s="21">
        <f t="shared" ref="J15:J16" si="7">I15+H15</f>
        <v>4</v>
      </c>
      <c r="K15" s="21">
        <f t="shared" si="1"/>
        <v>38000</v>
      </c>
      <c r="L15" s="21">
        <f t="shared" ref="L15:L19" si="8">H15</f>
        <v>0</v>
      </c>
      <c r="M15" s="21">
        <v>0</v>
      </c>
      <c r="N15" s="21">
        <f t="shared" si="3"/>
        <v>0</v>
      </c>
      <c r="O15" s="21">
        <f>M15*G15</f>
        <v>0</v>
      </c>
      <c r="P15" s="21">
        <f t="shared" si="4"/>
        <v>38000</v>
      </c>
    </row>
    <row r="16" spans="1:16" x14ac:dyDescent="0.2">
      <c r="A16" s="2"/>
      <c r="B16" s="5" t="s">
        <v>18</v>
      </c>
      <c r="C16" s="6" t="s">
        <v>23</v>
      </c>
      <c r="D16" s="18">
        <v>8</v>
      </c>
      <c r="E16" s="8" t="s">
        <v>17</v>
      </c>
      <c r="F16" s="21">
        <v>8250</v>
      </c>
      <c r="G16" s="21">
        <v>750</v>
      </c>
      <c r="H16" s="21"/>
      <c r="I16" s="21">
        <v>8</v>
      </c>
      <c r="J16" s="21">
        <f t="shared" si="7"/>
        <v>8</v>
      </c>
      <c r="K16" s="21">
        <f t="shared" si="1"/>
        <v>66000</v>
      </c>
      <c r="L16" s="21">
        <f t="shared" si="8"/>
        <v>0</v>
      </c>
      <c r="M16" s="21">
        <v>0</v>
      </c>
      <c r="N16" s="21">
        <f t="shared" si="3"/>
        <v>0</v>
      </c>
      <c r="O16" s="21">
        <f>M16*G16</f>
        <v>0</v>
      </c>
      <c r="P16" s="21">
        <f t="shared" si="4"/>
        <v>66000</v>
      </c>
    </row>
    <row r="17" spans="1:16" x14ac:dyDescent="0.2">
      <c r="A17" s="2"/>
      <c r="B17" s="2"/>
      <c r="C17" s="10" t="s">
        <v>24</v>
      </c>
      <c r="D17" s="2"/>
      <c r="E17" s="2"/>
      <c r="F17" s="2"/>
      <c r="G17" s="2"/>
      <c r="H17" s="2"/>
      <c r="I17" s="21"/>
      <c r="J17" s="21"/>
      <c r="K17" s="21">
        <f t="shared" si="1"/>
        <v>0</v>
      </c>
      <c r="L17" s="21">
        <f t="shared" si="8"/>
        <v>0</v>
      </c>
      <c r="M17" s="21"/>
      <c r="N17" s="21"/>
      <c r="O17" s="21">
        <f t="shared" si="5"/>
        <v>0</v>
      </c>
      <c r="P17" s="21">
        <f t="shared" si="4"/>
        <v>0</v>
      </c>
    </row>
    <row r="18" spans="1:16" x14ac:dyDescent="0.2">
      <c r="A18" s="2"/>
      <c r="B18" s="5" t="s">
        <v>9</v>
      </c>
      <c r="C18" s="6" t="s">
        <v>25</v>
      </c>
      <c r="D18" s="18">
        <v>1</v>
      </c>
      <c r="E18" s="8" t="s">
        <v>26</v>
      </c>
      <c r="F18" s="21">
        <v>4800</v>
      </c>
      <c r="G18" s="21">
        <v>500</v>
      </c>
      <c r="H18" s="21"/>
      <c r="I18" s="21"/>
      <c r="J18" s="21">
        <f t="shared" ref="J18:J19" si="9">I18+H18</f>
        <v>0</v>
      </c>
      <c r="K18" s="21">
        <f t="shared" si="1"/>
        <v>0</v>
      </c>
      <c r="L18" s="21">
        <f t="shared" si="8"/>
        <v>0</v>
      </c>
      <c r="M18" s="21"/>
      <c r="N18" s="21">
        <f t="shared" si="3"/>
        <v>0</v>
      </c>
      <c r="O18" s="21">
        <f t="shared" si="5"/>
        <v>0</v>
      </c>
      <c r="P18" s="21">
        <f t="shared" si="4"/>
        <v>0</v>
      </c>
    </row>
    <row r="19" spans="1:16" x14ac:dyDescent="0.2">
      <c r="A19" s="2"/>
      <c r="B19" s="5" t="s">
        <v>18</v>
      </c>
      <c r="C19" s="6" t="s">
        <v>27</v>
      </c>
      <c r="D19" s="18">
        <v>1</v>
      </c>
      <c r="E19" s="8" t="s">
        <v>26</v>
      </c>
      <c r="F19" s="21">
        <v>3800</v>
      </c>
      <c r="G19" s="21">
        <v>500</v>
      </c>
      <c r="H19" s="21"/>
      <c r="I19" s="21"/>
      <c r="J19" s="21">
        <f t="shared" si="9"/>
        <v>0</v>
      </c>
      <c r="K19" s="21">
        <f t="shared" si="1"/>
        <v>0</v>
      </c>
      <c r="L19" s="21">
        <f t="shared" si="8"/>
        <v>0</v>
      </c>
      <c r="M19" s="21"/>
      <c r="N19" s="21">
        <f t="shared" si="3"/>
        <v>0</v>
      </c>
      <c r="O19" s="21">
        <f t="shared" si="5"/>
        <v>0</v>
      </c>
      <c r="P19" s="21">
        <f t="shared" si="4"/>
        <v>0</v>
      </c>
    </row>
    <row r="20" spans="1:16" ht="148.5" x14ac:dyDescent="0.2">
      <c r="A20" s="3">
        <v>4</v>
      </c>
      <c r="B20" s="4"/>
      <c r="C20" s="4" t="s">
        <v>28</v>
      </c>
      <c r="D20" s="2"/>
      <c r="E20" s="2"/>
      <c r="F20" s="4"/>
      <c r="G20" s="4"/>
      <c r="H20" s="4"/>
      <c r="I20" s="4"/>
      <c r="J20" s="4"/>
      <c r="K20" s="4"/>
      <c r="L20" s="4"/>
      <c r="M20" s="4"/>
      <c r="N20" s="4"/>
      <c r="O20" s="4"/>
      <c r="P20" s="4"/>
    </row>
    <row r="21" spans="1:16" x14ac:dyDescent="0.2">
      <c r="A21" s="2"/>
      <c r="B21" s="9">
        <v>4.0999999999999996</v>
      </c>
      <c r="C21" s="10" t="s">
        <v>29</v>
      </c>
      <c r="D21" s="2"/>
      <c r="E21" s="2"/>
      <c r="F21" s="2"/>
      <c r="G21" s="2"/>
      <c r="H21" s="2"/>
      <c r="I21" s="2"/>
      <c r="J21" s="2"/>
      <c r="K21" s="2"/>
      <c r="L21" s="2"/>
      <c r="M21" s="2"/>
      <c r="N21" s="2"/>
      <c r="O21" s="2"/>
      <c r="P21" s="2"/>
    </row>
    <row r="22" spans="1:16" x14ac:dyDescent="0.2">
      <c r="A22" s="2"/>
      <c r="B22" s="5" t="s">
        <v>9</v>
      </c>
      <c r="C22" s="6" t="s">
        <v>30</v>
      </c>
      <c r="D22" s="18">
        <v>1</v>
      </c>
      <c r="E22" s="8" t="s">
        <v>26</v>
      </c>
      <c r="F22" s="21">
        <v>6000</v>
      </c>
      <c r="G22" s="21">
        <v>750</v>
      </c>
      <c r="H22" s="21"/>
      <c r="I22" s="21"/>
      <c r="J22" s="21">
        <f t="shared" ref="J22:J23" si="10">I22+H22</f>
        <v>0</v>
      </c>
      <c r="K22" s="21">
        <f t="shared" ref="K22:K25" si="11">I22*F22</f>
        <v>0</v>
      </c>
      <c r="L22" s="21">
        <f t="shared" ref="L22:L31" si="12">H22</f>
        <v>0</v>
      </c>
      <c r="M22" s="21"/>
      <c r="N22" s="21">
        <f t="shared" ref="N22:N26" si="13">M22+L22</f>
        <v>0</v>
      </c>
      <c r="O22" s="21">
        <f t="shared" ref="O22:O25" si="14">L22*G22</f>
        <v>0</v>
      </c>
      <c r="P22" s="21">
        <f t="shared" ref="P22:P25" si="15">O22+K22</f>
        <v>0</v>
      </c>
    </row>
    <row r="23" spans="1:16" x14ac:dyDescent="0.2">
      <c r="A23" s="2"/>
      <c r="B23" s="5" t="s">
        <v>9</v>
      </c>
      <c r="C23" s="6" t="s">
        <v>31</v>
      </c>
      <c r="D23" s="18">
        <v>1</v>
      </c>
      <c r="E23" s="8" t="s">
        <v>26</v>
      </c>
      <c r="F23" s="21">
        <v>5500</v>
      </c>
      <c r="G23" s="21">
        <v>750</v>
      </c>
      <c r="H23" s="21"/>
      <c r="I23" s="21"/>
      <c r="J23" s="21">
        <f t="shared" si="10"/>
        <v>0</v>
      </c>
      <c r="K23" s="21">
        <f t="shared" si="11"/>
        <v>0</v>
      </c>
      <c r="L23" s="21">
        <f t="shared" si="12"/>
        <v>0</v>
      </c>
      <c r="M23" s="21"/>
      <c r="N23" s="21">
        <f t="shared" si="13"/>
        <v>0</v>
      </c>
      <c r="O23" s="21">
        <f t="shared" si="14"/>
        <v>0</v>
      </c>
      <c r="P23" s="21">
        <f t="shared" si="15"/>
        <v>0</v>
      </c>
    </row>
    <row r="24" spans="1:16" x14ac:dyDescent="0.2">
      <c r="A24" s="2"/>
      <c r="B24" s="9">
        <v>4.2</v>
      </c>
      <c r="C24" s="10" t="s">
        <v>32</v>
      </c>
      <c r="D24" s="2"/>
      <c r="E24" s="2"/>
      <c r="F24" s="2"/>
      <c r="G24" s="2"/>
      <c r="H24" s="2"/>
      <c r="I24" s="21"/>
      <c r="J24" s="21"/>
      <c r="K24" s="21">
        <f t="shared" si="11"/>
        <v>0</v>
      </c>
      <c r="L24" s="21">
        <f t="shared" si="12"/>
        <v>0</v>
      </c>
      <c r="M24" s="21"/>
      <c r="N24" s="21">
        <f t="shared" si="13"/>
        <v>0</v>
      </c>
      <c r="O24" s="21">
        <f t="shared" si="14"/>
        <v>0</v>
      </c>
      <c r="P24" s="21">
        <f t="shared" si="15"/>
        <v>0</v>
      </c>
    </row>
    <row r="25" spans="1:16" x14ac:dyDescent="0.2">
      <c r="A25" s="2"/>
      <c r="B25" s="5" t="s">
        <v>9</v>
      </c>
      <c r="C25" s="6" t="s">
        <v>30</v>
      </c>
      <c r="D25" s="18">
        <v>1</v>
      </c>
      <c r="E25" s="8" t="s">
        <v>26</v>
      </c>
      <c r="F25" s="21">
        <v>6000</v>
      </c>
      <c r="G25" s="21">
        <v>750</v>
      </c>
      <c r="H25" s="21"/>
      <c r="I25" s="21"/>
      <c r="J25" s="21">
        <f>I25+H25</f>
        <v>0</v>
      </c>
      <c r="K25" s="21">
        <f t="shared" si="11"/>
        <v>0</v>
      </c>
      <c r="L25" s="21">
        <f t="shared" si="12"/>
        <v>0</v>
      </c>
      <c r="M25" s="21"/>
      <c r="N25" s="21">
        <f t="shared" si="13"/>
        <v>0</v>
      </c>
      <c r="O25" s="21">
        <f t="shared" si="14"/>
        <v>0</v>
      </c>
      <c r="P25" s="21">
        <f t="shared" si="15"/>
        <v>0</v>
      </c>
    </row>
    <row r="26" spans="1:16" ht="49.5" x14ac:dyDescent="0.2">
      <c r="A26" s="2"/>
      <c r="B26" s="5" t="s">
        <v>9</v>
      </c>
      <c r="C26" s="6" t="s">
        <v>0</v>
      </c>
      <c r="D26" s="18">
        <v>1</v>
      </c>
      <c r="E26" s="8" t="s">
        <v>26</v>
      </c>
      <c r="F26" s="21"/>
      <c r="G26" s="21"/>
      <c r="H26" s="21"/>
      <c r="I26" s="21"/>
      <c r="J26" s="21"/>
      <c r="K26" s="21"/>
      <c r="L26" s="21">
        <f t="shared" si="12"/>
        <v>0</v>
      </c>
      <c r="M26" s="21"/>
      <c r="N26" s="21">
        <f t="shared" si="13"/>
        <v>0</v>
      </c>
      <c r="O26" s="21"/>
      <c r="P26" s="21"/>
    </row>
    <row r="27" spans="1:16" x14ac:dyDescent="0.2">
      <c r="A27" s="98" t="s">
        <v>33</v>
      </c>
      <c r="B27" s="99"/>
      <c r="C27" s="99"/>
      <c r="D27" s="99"/>
      <c r="E27" s="100"/>
      <c r="F27" s="2"/>
      <c r="G27" s="2"/>
      <c r="H27" s="2"/>
      <c r="I27" s="2"/>
      <c r="J27" s="2"/>
      <c r="K27" s="2"/>
      <c r="L27" s="21">
        <f t="shared" si="12"/>
        <v>0</v>
      </c>
      <c r="M27" s="21"/>
      <c r="N27" s="21"/>
      <c r="O27" s="2"/>
      <c r="P27" s="2"/>
    </row>
    <row r="28" spans="1:16" ht="82.5" x14ac:dyDescent="0.2">
      <c r="A28" s="12">
        <v>1</v>
      </c>
      <c r="B28" s="2"/>
      <c r="C28" s="4" t="s">
        <v>34</v>
      </c>
      <c r="D28" s="18">
        <v>8</v>
      </c>
      <c r="E28" s="8" t="s">
        <v>17</v>
      </c>
      <c r="F28" s="21">
        <v>48000</v>
      </c>
      <c r="G28" s="21">
        <v>8000</v>
      </c>
      <c r="H28" s="82">
        <v>4</v>
      </c>
      <c r="I28" s="21">
        <v>2</v>
      </c>
      <c r="J28" s="21">
        <f>I28+H28</f>
        <v>6</v>
      </c>
      <c r="K28" s="21">
        <f>I28*F28</f>
        <v>96000</v>
      </c>
      <c r="L28" s="21">
        <f t="shared" si="12"/>
        <v>4</v>
      </c>
      <c r="M28" s="21">
        <f>I28</f>
        <v>2</v>
      </c>
      <c r="N28" s="21">
        <f t="shared" ref="N28:N31" si="16">M28+L28</f>
        <v>6</v>
      </c>
      <c r="O28" s="21">
        <f>M28*G28</f>
        <v>16000</v>
      </c>
      <c r="P28" s="21">
        <f>O28+K28</f>
        <v>112000</v>
      </c>
    </row>
    <row r="29" spans="1:16" ht="49.5" x14ac:dyDescent="0.2">
      <c r="A29" s="12">
        <v>2</v>
      </c>
      <c r="B29" s="2"/>
      <c r="C29" s="4" t="s">
        <v>35</v>
      </c>
      <c r="D29" s="18">
        <v>1</v>
      </c>
      <c r="E29" s="8" t="s">
        <v>36</v>
      </c>
      <c r="F29" s="21">
        <v>0</v>
      </c>
      <c r="G29" s="21">
        <v>75000</v>
      </c>
      <c r="H29" s="21"/>
      <c r="I29" s="21">
        <v>1</v>
      </c>
      <c r="J29" s="21">
        <f>I29+H29</f>
        <v>1</v>
      </c>
      <c r="K29" s="21">
        <f>I29*F29</f>
        <v>0</v>
      </c>
      <c r="L29" s="21">
        <f t="shared" si="12"/>
        <v>0</v>
      </c>
      <c r="M29" s="21"/>
      <c r="N29" s="21">
        <f t="shared" si="16"/>
        <v>0</v>
      </c>
      <c r="O29" s="21">
        <f>M29*G29</f>
        <v>0</v>
      </c>
      <c r="P29" s="21">
        <f>O29+K29</f>
        <v>0</v>
      </c>
    </row>
    <row r="30" spans="1:16" ht="115.5" x14ac:dyDescent="0.2">
      <c r="A30" s="3">
        <v>3</v>
      </c>
      <c r="B30" s="4"/>
      <c r="C30" s="6" t="s">
        <v>37</v>
      </c>
      <c r="D30" s="22">
        <v>1</v>
      </c>
      <c r="E30" s="8" t="s">
        <v>36</v>
      </c>
      <c r="F30" s="21">
        <v>10000</v>
      </c>
      <c r="G30" s="21">
        <v>15000</v>
      </c>
      <c r="H30" s="21"/>
      <c r="I30" s="21">
        <v>1</v>
      </c>
      <c r="J30" s="21">
        <f>I30+H30</f>
        <v>1</v>
      </c>
      <c r="K30" s="21">
        <f>I30*F30</f>
        <v>10000</v>
      </c>
      <c r="L30" s="21">
        <f t="shared" si="12"/>
        <v>0</v>
      </c>
      <c r="M30" s="21"/>
      <c r="N30" s="21">
        <f t="shared" si="16"/>
        <v>0</v>
      </c>
      <c r="O30" s="21">
        <f>M30*G30</f>
        <v>0</v>
      </c>
      <c r="P30" s="21">
        <f>O30+K30</f>
        <v>10000</v>
      </c>
    </row>
    <row r="31" spans="1:16" ht="99" x14ac:dyDescent="0.2">
      <c r="A31" s="3">
        <v>4</v>
      </c>
      <c r="B31" s="4"/>
      <c r="C31" s="4" t="s">
        <v>38</v>
      </c>
      <c r="D31" s="22">
        <v>1</v>
      </c>
      <c r="E31" s="8" t="s">
        <v>36</v>
      </c>
      <c r="F31" s="21">
        <v>0</v>
      </c>
      <c r="G31" s="21">
        <v>0</v>
      </c>
      <c r="H31" s="21"/>
      <c r="I31" s="21">
        <v>1</v>
      </c>
      <c r="J31" s="21">
        <f>I31+H31</f>
        <v>1</v>
      </c>
      <c r="K31" s="21">
        <f>I31*F31</f>
        <v>0</v>
      </c>
      <c r="L31" s="21">
        <f t="shared" si="12"/>
        <v>0</v>
      </c>
      <c r="M31" s="21"/>
      <c r="N31" s="21">
        <f t="shared" si="16"/>
        <v>0</v>
      </c>
      <c r="O31" s="21">
        <f>L31*G31</f>
        <v>0</v>
      </c>
      <c r="P31" s="21">
        <f>O31+K31</f>
        <v>0</v>
      </c>
    </row>
    <row r="32" spans="1:16" x14ac:dyDescent="0.3">
      <c r="A32" s="101"/>
      <c r="B32" s="102"/>
      <c r="C32" s="102"/>
      <c r="D32" s="102"/>
      <c r="E32" s="102"/>
      <c r="F32" s="102"/>
      <c r="G32" s="102"/>
      <c r="H32" s="102"/>
      <c r="I32" s="102"/>
      <c r="J32" s="102"/>
      <c r="K32" s="102"/>
      <c r="L32" s="102"/>
      <c r="M32" s="102"/>
      <c r="N32" s="102"/>
      <c r="O32" s="102"/>
      <c r="P32" s="103"/>
    </row>
    <row r="33" spans="1:16" ht="36.75" customHeight="1" x14ac:dyDescent="0.2">
      <c r="A33" s="92" t="s">
        <v>106</v>
      </c>
      <c r="B33" s="93"/>
      <c r="C33" s="93"/>
      <c r="D33" s="93"/>
      <c r="E33" s="94"/>
      <c r="F33" s="11"/>
      <c r="G33" s="32"/>
      <c r="H33" s="32"/>
      <c r="I33" s="32"/>
      <c r="J33" s="32"/>
      <c r="K33" s="32">
        <f>SUM(K2:K32)</f>
        <v>1098000</v>
      </c>
      <c r="L33" s="32"/>
      <c r="M33" s="32"/>
      <c r="N33" s="32"/>
      <c r="O33" s="32">
        <f>SUM(O2:O32)</f>
        <v>231500</v>
      </c>
      <c r="P33" s="32">
        <f>SUM(P2:P32)</f>
        <v>1329500</v>
      </c>
    </row>
  </sheetData>
  <mergeCells count="14">
    <mergeCell ref="A33:E33"/>
    <mergeCell ref="A4:E4"/>
    <mergeCell ref="A27:E27"/>
    <mergeCell ref="A32:P32"/>
    <mergeCell ref="A2:B3"/>
    <mergeCell ref="C2:C3"/>
    <mergeCell ref="D2:D3"/>
    <mergeCell ref="E2:E3"/>
    <mergeCell ref="A1:G1"/>
    <mergeCell ref="F2:F3"/>
    <mergeCell ref="G2:G3"/>
    <mergeCell ref="I2:K2"/>
    <mergeCell ref="L2:O2"/>
    <mergeCell ref="H1:P1"/>
  </mergeCells>
  <pageMargins left="0.7" right="0.7" top="0.75" bottom="0.75" header="0.3" footer="0.3"/>
  <pageSetup scale="5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8"/>
  <sheetViews>
    <sheetView view="pageBreakPreview" zoomScale="60" zoomScaleNormal="110" workbookViewId="0">
      <selection activeCell="W20" sqref="W20"/>
    </sheetView>
  </sheetViews>
  <sheetFormatPr defaultRowHeight="16.5" x14ac:dyDescent="0.3"/>
  <cols>
    <col min="1" max="1" width="7.83203125" style="1" customWidth="1"/>
    <col min="2" max="2" width="41.5" style="15" customWidth="1"/>
    <col min="3" max="3" width="5.1640625" style="20" bestFit="1" customWidth="1"/>
    <col min="4" max="4" width="7" style="20" customWidth="1"/>
    <col min="5" max="6" width="10.1640625" style="1" customWidth="1"/>
    <col min="7" max="9" width="9.33203125" style="1" customWidth="1"/>
    <col min="10" max="10" width="14.5" style="1" customWidth="1"/>
    <col min="11" max="13" width="10.1640625" style="1" customWidth="1"/>
    <col min="14" max="14" width="14.5" style="1" customWidth="1"/>
    <col min="15" max="15" width="14.6640625" style="1" customWidth="1"/>
    <col min="16" max="16" width="3.83203125" style="1" customWidth="1"/>
    <col min="17" max="16384" width="9.33203125" style="1"/>
  </cols>
  <sheetData>
    <row r="1" spans="1:15" ht="16.5" customHeight="1" x14ac:dyDescent="0.2">
      <c r="A1" s="123" t="s">
        <v>102</v>
      </c>
      <c r="B1" s="124"/>
      <c r="C1" s="124"/>
      <c r="D1" s="124"/>
      <c r="E1" s="124"/>
      <c r="F1" s="124"/>
      <c r="G1" s="125" t="s">
        <v>116</v>
      </c>
      <c r="H1" s="125"/>
      <c r="I1" s="125"/>
      <c r="J1" s="125"/>
      <c r="K1" s="125"/>
      <c r="L1" s="125"/>
      <c r="M1" s="125"/>
      <c r="N1" s="125"/>
      <c r="O1" s="126"/>
    </row>
    <row r="2" spans="1:15" s="14" customFormat="1" x14ac:dyDescent="0.2">
      <c r="A2" s="112" t="s">
        <v>39</v>
      </c>
      <c r="B2" s="114" t="s">
        <v>2</v>
      </c>
      <c r="C2" s="112" t="s">
        <v>3</v>
      </c>
      <c r="D2" s="116" t="s">
        <v>4</v>
      </c>
      <c r="E2" s="88" t="s">
        <v>103</v>
      </c>
      <c r="F2" s="88" t="s">
        <v>104</v>
      </c>
      <c r="G2" s="88" t="s">
        <v>40</v>
      </c>
      <c r="H2" s="88"/>
      <c r="I2" s="88"/>
      <c r="J2" s="88"/>
      <c r="K2" s="88" t="s">
        <v>41</v>
      </c>
      <c r="L2" s="88"/>
      <c r="M2" s="88"/>
      <c r="N2" s="88"/>
      <c r="O2" s="13" t="s">
        <v>42</v>
      </c>
    </row>
    <row r="3" spans="1:15" s="14" customFormat="1" ht="33" x14ac:dyDescent="0.2">
      <c r="A3" s="113"/>
      <c r="B3" s="115"/>
      <c r="C3" s="113"/>
      <c r="D3" s="117"/>
      <c r="E3" s="88"/>
      <c r="F3" s="88"/>
      <c r="G3" s="26" t="s">
        <v>114</v>
      </c>
      <c r="H3" s="26" t="s">
        <v>105</v>
      </c>
      <c r="I3" s="26" t="s">
        <v>115</v>
      </c>
      <c r="J3" s="28" t="s">
        <v>6</v>
      </c>
      <c r="K3" s="26" t="s">
        <v>114</v>
      </c>
      <c r="L3" s="26" t="s">
        <v>105</v>
      </c>
      <c r="M3" s="26" t="s">
        <v>115</v>
      </c>
      <c r="N3" s="28" t="s">
        <v>6</v>
      </c>
      <c r="O3" s="13" t="s">
        <v>43</v>
      </c>
    </row>
    <row r="4" spans="1:15" x14ac:dyDescent="0.2">
      <c r="A4" s="107" t="s">
        <v>44</v>
      </c>
      <c r="B4" s="108"/>
      <c r="C4" s="108"/>
      <c r="D4" s="108"/>
      <c r="E4" s="108"/>
      <c r="F4" s="108"/>
      <c r="G4" s="108"/>
      <c r="H4" s="108"/>
      <c r="I4" s="108"/>
      <c r="J4" s="108"/>
      <c r="K4" s="108"/>
      <c r="L4" s="108"/>
      <c r="M4" s="108"/>
      <c r="N4" s="108"/>
      <c r="O4" s="109"/>
    </row>
    <row r="5" spans="1:15" s="17" customFormat="1" x14ac:dyDescent="0.2">
      <c r="A5" s="110" t="s">
        <v>45</v>
      </c>
      <c r="B5" s="111"/>
      <c r="C5" s="111"/>
      <c r="D5" s="111"/>
      <c r="E5" s="2"/>
      <c r="F5" s="2"/>
      <c r="G5" s="2"/>
      <c r="H5" s="2"/>
      <c r="I5" s="2"/>
      <c r="J5" s="2"/>
      <c r="K5" s="2"/>
      <c r="L5" s="2"/>
      <c r="M5" s="2"/>
      <c r="N5" s="2"/>
      <c r="O5" s="2"/>
    </row>
    <row r="6" spans="1:15" s="17" customFormat="1" x14ac:dyDescent="0.2">
      <c r="A6" s="22">
        <v>1</v>
      </c>
      <c r="B6" s="16" t="s">
        <v>46</v>
      </c>
      <c r="C6" s="18">
        <v>5</v>
      </c>
      <c r="D6" s="30" t="s">
        <v>17</v>
      </c>
      <c r="E6" s="21">
        <v>24000</v>
      </c>
      <c r="F6" s="21">
        <v>500</v>
      </c>
      <c r="G6" s="21">
        <v>2</v>
      </c>
      <c r="H6" s="21">
        <v>3</v>
      </c>
      <c r="I6" s="21">
        <f>H6+G6</f>
        <v>5</v>
      </c>
      <c r="J6" s="21">
        <f>H6*E6</f>
        <v>72000</v>
      </c>
      <c r="K6" s="21">
        <f>G6</f>
        <v>2</v>
      </c>
      <c r="L6" s="21">
        <f>H6</f>
        <v>3</v>
      </c>
      <c r="M6" s="21">
        <f>L6+K6</f>
        <v>5</v>
      </c>
      <c r="N6" s="21">
        <f>L6*F6</f>
        <v>1500</v>
      </c>
      <c r="O6" s="21">
        <f>N6+J6</f>
        <v>73500</v>
      </c>
    </row>
    <row r="7" spans="1:15" s="17" customFormat="1" x14ac:dyDescent="0.2">
      <c r="A7" s="22">
        <v>2</v>
      </c>
      <c r="B7" s="16" t="s">
        <v>47</v>
      </c>
      <c r="C7" s="18">
        <v>5</v>
      </c>
      <c r="D7" s="30" t="s">
        <v>17</v>
      </c>
      <c r="E7" s="21">
        <v>14500</v>
      </c>
      <c r="F7" s="21">
        <v>500</v>
      </c>
      <c r="G7" s="21">
        <v>2</v>
      </c>
      <c r="H7" s="21">
        <v>3</v>
      </c>
      <c r="I7" s="21">
        <f>H7+G7</f>
        <v>5</v>
      </c>
      <c r="J7" s="21">
        <f>H7*E7</f>
        <v>43500</v>
      </c>
      <c r="K7" s="21">
        <f>G7</f>
        <v>2</v>
      </c>
      <c r="L7" s="21">
        <f>H7</f>
        <v>3</v>
      </c>
      <c r="M7" s="21">
        <f>L7+K7</f>
        <v>5</v>
      </c>
      <c r="N7" s="21">
        <f>L7*F7</f>
        <v>1500</v>
      </c>
      <c r="O7" s="21">
        <f>N7+J7</f>
        <v>45000</v>
      </c>
    </row>
    <row r="8" spans="1:15" s="17" customFormat="1" x14ac:dyDescent="0.2">
      <c r="A8" s="110" t="s">
        <v>48</v>
      </c>
      <c r="B8" s="111"/>
      <c r="C8" s="111"/>
      <c r="D8" s="111"/>
      <c r="E8" s="2"/>
      <c r="F8" s="2"/>
      <c r="G8" s="2"/>
      <c r="H8" s="2"/>
      <c r="I8" s="2"/>
      <c r="J8" s="2"/>
      <c r="K8" s="2"/>
      <c r="L8" s="2"/>
      <c r="M8" s="2"/>
      <c r="N8" s="2"/>
      <c r="O8" s="2"/>
    </row>
    <row r="9" spans="1:15" s="17" customFormat="1" ht="33" x14ac:dyDescent="0.2">
      <c r="A9" s="22">
        <v>1</v>
      </c>
      <c r="B9" s="16" t="s">
        <v>49</v>
      </c>
      <c r="C9" s="18">
        <v>61</v>
      </c>
      <c r="D9" s="30" t="s">
        <v>17</v>
      </c>
      <c r="E9" s="21">
        <v>5000</v>
      </c>
      <c r="F9" s="21">
        <v>500</v>
      </c>
      <c r="G9" s="21">
        <v>39</v>
      </c>
      <c r="H9" s="21">
        <v>12</v>
      </c>
      <c r="I9" s="21">
        <f>H9+G9</f>
        <v>51</v>
      </c>
      <c r="J9" s="21">
        <f>H9*E9</f>
        <v>60000</v>
      </c>
      <c r="K9" s="21">
        <f t="shared" ref="K9:K26" si="0">G9</f>
        <v>39</v>
      </c>
      <c r="L9" s="21">
        <f>H9</f>
        <v>12</v>
      </c>
      <c r="M9" s="21">
        <f>L9+K9</f>
        <v>51</v>
      </c>
      <c r="N9" s="21">
        <f>L9*F9</f>
        <v>6000</v>
      </c>
      <c r="O9" s="21">
        <f>N9+J9</f>
        <v>66000</v>
      </c>
    </row>
    <row r="10" spans="1:15" s="17" customFormat="1" ht="33" x14ac:dyDescent="0.2">
      <c r="A10" s="22">
        <v>2</v>
      </c>
      <c r="B10" s="16" t="s">
        <v>50</v>
      </c>
      <c r="C10" s="18">
        <v>8</v>
      </c>
      <c r="D10" s="30" t="s">
        <v>17</v>
      </c>
      <c r="E10" s="21">
        <v>4000</v>
      </c>
      <c r="F10" s="21">
        <v>500</v>
      </c>
      <c r="G10" s="21">
        <v>7</v>
      </c>
      <c r="H10" s="21">
        <v>13</v>
      </c>
      <c r="I10" s="21">
        <f>H10+G10</f>
        <v>20</v>
      </c>
      <c r="J10" s="21">
        <f>H10*E10</f>
        <v>52000</v>
      </c>
      <c r="K10" s="21">
        <f t="shared" si="0"/>
        <v>7</v>
      </c>
      <c r="L10" s="21">
        <f>H10</f>
        <v>13</v>
      </c>
      <c r="M10" s="21">
        <f>L10+K10</f>
        <v>20</v>
      </c>
      <c r="N10" s="21">
        <f>L10*F10</f>
        <v>6500</v>
      </c>
      <c r="O10" s="21">
        <f>N10+J10</f>
        <v>58500</v>
      </c>
    </row>
    <row r="11" spans="1:15" s="17" customFormat="1" x14ac:dyDescent="0.2">
      <c r="A11" s="110" t="s">
        <v>51</v>
      </c>
      <c r="B11" s="111"/>
      <c r="C11" s="111"/>
      <c r="D11" s="111"/>
      <c r="E11" s="2"/>
      <c r="F11" s="2"/>
      <c r="G11" s="2"/>
      <c r="H11" s="2"/>
      <c r="I11" s="2"/>
      <c r="J11" s="2"/>
      <c r="K11" s="21">
        <f t="shared" si="0"/>
        <v>0</v>
      </c>
      <c r="L11" s="21"/>
      <c r="M11" s="21"/>
      <c r="N11" s="2"/>
      <c r="O11" s="2"/>
    </row>
    <row r="12" spans="1:15" s="17" customFormat="1" ht="148.5" x14ac:dyDescent="0.2">
      <c r="A12" s="22">
        <v>1</v>
      </c>
      <c r="B12" s="16" t="s">
        <v>52</v>
      </c>
      <c r="C12" s="19"/>
      <c r="D12" s="31"/>
      <c r="E12" s="2"/>
      <c r="F12" s="2"/>
      <c r="G12" s="2"/>
      <c r="H12" s="2"/>
      <c r="I12" s="2"/>
      <c r="J12" s="2"/>
      <c r="K12" s="21">
        <f t="shared" si="0"/>
        <v>0</v>
      </c>
      <c r="L12" s="21"/>
      <c r="M12" s="21"/>
      <c r="N12" s="2"/>
      <c r="O12" s="2"/>
    </row>
    <row r="13" spans="1:15" s="17" customFormat="1" x14ac:dyDescent="0.2">
      <c r="A13" s="29" t="s">
        <v>53</v>
      </c>
      <c r="B13" s="16" t="s">
        <v>108</v>
      </c>
      <c r="C13" s="18">
        <v>440</v>
      </c>
      <c r="D13" s="30" t="s">
        <v>54</v>
      </c>
      <c r="E13" s="21">
        <v>630</v>
      </c>
      <c r="F13" s="21">
        <v>150</v>
      </c>
      <c r="G13" s="21">
        <v>310</v>
      </c>
      <c r="H13" s="21">
        <v>296</v>
      </c>
      <c r="I13" s="21">
        <f t="shared" ref="I13:I18" si="1">H13+G13</f>
        <v>606</v>
      </c>
      <c r="J13" s="21">
        <f t="shared" ref="J13:J18" si="2">H13*E13</f>
        <v>186480</v>
      </c>
      <c r="K13" s="21">
        <f t="shared" si="0"/>
        <v>310</v>
      </c>
      <c r="L13" s="21">
        <f t="shared" ref="L13:L26" si="3">H13</f>
        <v>296</v>
      </c>
      <c r="M13" s="21">
        <f t="shared" ref="M13:M18" si="4">L13+K13</f>
        <v>606</v>
      </c>
      <c r="N13" s="21">
        <f t="shared" ref="N13:N18" si="5">L13*F13</f>
        <v>44400</v>
      </c>
      <c r="O13" s="21">
        <f t="shared" ref="O13:O18" si="6">N13+J13</f>
        <v>230880</v>
      </c>
    </row>
    <row r="14" spans="1:15" s="17" customFormat="1" x14ac:dyDescent="0.2">
      <c r="A14" s="29" t="s">
        <v>55</v>
      </c>
      <c r="B14" s="16" t="s">
        <v>56</v>
      </c>
      <c r="C14" s="18">
        <v>100</v>
      </c>
      <c r="D14" s="30" t="s">
        <v>54</v>
      </c>
      <c r="E14" s="21">
        <v>780</v>
      </c>
      <c r="F14" s="21">
        <v>150</v>
      </c>
      <c r="G14" s="21">
        <v>84</v>
      </c>
      <c r="H14" s="21">
        <v>42</v>
      </c>
      <c r="I14" s="21">
        <f t="shared" si="1"/>
        <v>126</v>
      </c>
      <c r="J14" s="21">
        <f t="shared" si="2"/>
        <v>32760</v>
      </c>
      <c r="K14" s="21">
        <f t="shared" si="0"/>
        <v>84</v>
      </c>
      <c r="L14" s="21">
        <f t="shared" si="3"/>
        <v>42</v>
      </c>
      <c r="M14" s="21">
        <f t="shared" si="4"/>
        <v>126</v>
      </c>
      <c r="N14" s="21">
        <f t="shared" si="5"/>
        <v>6300</v>
      </c>
      <c r="O14" s="21">
        <f t="shared" si="6"/>
        <v>39060</v>
      </c>
    </row>
    <row r="15" spans="1:15" s="17" customFormat="1" x14ac:dyDescent="0.2">
      <c r="A15" s="29" t="s">
        <v>57</v>
      </c>
      <c r="B15" s="16" t="s">
        <v>58</v>
      </c>
      <c r="C15" s="18">
        <v>100</v>
      </c>
      <c r="D15" s="30" t="s">
        <v>54</v>
      </c>
      <c r="E15" s="21">
        <v>910</v>
      </c>
      <c r="F15" s="21">
        <v>200</v>
      </c>
      <c r="G15" s="21">
        <v>80</v>
      </c>
      <c r="H15" s="21">
        <v>0</v>
      </c>
      <c r="I15" s="21">
        <f t="shared" si="1"/>
        <v>80</v>
      </c>
      <c r="J15" s="21">
        <f t="shared" si="2"/>
        <v>0</v>
      </c>
      <c r="K15" s="21">
        <f t="shared" si="0"/>
        <v>80</v>
      </c>
      <c r="L15" s="21">
        <f t="shared" si="3"/>
        <v>0</v>
      </c>
      <c r="M15" s="21">
        <f t="shared" si="4"/>
        <v>80</v>
      </c>
      <c r="N15" s="21">
        <f t="shared" si="5"/>
        <v>0</v>
      </c>
      <c r="O15" s="21">
        <f t="shared" si="6"/>
        <v>0</v>
      </c>
    </row>
    <row r="16" spans="1:15" s="17" customFormat="1" x14ac:dyDescent="0.2">
      <c r="A16" s="29" t="s">
        <v>59</v>
      </c>
      <c r="B16" s="16" t="s">
        <v>109</v>
      </c>
      <c r="C16" s="18">
        <v>60</v>
      </c>
      <c r="D16" s="30" t="s">
        <v>54</v>
      </c>
      <c r="E16" s="21">
        <v>1190</v>
      </c>
      <c r="F16" s="21">
        <v>250</v>
      </c>
      <c r="G16" s="21">
        <v>16</v>
      </c>
      <c r="H16" s="21">
        <v>32</v>
      </c>
      <c r="I16" s="21">
        <f t="shared" si="1"/>
        <v>48</v>
      </c>
      <c r="J16" s="21">
        <f t="shared" si="2"/>
        <v>38080</v>
      </c>
      <c r="K16" s="21">
        <f t="shared" si="0"/>
        <v>16</v>
      </c>
      <c r="L16" s="21">
        <f t="shared" si="3"/>
        <v>32</v>
      </c>
      <c r="M16" s="21">
        <f t="shared" si="4"/>
        <v>48</v>
      </c>
      <c r="N16" s="21">
        <f t="shared" si="5"/>
        <v>8000</v>
      </c>
      <c r="O16" s="21">
        <f t="shared" si="6"/>
        <v>46080</v>
      </c>
    </row>
    <row r="17" spans="1:16" s="17" customFormat="1" x14ac:dyDescent="0.2">
      <c r="A17" s="29" t="s">
        <v>60</v>
      </c>
      <c r="B17" s="16" t="s">
        <v>61</v>
      </c>
      <c r="C17" s="18">
        <v>120</v>
      </c>
      <c r="D17" s="30" t="s">
        <v>54</v>
      </c>
      <c r="E17" s="21">
        <v>1820</v>
      </c>
      <c r="F17" s="21">
        <v>300</v>
      </c>
      <c r="G17" s="21">
        <v>20</v>
      </c>
      <c r="H17" s="21">
        <v>102</v>
      </c>
      <c r="I17" s="21">
        <f t="shared" si="1"/>
        <v>122</v>
      </c>
      <c r="J17" s="21">
        <f t="shared" si="2"/>
        <v>185640</v>
      </c>
      <c r="K17" s="21">
        <f t="shared" si="0"/>
        <v>20</v>
      </c>
      <c r="L17" s="21">
        <f t="shared" si="3"/>
        <v>102</v>
      </c>
      <c r="M17" s="21">
        <f t="shared" si="4"/>
        <v>122</v>
      </c>
      <c r="N17" s="21">
        <f t="shared" si="5"/>
        <v>30600</v>
      </c>
      <c r="O17" s="21">
        <f t="shared" si="6"/>
        <v>216240</v>
      </c>
    </row>
    <row r="18" spans="1:16" s="17" customFormat="1" x14ac:dyDescent="0.2">
      <c r="A18" s="29" t="s">
        <v>62</v>
      </c>
      <c r="B18" s="16" t="s">
        <v>110</v>
      </c>
      <c r="C18" s="18">
        <v>120</v>
      </c>
      <c r="D18" s="30" t="s">
        <v>54</v>
      </c>
      <c r="E18" s="21">
        <v>2550</v>
      </c>
      <c r="F18" s="21">
        <v>400</v>
      </c>
      <c r="G18" s="21">
        <v>88</v>
      </c>
      <c r="H18" s="21">
        <v>0</v>
      </c>
      <c r="I18" s="21">
        <f t="shared" si="1"/>
        <v>88</v>
      </c>
      <c r="J18" s="21">
        <f t="shared" si="2"/>
        <v>0</v>
      </c>
      <c r="K18" s="21">
        <f t="shared" si="0"/>
        <v>88</v>
      </c>
      <c r="L18" s="21">
        <f t="shared" si="3"/>
        <v>0</v>
      </c>
      <c r="M18" s="21">
        <f t="shared" si="4"/>
        <v>88</v>
      </c>
      <c r="N18" s="21">
        <f t="shared" si="5"/>
        <v>0</v>
      </c>
      <c r="O18" s="21">
        <f t="shared" si="6"/>
        <v>0</v>
      </c>
    </row>
    <row r="19" spans="1:16" s="17" customFormat="1" x14ac:dyDescent="0.2">
      <c r="A19" s="110" t="s">
        <v>63</v>
      </c>
      <c r="B19" s="111"/>
      <c r="C19" s="111"/>
      <c r="D19" s="111"/>
      <c r="E19" s="2"/>
      <c r="F19" s="2"/>
      <c r="G19" s="2"/>
      <c r="H19" s="2"/>
      <c r="I19" s="2"/>
      <c r="J19" s="2"/>
      <c r="K19" s="21">
        <f t="shared" si="0"/>
        <v>0</v>
      </c>
      <c r="L19" s="21"/>
      <c r="M19" s="21"/>
      <c r="N19" s="2"/>
      <c r="O19" s="2"/>
    </row>
    <row r="20" spans="1:16" s="17" customFormat="1" ht="116.25" customHeight="1" x14ac:dyDescent="0.2">
      <c r="A20" s="22">
        <v>1</v>
      </c>
      <c r="B20" s="2" t="s">
        <v>64</v>
      </c>
      <c r="C20" s="18">
        <v>1</v>
      </c>
      <c r="D20" s="30" t="s">
        <v>36</v>
      </c>
      <c r="E20" s="21">
        <v>50000</v>
      </c>
      <c r="F20" s="21">
        <v>8000</v>
      </c>
      <c r="G20" s="21"/>
      <c r="H20" s="21">
        <v>1</v>
      </c>
      <c r="I20" s="21">
        <f>H20+G20</f>
        <v>1</v>
      </c>
      <c r="J20" s="21">
        <f>H20*E20</f>
        <v>50000</v>
      </c>
      <c r="K20" s="21">
        <f t="shared" si="0"/>
        <v>0</v>
      </c>
      <c r="L20" s="21">
        <f t="shared" si="3"/>
        <v>1</v>
      </c>
      <c r="M20" s="21">
        <f>L20+K20</f>
        <v>1</v>
      </c>
      <c r="N20" s="21">
        <f>L20*F20</f>
        <v>8000</v>
      </c>
      <c r="O20" s="21">
        <f>N20+J20</f>
        <v>58000</v>
      </c>
    </row>
    <row r="21" spans="1:16" s="17" customFormat="1" x14ac:dyDescent="0.2">
      <c r="A21" s="110" t="s">
        <v>65</v>
      </c>
      <c r="B21" s="111"/>
      <c r="C21" s="122"/>
      <c r="D21" s="111"/>
      <c r="E21" s="2"/>
      <c r="F21" s="2"/>
      <c r="G21" s="2"/>
      <c r="H21" s="2"/>
      <c r="I21" s="2"/>
      <c r="J21" s="2"/>
      <c r="K21" s="21">
        <f t="shared" si="0"/>
        <v>0</v>
      </c>
      <c r="L21" s="21"/>
      <c r="M21" s="21"/>
      <c r="N21" s="2"/>
      <c r="O21" s="2"/>
    </row>
    <row r="22" spans="1:16" s="17" customFormat="1" ht="33" x14ac:dyDescent="0.2">
      <c r="A22" s="22">
        <v>1</v>
      </c>
      <c r="B22" s="16" t="s">
        <v>66</v>
      </c>
      <c r="C22" s="18">
        <v>1</v>
      </c>
      <c r="D22" s="30" t="s">
        <v>36</v>
      </c>
      <c r="E22" s="21">
        <v>15000</v>
      </c>
      <c r="F22" s="21">
        <v>5000</v>
      </c>
      <c r="G22" s="21"/>
      <c r="H22" s="21">
        <v>1</v>
      </c>
      <c r="I22" s="21">
        <f>H22+G22</f>
        <v>1</v>
      </c>
      <c r="J22" s="21">
        <f t="shared" ref="J22:J26" si="7">H22*E22</f>
        <v>15000</v>
      </c>
      <c r="K22" s="21">
        <f t="shared" si="0"/>
        <v>0</v>
      </c>
      <c r="L22" s="21">
        <f t="shared" si="3"/>
        <v>1</v>
      </c>
      <c r="M22" s="21">
        <f>L22+K22</f>
        <v>1</v>
      </c>
      <c r="N22" s="21">
        <f>L22*F22</f>
        <v>5000</v>
      </c>
      <c r="O22" s="21">
        <f>N22+J22</f>
        <v>20000</v>
      </c>
    </row>
    <row r="23" spans="1:16" s="17" customFormat="1" ht="33" x14ac:dyDescent="0.2">
      <c r="A23" s="22">
        <v>2</v>
      </c>
      <c r="B23" s="16" t="s">
        <v>67</v>
      </c>
      <c r="C23" s="18">
        <v>1</v>
      </c>
      <c r="D23" s="30" t="s">
        <v>36</v>
      </c>
      <c r="E23" s="21">
        <v>0</v>
      </c>
      <c r="F23" s="21">
        <v>15000</v>
      </c>
      <c r="G23" s="21"/>
      <c r="H23" s="21">
        <v>1</v>
      </c>
      <c r="I23" s="21">
        <f>H23+G23</f>
        <v>1</v>
      </c>
      <c r="J23" s="21">
        <f t="shared" si="7"/>
        <v>0</v>
      </c>
      <c r="K23" s="21">
        <f t="shared" si="0"/>
        <v>0</v>
      </c>
      <c r="L23" s="21">
        <f t="shared" si="3"/>
        <v>1</v>
      </c>
      <c r="M23" s="21">
        <f>L23+K23</f>
        <v>1</v>
      </c>
      <c r="N23" s="21">
        <f>L23*F23</f>
        <v>15000</v>
      </c>
      <c r="O23" s="21">
        <f>N23+J23</f>
        <v>15000</v>
      </c>
    </row>
    <row r="24" spans="1:16" s="17" customFormat="1" ht="33" x14ac:dyDescent="0.2">
      <c r="A24" s="22">
        <v>3</v>
      </c>
      <c r="B24" s="16" t="s">
        <v>68</v>
      </c>
      <c r="C24" s="18">
        <v>1</v>
      </c>
      <c r="D24" s="30" t="s">
        <v>36</v>
      </c>
      <c r="E24" s="21">
        <v>45000</v>
      </c>
      <c r="F24" s="21">
        <v>30000</v>
      </c>
      <c r="G24" s="21"/>
      <c r="H24" s="21">
        <v>1</v>
      </c>
      <c r="I24" s="21">
        <f>H24+G24</f>
        <v>1</v>
      </c>
      <c r="J24" s="21">
        <f t="shared" si="7"/>
        <v>45000</v>
      </c>
      <c r="K24" s="21">
        <f t="shared" si="0"/>
        <v>0</v>
      </c>
      <c r="L24" s="21">
        <f t="shared" si="3"/>
        <v>1</v>
      </c>
      <c r="M24" s="21">
        <f>L24+K24</f>
        <v>1</v>
      </c>
      <c r="N24" s="21">
        <f>L24*F24</f>
        <v>30000</v>
      </c>
      <c r="O24" s="21">
        <f>N24+J24</f>
        <v>75000</v>
      </c>
    </row>
    <row r="25" spans="1:16" s="17" customFormat="1" ht="39.75" customHeight="1" x14ac:dyDescent="0.2">
      <c r="A25" s="22">
        <v>4</v>
      </c>
      <c r="B25" s="16" t="s">
        <v>69</v>
      </c>
      <c r="C25" s="18">
        <v>1</v>
      </c>
      <c r="D25" s="30" t="s">
        <v>36</v>
      </c>
      <c r="E25" s="21">
        <v>0</v>
      </c>
      <c r="F25" s="21">
        <v>25000</v>
      </c>
      <c r="G25" s="21"/>
      <c r="H25" s="21">
        <v>1</v>
      </c>
      <c r="I25" s="21">
        <f>H25+G25</f>
        <v>1</v>
      </c>
      <c r="J25" s="21">
        <f t="shared" si="7"/>
        <v>0</v>
      </c>
      <c r="K25" s="21">
        <f t="shared" si="0"/>
        <v>0</v>
      </c>
      <c r="L25" s="21">
        <f t="shared" si="3"/>
        <v>1</v>
      </c>
      <c r="M25" s="21">
        <f>L25+K25</f>
        <v>1</v>
      </c>
      <c r="N25" s="21">
        <f>L25*F25</f>
        <v>25000</v>
      </c>
      <c r="O25" s="21">
        <f>N25+J25</f>
        <v>25000</v>
      </c>
    </row>
    <row r="26" spans="1:16" s="17" customFormat="1" ht="82.5" x14ac:dyDescent="0.2">
      <c r="A26" s="22">
        <v>5</v>
      </c>
      <c r="B26" s="16" t="s">
        <v>111</v>
      </c>
      <c r="C26" s="18">
        <v>1</v>
      </c>
      <c r="D26" s="30" t="s">
        <v>36</v>
      </c>
      <c r="E26" s="21">
        <v>0</v>
      </c>
      <c r="F26" s="21"/>
      <c r="G26" s="21"/>
      <c r="H26" s="21">
        <v>1</v>
      </c>
      <c r="I26" s="21">
        <f>H26+G26</f>
        <v>1</v>
      </c>
      <c r="J26" s="21">
        <f t="shared" si="7"/>
        <v>0</v>
      </c>
      <c r="K26" s="21">
        <f t="shared" si="0"/>
        <v>0</v>
      </c>
      <c r="L26" s="21">
        <f t="shared" si="3"/>
        <v>1</v>
      </c>
      <c r="M26" s="21">
        <f>L26+K26</f>
        <v>1</v>
      </c>
      <c r="N26" s="21">
        <f>L26*F26</f>
        <v>0</v>
      </c>
      <c r="O26" s="21">
        <f>N26+J26</f>
        <v>0</v>
      </c>
    </row>
    <row r="27" spans="1:16" s="35" customFormat="1" ht="15.75" x14ac:dyDescent="0.2">
      <c r="A27" s="120" t="s">
        <v>106</v>
      </c>
      <c r="B27" s="121"/>
      <c r="C27" s="121"/>
      <c r="D27" s="121"/>
      <c r="E27" s="33"/>
      <c r="F27" s="33"/>
      <c r="G27" s="34"/>
      <c r="H27" s="34"/>
      <c r="I27" s="34"/>
      <c r="J27" s="34">
        <f>SUM(J1:J26)</f>
        <v>780460</v>
      </c>
      <c r="K27" s="34"/>
      <c r="L27" s="34"/>
      <c r="M27" s="34"/>
      <c r="N27" s="34">
        <f>SUM(N1:N26)</f>
        <v>187800</v>
      </c>
      <c r="O27" s="34">
        <f>SUM(O1:O26)</f>
        <v>968260</v>
      </c>
    </row>
    <row r="28" spans="1:16" x14ac:dyDescent="0.2">
      <c r="A28" s="118"/>
      <c r="B28" s="118"/>
      <c r="C28" s="118"/>
      <c r="D28" s="118"/>
      <c r="E28" s="119"/>
      <c r="F28" s="119"/>
      <c r="G28" s="119"/>
      <c r="H28" s="119"/>
      <c r="I28" s="119"/>
      <c r="J28" s="119"/>
      <c r="K28" s="119"/>
      <c r="L28" s="119"/>
      <c r="M28" s="119"/>
      <c r="N28" s="119"/>
      <c r="O28" s="119"/>
      <c r="P28" s="119"/>
    </row>
  </sheetData>
  <mergeCells count="19">
    <mergeCell ref="A1:F1"/>
    <mergeCell ref="G1:O1"/>
    <mergeCell ref="E2:E3"/>
    <mergeCell ref="F2:F3"/>
    <mergeCell ref="G2:J2"/>
    <mergeCell ref="K2:N2"/>
    <mergeCell ref="A28:D28"/>
    <mergeCell ref="E28:P28"/>
    <mergeCell ref="A27:D27"/>
    <mergeCell ref="A11:D11"/>
    <mergeCell ref="A19:D19"/>
    <mergeCell ref="A21:D21"/>
    <mergeCell ref="A4:O4"/>
    <mergeCell ref="A5:D5"/>
    <mergeCell ref="A8:D8"/>
    <mergeCell ref="A2:A3"/>
    <mergeCell ref="B2:B3"/>
    <mergeCell ref="C2:C3"/>
    <mergeCell ref="D2:D3"/>
  </mergeCells>
  <pageMargins left="0.7" right="0.7" top="0.75" bottom="0.75" header="0.3" footer="0.3"/>
  <pageSetup scale="5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PES summary</vt:lpstr>
      <vt:lpstr>summary</vt:lpstr>
      <vt:lpstr>HVAC</vt:lpstr>
      <vt:lpstr>Fire</vt:lpstr>
      <vt:lpstr>Fire!Print_Area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2023-10-17T13:09:06Z</cp:lastPrinted>
  <dcterms:created xsi:type="dcterms:W3CDTF">2022-11-16T12:11:52Z</dcterms:created>
  <dcterms:modified xsi:type="dcterms:W3CDTF">2024-03-09T07:34:09Z</dcterms:modified>
</cp:coreProperties>
</file>