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ADA7FC5-71CF-41DA-9584-DCC537A7011C}"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bhai'!$A$1:$K$7687</definedName>
    <definedName name="_xlnm._FilterDatabase" localSheetId="0" hidden="1">Cash!$A$1:$O$9562</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0">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1">staff!#REF!</definedName>
    <definedName name="_xlnm.Print_Titles" localSheetId="0">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I9494" i="12" l="1"/>
  <c r="J9515" i="12"/>
  <c r="L9591" i="12" l="1"/>
  <c r="L9593" i="12" s="1"/>
  <c r="F1107" i="54" l="1"/>
  <c r="K9516" i="12" l="1"/>
  <c r="F1344" i="53" l="1"/>
  <c r="F1345" i="53" s="1"/>
  <c r="F1346" i="53" s="1"/>
  <c r="F1347" i="53" s="1"/>
  <c r="F1348" i="53" s="1"/>
  <c r="F1349" i="53" s="1"/>
  <c r="F1350" i="53" s="1"/>
  <c r="F1351" i="53" s="1"/>
  <c r="F1352" i="53" s="1"/>
  <c r="F1353" i="53" s="1"/>
  <c r="F1354" i="53" s="1"/>
  <c r="F1355" i="53" s="1"/>
  <c r="F1356" i="53" s="1"/>
  <c r="J12" i="57"/>
  <c r="F1342" i="53"/>
  <c r="F1343" i="53"/>
  <c r="F1357" i="53" l="1"/>
  <c r="F1358" i="53" s="1"/>
  <c r="F1359" i="53" s="1"/>
  <c r="F1360" i="53" s="1"/>
  <c r="F1361" i="53" s="1"/>
  <c r="F1362" i="53" s="1"/>
  <c r="E9505" i="12" l="1"/>
  <c r="E9528" i="12" l="1"/>
  <c r="E9525" i="12" l="1"/>
  <c r="E9506" i="12" l="1"/>
  <c r="K9570" i="12" l="1"/>
  <c r="K9569" i="12"/>
  <c r="K9568" i="12"/>
  <c r="K9567" i="12"/>
  <c r="K9566" i="12"/>
  <c r="K9565" i="12"/>
  <c r="K9564" i="12"/>
  <c r="K9563" i="12"/>
  <c r="K9562" i="12"/>
  <c r="K9561" i="12"/>
  <c r="K9560" i="12"/>
  <c r="K9559" i="12"/>
  <c r="K9558" i="12"/>
  <c r="K9557" i="12"/>
  <c r="K9556" i="12"/>
  <c r="K9555" i="12"/>
  <c r="K9554" i="12"/>
  <c r="K9553" i="12"/>
  <c r="K9571" i="12" l="1"/>
  <c r="K9529" i="12"/>
  <c r="K9531" i="12"/>
  <c r="K9532" i="12"/>
  <c r="K9533" i="12"/>
  <c r="K9534" i="12"/>
  <c r="K9535" i="12"/>
  <c r="K9536" i="12"/>
  <c r="K9537" i="12"/>
  <c r="K9538" i="12"/>
  <c r="K9539" i="12"/>
  <c r="K9540" i="12"/>
  <c r="K9541" i="12"/>
  <c r="K9542" i="12"/>
  <c r="K9543" i="12"/>
  <c r="K9544" i="12"/>
  <c r="K9545" i="12"/>
  <c r="K9546" i="12"/>
  <c r="K9548" i="12"/>
  <c r="K9549" i="12"/>
  <c r="K9526" i="12"/>
  <c r="K9547" i="12" l="1"/>
  <c r="I9501" i="12"/>
  <c r="I9502" i="12" s="1"/>
  <c r="H702" i="47" l="1"/>
  <c r="K9469" i="12" l="1"/>
  <c r="K9470" i="12" s="1"/>
  <c r="J9466" i="12"/>
  <c r="J9467" i="12" s="1"/>
  <c r="J9469" i="12" s="1"/>
  <c r="J9471" i="12" l="1"/>
  <c r="J9472" i="12"/>
  <c r="I9482" i="12"/>
  <c r="J9473" i="12" l="1"/>
  <c r="I9483" i="12"/>
  <c r="I9441" i="12" l="1"/>
  <c r="I9455" i="12" l="1"/>
  <c r="C702" i="47" l="1"/>
  <c r="I9421" i="12" l="1"/>
  <c r="I9422" i="12" s="1"/>
  <c r="I9383" i="12" l="1"/>
  <c r="J9313" i="12" l="1"/>
  <c r="J9315" i="12" s="1"/>
  <c r="J9318" i="12"/>
  <c r="J9344" i="12" l="1"/>
  <c r="J9327" i="12" l="1"/>
  <c r="J9329" i="12" s="1"/>
  <c r="E9317" i="12" l="1"/>
  <c r="E9307" i="12" l="1"/>
  <c r="J9338" i="12" s="1"/>
  <c r="I9282" i="12" l="1"/>
  <c r="J13" i="57" l="1"/>
  <c r="K5" i="57"/>
  <c r="I9248" i="12" l="1"/>
  <c r="I9249" i="12" s="1"/>
  <c r="J5" i="57" l="1"/>
  <c r="K9261" i="12" l="1"/>
  <c r="K9262" i="12" s="1"/>
  <c r="J9260" i="12"/>
  <c r="J9262" i="12" s="1"/>
  <c r="L9259" i="12"/>
  <c r="L9260" i="12" l="1"/>
  <c r="L9261" i="12"/>
  <c r="L9262" i="12" l="1"/>
  <c r="H214" i="45"/>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H442" i="60" l="1"/>
  <c r="E5373" i="12"/>
  <c r="E5372" i="12"/>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03"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8"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09" i="54" l="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3" i="53" l="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S54" i="57"/>
  <c r="N9" i="57" s="1"/>
  <c r="N3" i="57"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J9516" i="12" l="1"/>
  <c r="G9542" i="12" l="1"/>
  <c r="G9543" i="12" s="1"/>
  <c r="G9544" i="12" s="1"/>
  <c r="G9545" i="12" s="1"/>
  <c r="G9546" i="12" s="1"/>
  <c r="G9547" i="12" s="1"/>
  <c r="G9548" i="12" s="1"/>
  <c r="G9549" i="12" s="1"/>
  <c r="G9550" i="12" s="1"/>
  <c r="G9551" i="12" s="1"/>
  <c r="G9552" i="12" s="1"/>
  <c r="G9553" i="12" s="1"/>
  <c r="G9554" i="12" s="1"/>
  <c r="G9555" i="12" s="1"/>
  <c r="G9556" i="12" s="1"/>
  <c r="G9557" i="12" s="1"/>
  <c r="G9558" i="12" l="1"/>
  <c r="G9559" i="12" s="1"/>
  <c r="G9560" i="12" s="1"/>
  <c r="G9561" i="12" s="1"/>
  <c r="G9562" i="12" s="1"/>
  <c r="G9563" i="12" s="1"/>
  <c r="G9564" i="12" s="1"/>
  <c r="G9565" i="12" s="1"/>
  <c r="G9566" i="12" s="1"/>
  <c r="G9567" i="12" s="1"/>
  <c r="G9568" i="12" s="1"/>
  <c r="G9569" i="12" s="1"/>
  <c r="G9570" i="12" s="1"/>
  <c r="G9571" i="12" s="1"/>
  <c r="G9572" i="12" s="1"/>
  <c r="G9573" i="12" s="1"/>
  <c r="G9574" i="12" s="1"/>
  <c r="G9575" i="12" s="1"/>
  <c r="G9576" i="12" s="1"/>
  <c r="G9577" i="12" s="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s="1"/>
  <c r="G9598" i="12" s="1"/>
  <c r="G9599" i="12" s="1"/>
  <c r="G9600" i="12" s="1"/>
  <c r="G9601" i="12" s="1"/>
  <c r="G9602" i="12" s="1"/>
  <c r="G9603" i="12" s="1"/>
  <c r="G9604" i="12" s="1"/>
  <c r="G9605" i="12" s="1"/>
  <c r="G9606" i="12" s="1"/>
  <c r="G9607" i="12" s="1"/>
  <c r="G9608" i="12" s="1"/>
  <c r="D11" i="57"/>
  <c r="D16" i="57" s="1"/>
  <c r="D27" i="57" l="1"/>
  <c r="D28"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<sst xmlns="http://schemas.openxmlformats.org/spreadsheetml/2006/main" count="74247" uniqueCount="14050">
  <si>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</si>
  <si>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</si>
  <si>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</si>
  <si>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</si>
  <si>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</si>
  <si>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</si>
  <si>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</si>
  <si>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</si>
  <si>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</si>
  <si>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</si>
  <si>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</si>
  <si>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</si>
  <si>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</si>
  <si>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</si>
  <si>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</si>
  <si>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</si>
  <si>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</si>
  <si>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</si>
  <si>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</si>
  <si>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</si>
  <si>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</si>
  <si>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</si>
  <si>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</si>
  <si>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</si>
  <si>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</si>
  <si>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</si>
  <si>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</si>
  <si>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</si>
  <si>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</si>
  <si>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</si>
  <si>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</si>
  <si>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</si>
  <si>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</si>
  <si>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</si>
  <si>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</si>
  <si>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</si>
  <si>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</si>
  <si>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</si>
  <si>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</si>
  <si>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</si>
  <si>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</si>
  <si>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</si>
  <si>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</si>
  <si>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</si>
  <si>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</si>
  <si>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</si>
  <si>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</si>
  <si>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</si>
  <si>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</si>
  <si>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</si>
  <si>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</si>
  <si>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</si>
  <si>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</si>
  <si>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</si>
  <si>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</si>
  <si>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</si>
  <si>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</si>
  <si>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</si>
  <si>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</si>
  <si>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</si>
  <si>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</si>
  <si>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</si>
  <si>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</si>
  <si>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</si>
  <si>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</si>
  <si>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</si>
  <si>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</si>
  <si>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</si>
  <si>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</si>
  <si>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</si>
  <si>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</si>
  <si>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</si>
  <si>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</si>
  <si>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</si>
  <si>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</si>
  <si>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</si>
  <si>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</si>
  <si>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</si>
  <si>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</si>
  <si>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</si>
  <si>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</si>
  <si>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</si>
  <si>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</si>
  <si>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</si>
  <si>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</si>
  <si>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</si>
  <si>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</si>
  <si>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</si>
  <si>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</si>
  <si>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</si>
  <si>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</si>
  <si>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</si>
  <si>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</si>
  <si>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</si>
  <si>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</si>
  <si>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</si>
  <si>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</si>
  <si>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</si>
  <si>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</si>
  <si>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</si>
  <si>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</si>
  <si>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</si>
  <si>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</si>
  <si>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</si>
  <si>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</si>
  <si>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</si>
  <si>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</si>
  <si>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</si>
  <si>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</si>
  <si>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</si>
  <si>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</si>
  <si>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</si>
  <si>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</si>
  <si>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</si>
  <si>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</si>
  <si>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</si>
  <si>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</si>
  <si>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</si>
  <si>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</si>
  <si>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</si>
  <si>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</si>
  <si>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</si>
  <si>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</si>
  <si>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</si>
  <si>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</si>
  <si>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</si>
  <si>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</si>
  <si>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</si>
  <si>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</si>
  <si>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</si>
  <si>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</si>
  <si>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</si>
  <si>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</si>
  <si>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</si>
  <si>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</si>
  <si>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</si>
  <si>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</si>
  <si>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</si>
  <si>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</si>
  <si>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</si>
  <si>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</si>
  <si>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</si>
  <si>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</si>
  <si>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</si>
  <si>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</si>
  <si>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</si>
  <si>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</si>
  <si>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</si>
  <si>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</si>
  <si>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</si>
  <si>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</si>
  <si>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</si>
  <si>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</si>
  <si>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</si>
  <si>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</si>
  <si>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</si>
  <si>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</si>
  <si>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</si>
  <si>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</si>
  <si>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</si>
  <si>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</si>
  <si>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</si>
  <si>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</si>
  <si>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</si>
  <si>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</si>
  <si>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</si>
  <si>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</si>
  <si>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</si>
  <si>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</si>
  <si>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</si>
  <si>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</si>
  <si>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</si>
  <si>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</si>
  <si>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</si>
  <si>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</si>
  <si>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</si>
  <si>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</si>
  <si>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</si>
  <si>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</si>
  <si>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</si>
  <si>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</si>
  <si>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</si>
  <si>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</si>
  <si>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</si>
  <si>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</si>
  <si>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</si>
  <si>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</si>
  <si>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</si>
  <si>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</si>
  <si>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</si>
  <si>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</si>
  <si>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</si>
  <si>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</si>
  <si>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</si>
  <si>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</si>
  <si>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</si>
  <si>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</si>
  <si>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</si>
  <si>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</si>
  <si>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</si>
  <si>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</si>
  <si>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</si>
  <si>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</si>
  <si>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</si>
  <si>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</si>
  <si>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</si>
  <si>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</si>
  <si>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</si>
  <si>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</si>
  <si>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</si>
  <si>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</si>
  <si>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</si>
  <si>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</si>
  <si>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</si>
  <si>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</si>
  <si>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</si>
  <si>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</si>
  <si>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</si>
  <si>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</si>
  <si>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</si>
  <si>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</si>
  <si>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</si>
  <si>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</si>
  <si>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</si>
  <si>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</si>
  <si>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</si>
  <si>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</si>
  <si>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</si>
  <si>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</si>
  <si>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</si>
  <si>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</si>
  <si>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</si>
  <si>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</si>
  <si>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</si>
  <si>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</si>
  <si>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</si>
  <si>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</si>
  <si>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</si>
  <si>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</si>
  <si>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</si>
  <si>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</si>
  <si>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</si>
  <si>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</si>
  <si>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</si>
  <si>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</si>
  <si>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</si>
  <si>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</si>
  <si>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</si>
  <si>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</si>
  <si>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</si>
  <si>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</si>
  <si>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</si>
  <si>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</si>
  <si>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</si>
  <si>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</si>
  <si>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</si>
  <si>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</si>
  <si>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</si>
  <si>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</si>
  <si>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</si>
  <si>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</si>
  <si>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</si>
  <si>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</si>
  <si>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</si>
  <si>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</si>
  <si>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</si>
  <si>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</si>
  <si>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</si>
  <si>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</si>
  <si>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</si>
  <si>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</si>
  <si>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</si>
  <si>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</si>
  <si>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</si>
  <si>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</si>
  <si>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</si>
  <si>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</si>
  <si>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</si>
  <si>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</si>
  <si>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</si>
  <si>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</si>
  <si>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</si>
  <si>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</si>
  <si>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</si>
  <si>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</si>
  <si>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</si>
  <si>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</si>
  <si>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</si>
  <si>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</si>
  <si>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</si>
  <si>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</si>
  <si>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</si>
  <si>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</si>
  <si>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</si>
  <si>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</si>
  <si>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</si>
  <si>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</si>
  <si>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</si>
  <si>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</si>
  <si>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</si>
  <si>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</si>
  <si>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</si>
  <si>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</si>
  <si>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</si>
  <si>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</si>
  <si>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</si>
  <si>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</si>
  <si>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</si>
  <si>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</si>
  <si>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</si>
  <si>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</si>
  <si>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</si>
  <si>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</si>
  <si>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</si>
  <si>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</si>
  <si>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</si>
  <si>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</si>
  <si>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</si>
  <si>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</si>
  <si>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</si>
  <si>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</si>
  <si>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</si>
  <si>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</si>
  <si>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</si>
  <si>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</si>
  <si>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</si>
  <si>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</si>
  <si>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</si>
  <si>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</si>
  <si>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</si>
  <si>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</si>
  <si>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</si>
  <si>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</si>
  <si>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</si>
  <si>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</si>
  <si>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</si>
  <si>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</si>
  <si>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</si>
  <si>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</si>
  <si>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</si>
  <si>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</si>
  <si>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</si>
  <si>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</si>
  <si>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</si>
  <si>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</si>
  <si>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</si>
  <si>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</si>
  <si>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</si>
  <si>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</si>
  <si>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</si>
  <si>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</si>
  <si>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</si>
  <si>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</si>
  <si>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</si>
  <si>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</si>
  <si>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</si>
  <si>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</si>
  <si>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</si>
  <si>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</si>
  <si>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</si>
  <si>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</si>
  <si>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</si>
  <si>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</si>
  <si>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</si>
  <si>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</si>
  <si>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</si>
  <si>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</si>
  <si>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</si>
  <si>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</si>
  <si>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</si>
  <si>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</si>
  <si>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</si>
  <si>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</si>
  <si>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</si>
  <si>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</si>
  <si>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</si>
  <si>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</si>
  <si>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</si>
  <si>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</si>
  <si>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</si>
  <si>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</si>
  <si>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</si>
  <si>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</si>
  <si>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</si>
  <si>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</si>
  <si>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</si>
  <si>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</si>
  <si>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</si>
  <si>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</si>
  <si>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</si>
  <si>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</si>
  <si>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</si>
  <si>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</si>
  <si>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</si>
  <si>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</si>
  <si>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</si>
  <si>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</si>
  <si>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</si>
  <si>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</si>
  <si>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</si>
  <si>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</si>
  <si>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</si>
  <si>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</si>
  <si>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</si>
  <si>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</si>
  <si>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</si>
  <si>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</si>
  <si>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</si>
  <si>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</si>
  <si>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</si>
  <si>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</si>
  <si>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</si>
  <si>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</si>
  <si>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</si>
  <si>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</si>
  <si>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</si>
  <si>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</si>
  <si>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</si>
  <si>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</si>
  <si>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</si>
  <si>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</si>
  <si>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</si>
  <si>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</si>
  <si>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</si>
  <si>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</si>
  <si>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</si>
  <si>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</si>
  <si>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</si>
  <si>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</si>
  <si>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</si>
  <si>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</si>
  <si>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</si>
  <si>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</si>
  <si>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</si>
  <si>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</si>
  <si>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</si>
  <si>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</si>
  <si>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</si>
  <si>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</si>
  <si>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</si>
  <si>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</si>
  <si>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</si>
  <si>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</si>
  <si>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</si>
  <si>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</si>
  <si>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</si>
  <si>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</si>
  <si>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</si>
  <si>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</si>
  <si>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</si>
  <si>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</si>
  <si>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</si>
  <si>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</si>
  <si>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</si>
  <si>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</si>
  <si>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</si>
  <si>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</si>
  <si>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</si>
  <si>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</si>
  <si>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</si>
  <si>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</si>
  <si>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</si>
  <si>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</si>
  <si>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</si>
  <si>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</si>
  <si>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</si>
  <si>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</si>
  <si>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</si>
  <si>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</si>
  <si>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</si>
  <si>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</si>
  <si>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</si>
  <si>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</si>
  <si>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</si>
  <si>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</si>
  <si>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</si>
  <si>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</si>
  <si>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</si>
  <si>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</si>
  <si>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</si>
  <si>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</si>
  <si>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</si>
  <si>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</si>
  <si>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</si>
  <si>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</si>
  <si>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</si>
  <si>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</si>
  <si>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</si>
  <si>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</si>
  <si>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</si>
  <si>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</si>
  <si>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</si>
  <si>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</si>
  <si>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</si>
  <si>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</si>
  <si>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</si>
  <si>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</si>
  <si>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</si>
  <si>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</si>
  <si>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</si>
  <si>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</si>
  <si>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</si>
  <si>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</si>
  <si>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</si>
  <si>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</si>
  <si>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</si>
  <si>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</si>
  <si>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</si>
  <si>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</si>
  <si>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</si>
  <si>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</si>
  <si>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</si>
  <si>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</si>
  <si>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</si>
  <si>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</si>
  <si>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</si>
  <si>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</si>
  <si>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</si>
  <si>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</si>
  <si>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</si>
  <si>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</si>
  <si>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</si>
  <si>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</si>
  <si>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</si>
  <si>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</si>
  <si>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</si>
  <si>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</si>
  <si>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</si>
  <si>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</si>
  <si>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</si>
  <si>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</si>
  <si>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</si>
  <si>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</si>
  <si>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</si>
  <si>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</si>
  <si>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</si>
  <si>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</si>
  <si>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</si>
  <si>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</si>
  <si>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</si>
  <si>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</si>
  <si>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</si>
  <si>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</si>
  <si>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</si>
  <si>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</si>
  <si>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</si>
  <si>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</si>
  <si>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</si>
  <si>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</si>
  <si>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</si>
  <si>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</si>
  <si>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</si>
  <si>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</si>
  <si>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</si>
  <si>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</si>
  <si>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</si>
  <si>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</si>
  <si>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</si>
  <si>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</si>
  <si>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</si>
  <si>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</si>
  <si>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</si>
  <si>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</si>
  <si>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</si>
  <si>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</si>
  <si>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</si>
  <si>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</si>
  <si>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</si>
  <si>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</si>
  <si>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</si>
  <si>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</si>
  <si>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</si>
  <si>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</si>
  <si>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</si>
  <si>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</si>
  <si>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</si>
  <si>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</si>
  <si>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</si>
  <si>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</si>
  <si>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</si>
  <si>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</si>
  <si>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</si>
  <si>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</si>
  <si>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</si>
  <si>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</si>
  <si>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</si>
  <si>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</si>
  <si>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</si>
  <si>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</si>
  <si>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</si>
  <si>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</si>
  <si>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</si>
  <si>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</si>
  <si>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</si>
  <si>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</si>
  <si>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</si>
  <si>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</si>
  <si>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</si>
  <si>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</si>
  <si>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</si>
  <si>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</si>
  <si>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</si>
  <si>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</si>
  <si>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</si>
  <si>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</si>
  <si>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</si>
  <si>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</si>
  <si>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</si>
  <si>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</si>
  <si>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</si>
  <si>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</si>
  <si>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</si>
  <si>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</si>
  <si>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</si>
  <si>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</si>
  <si>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</si>
  <si>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</si>
  <si>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</si>
  <si>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</si>
  <si>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</si>
  <si>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</si>
  <si>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</si>
  <si>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</si>
  <si>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</si>
  <si>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</si>
  <si>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</si>
  <si>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</si>
  <si>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</si>
  <si>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</si>
  <si>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</si>
  <si>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</si>
  <si>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</si>
  <si>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</si>
  <si>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</si>
  <si>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</si>
  <si>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</si>
  <si>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</si>
  <si>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</si>
  <si>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</si>
  <si>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</si>
  <si>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</si>
  <si>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</si>
  <si>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</si>
  <si>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</si>
  <si>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</si>
  <si>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</si>
  <si>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</si>
  <si>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</si>
  <si>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</si>
  <si>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</si>
  <si>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</si>
  <si>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</si>
  <si>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</si>
  <si>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</si>
  <si>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</si>
  <si>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</si>
  <si>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</si>
  <si>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</si>
  <si>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</si>
  <si>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</si>
  <si>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</si>
  <si>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</si>
  <si>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</si>
  <si>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</si>
  <si>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</si>
  <si>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</si>
  <si>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</si>
  <si>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</si>
  <si>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</si>
  <si>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</si>
  <si>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</si>
  <si>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</si>
  <si>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</si>
  <si>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</si>
  <si>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</si>
  <si>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</si>
  <si>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</si>
  <si>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</si>
  <si>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</si>
  <si>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</si>
  <si>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</si>
  <si>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</si>
  <si>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</si>
  <si>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</si>
  <si>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</si>
  <si>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</si>
  <si>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</si>
  <si>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</si>
  <si>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</si>
  <si>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</si>
  <si>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</si>
  <si>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</si>
  <si>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</si>
  <si>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</si>
  <si>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</si>
  <si>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</si>
  <si>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</si>
  <si>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</si>
  <si>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</si>
  <si>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</si>
  <si>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</si>
  <si>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</si>
  <si>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</si>
  <si>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</si>
  <si>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</si>
  <si>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</si>
  <si>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</si>
  <si>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</si>
  <si>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</si>
  <si>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</si>
  <si>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</si>
  <si>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</si>
  <si>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</si>
  <si>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</si>
  <si>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</si>
  <si>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</si>
  <si>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</si>
  <si>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</si>
  <si>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</si>
  <si>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</si>
  <si>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</si>
  <si>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</si>
  <si>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</si>
  <si>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</si>
  <si>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</si>
  <si>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</si>
  <si>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</si>
  <si>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</si>
  <si>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</si>
  <si>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</si>
  <si>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</si>
  <si>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</si>
  <si>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</si>
  <si>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</si>
  <si>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</si>
  <si>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</si>
  <si>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</si>
  <si>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</si>
  <si>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</si>
  <si>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</si>
  <si>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</si>
  <si>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</si>
  <si>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</si>
  <si>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</si>
  <si>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</si>
  <si>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</si>
  <si>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</si>
  <si>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</si>
  <si>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</si>
  <si>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</si>
  <si>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</si>
  <si>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</si>
  <si>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</si>
  <si>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</si>
  <si>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</si>
  <si>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</si>
  <si>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</si>
  <si>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</si>
  <si>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</si>
  <si>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</si>
  <si>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</si>
  <si>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</si>
  <si>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</si>
  <si>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</si>
  <si>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</si>
  <si>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</si>
  <si>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</si>
  <si>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</si>
  <si>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</si>
  <si>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</si>
  <si>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</si>
  <si>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</si>
  <si>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</si>
  <si>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</si>
  <si>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</si>
  <si>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</si>
  <si>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</si>
  <si>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</si>
  <si>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</si>
  <si>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</si>
  <si>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</si>
  <si>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</si>
  <si>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</si>
  <si>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</si>
  <si>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</si>
  <si>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</si>
  <si>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</si>
  <si>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</si>
  <si>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</si>
  <si>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</si>
  <si>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</si>
  <si>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</si>
  <si>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</si>
  <si>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</si>
  <si>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</si>
  <si>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</si>
  <si>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</si>
  <si>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</si>
  <si>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</si>
  <si>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</si>
  <si>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</si>
  <si>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</si>
  <si>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</si>
  <si>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</si>
  <si>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</si>
  <si>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</si>
  <si>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</si>
  <si>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</si>
  <si>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</si>
  <si>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</si>
  <si>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</si>
  <si>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</si>
  <si>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</si>
  <si>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</si>
  <si>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</si>
  <si>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</si>
  <si>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</si>
  <si>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</si>
  <si>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</si>
  <si>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</si>
  <si>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</si>
  <si>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</si>
  <si>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</si>
  <si>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</si>
  <si>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</si>
  <si>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</si>
  <si>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</si>
  <si>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</si>
  <si>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</si>
  <si>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</si>
  <si>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</si>
  <si>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</si>
  <si>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</si>
  <si>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</si>
  <si>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</si>
  <si>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</si>
  <si>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</si>
  <si>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</si>
  <si>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</si>
  <si>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</si>
  <si>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</si>
  <si>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</si>
  <si>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</si>
  <si>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</si>
  <si>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</si>
  <si>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</si>
  <si>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</si>
  <si>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</si>
  <si>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</si>
  <si>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</si>
  <si>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</si>
  <si>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</si>
  <si>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</si>
  <si>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</si>
  <si>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</si>
  <si>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</si>
  <si>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</si>
  <si>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</si>
  <si>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</si>
  <si>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</si>
  <si>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</si>
  <si>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</si>
  <si>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</si>
  <si>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</si>
  <si>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</si>
  <si>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</si>
  <si>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</si>
  <si>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</si>
  <si>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</si>
  <si>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</si>
  <si>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</si>
  <si>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</si>
  <si>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</si>
  <si>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</si>
  <si>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</si>
  <si>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</si>
  <si>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</si>
  <si>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</si>
  <si>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</si>
  <si>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</si>
  <si>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</si>
  <si>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</si>
  <si>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</si>
  <si>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</si>
  <si>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</si>
  <si>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</si>
  <si>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</si>
  <si>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</si>
  <si>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</si>
  <si>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</si>
  <si>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</si>
  <si>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</si>
  <si>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</si>
  <si>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</si>
  <si>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</si>
  <si>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</si>
  <si>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</si>
  <si>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</si>
  <si>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</si>
  <si>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</si>
  <si>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</si>
  <si>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</si>
  <si>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</si>
  <si>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</si>
  <si>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</si>
  <si>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</si>
  <si>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</si>
  <si>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</si>
  <si>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</si>
  <si>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</si>
  <si>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</si>
  <si>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</si>
  <si>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</si>
  <si>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</si>
  <si>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</si>
  <si>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</si>
  <si>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</si>
  <si>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</si>
  <si>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</si>
  <si>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</si>
  <si>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</si>
  <si>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</si>
  <si>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</si>
  <si>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</si>
  <si>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</si>
  <si>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</si>
  <si>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</si>
  <si>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</si>
  <si>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</si>
  <si>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</si>
  <si>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</si>
  <si>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</si>
  <si>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</si>
  <si>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</si>
  <si>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</si>
  <si>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</si>
  <si>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</si>
  <si>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</si>
  <si>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</si>
  <si>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</si>
  <si>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</si>
  <si>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</si>
  <si>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</si>
  <si>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</si>
  <si>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</si>
  <si>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</si>
  <si>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</si>
  <si>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</si>
  <si>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</si>
  <si>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</si>
  <si>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</si>
  <si>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</si>
  <si>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</si>
  <si>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</si>
  <si>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</si>
  <si>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</si>
  <si>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</si>
  <si>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</si>
  <si>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</si>
  <si>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</si>
  <si>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</si>
  <si>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</si>
  <si>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</si>
  <si>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</si>
  <si>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</si>
  <si>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</si>
  <si>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</si>
  <si>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</si>
  <si>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</si>
  <si>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</si>
  <si>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</si>
  <si>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</si>
  <si>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</si>
  <si>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</si>
  <si>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</si>
  <si>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</si>
  <si>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</si>
  <si>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</si>
  <si>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</si>
  <si>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</si>
  <si>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</si>
  <si>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</si>
  <si>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</si>
  <si>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</si>
  <si>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</si>
  <si>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</si>
  <si>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</si>
  <si>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</si>
  <si>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</si>
  <si>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</si>
  <si>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</si>
  <si>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</si>
  <si>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</si>
  <si>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</si>
  <si>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</si>
  <si>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</si>
  <si>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</si>
  <si>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</si>
  <si>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</si>
  <si>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</si>
  <si>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</si>
  <si>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</si>
  <si>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</si>
  <si>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</si>
  <si>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</si>
  <si>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</si>
  <si>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</si>
  <si>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</si>
  <si>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</si>
  <si>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</si>
  <si>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</si>
  <si>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</si>
  <si>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</si>
  <si>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</si>
  <si>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</si>
  <si>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</si>
  <si>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</si>
  <si>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</si>
  <si>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</si>
  <si>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</si>
  <si>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</si>
  <si>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</si>
  <si>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</si>
  <si>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</si>
  <si>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</si>
  <si>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</si>
  <si>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</si>
  <si>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</si>
  <si>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</si>
  <si>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</si>
  <si>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</si>
  <si>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</si>
  <si>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</si>
  <si>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</si>
  <si>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</si>
  <si>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</si>
  <si>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</si>
  <si>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</si>
  <si>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</si>
  <si>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</si>
  <si>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</si>
  <si>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</si>
  <si>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</si>
  <si>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</si>
  <si>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</si>
  <si>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</si>
  <si>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</si>
  <si>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</si>
  <si>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</si>
  <si>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</si>
  <si>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</si>
  <si>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</si>
  <si>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</si>
  <si>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</si>
  <si>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</si>
  <si>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</si>
  <si>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</si>
  <si>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</si>
  <si>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</si>
  <si>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</si>
  <si>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</si>
  <si>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</si>
  <si>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</si>
  <si>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</si>
  <si>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</si>
  <si>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</si>
  <si>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</si>
  <si>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</si>
  <si>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</si>
  <si>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</si>
  <si>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</si>
  <si>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</si>
  <si>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</si>
  <si>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</si>
  <si>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</si>
  <si>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</si>
  <si>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</si>
  <si>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</si>
  <si>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</si>
  <si>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</si>
  <si>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</si>
  <si>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</si>
  <si>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</si>
  <si>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</si>
  <si>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</si>
  <si>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</si>
  <si>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</si>
  <si>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</si>
  <si>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</si>
  <si>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</si>
  <si>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</si>
  <si>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</si>
  <si>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</si>
  <si>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</si>
  <si>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</si>
  <si>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</si>
  <si>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</si>
  <si>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</si>
  <si>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</si>
  <si>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</si>
  <si>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</si>
  <si>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</si>
  <si>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</si>
  <si>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</si>
  <si>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</si>
  <si>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</si>
  <si>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</si>
  <si>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</si>
  <si>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</si>
  <si>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</si>
  <si>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</si>
  <si>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</si>
  <si>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</si>
  <si>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</si>
  <si>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</si>
  <si>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</si>
  <si>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</si>
  <si>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</si>
  <si>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</si>
  <si>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</si>
  <si>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</si>
  <si>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</si>
  <si>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</si>
  <si>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</si>
  <si>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</si>
  <si>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</si>
  <si>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</si>
  <si>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</si>
  <si>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</si>
  <si>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</si>
  <si>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</si>
  <si>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</si>
  <si>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</si>
  <si>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</si>
  <si>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</si>
  <si>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</si>
  <si>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</si>
  <si>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</si>
  <si>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</si>
  <si>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</si>
  <si>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</si>
  <si>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</si>
  <si>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</si>
  <si>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</si>
  <si>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</si>
  <si>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</si>
  <si>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</si>
  <si>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</si>
  <si>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</si>
  <si>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</si>
  <si>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</si>
  <si>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</si>
  <si>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</si>
  <si>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</si>
  <si>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</si>
  <si>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</si>
  <si>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</si>
  <si>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</si>
  <si>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</si>
  <si>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</si>
  <si>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</si>
  <si>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</si>
  <si>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</si>
  <si>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</si>
  <si>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</si>
  <si>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</si>
  <si>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</si>
  <si>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</si>
  <si>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</si>
  <si>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</si>
  <si>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</si>
  <si>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</si>
  <si>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</si>
  <si>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</si>
  <si>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</si>
  <si>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</si>
  <si>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</si>
  <si>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</si>
  <si>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</si>
  <si>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</si>
  <si>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</si>
  <si>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</si>
  <si>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</si>
  <si>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</si>
  <si>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</si>
  <si>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</si>
  <si>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</si>
  <si>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</si>
  <si>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</si>
  <si>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</si>
  <si>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</si>
  <si>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</si>
  <si>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</si>
  <si>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</si>
  <si>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</si>
  <si>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</si>
  <si>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</si>
  <si>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</si>
  <si>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</si>
  <si>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</si>
  <si>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</si>
  <si>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</si>
  <si>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</si>
  <si>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</si>
  <si>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</si>
  <si>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</si>
  <si>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</si>
  <si>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</si>
  <si>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</si>
  <si>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</si>
  <si>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</si>
  <si>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</si>
  <si>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</si>
  <si>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</si>
  <si>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</si>
  <si>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</si>
  <si>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</si>
  <si>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</si>
  <si>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</si>
  <si>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</si>
  <si>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</si>
  <si>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</si>
  <si>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</si>
  <si>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</si>
  <si>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</si>
  <si>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</si>
  <si>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</si>
  <si>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</si>
  <si>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</si>
  <si>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</si>
  <si>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</si>
  <si>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</si>
  <si>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</si>
  <si>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</si>
  <si>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</si>
  <si>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</si>
  <si>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</si>
  <si>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</si>
  <si>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</si>
  <si>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</si>
  <si>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</si>
  <si>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</si>
  <si>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</si>
  <si>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</si>
  <si>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</si>
  <si>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</si>
  <si>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</si>
  <si>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</si>
  <si>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</si>
  <si>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</si>
  <si>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</si>
  <si>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</si>
  <si>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</si>
  <si>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</si>
  <si>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</si>
  <si>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</si>
  <si>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</si>
  <si>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</si>
  <si>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</si>
  <si>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</si>
  <si>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</si>
  <si>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</si>
  <si>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</si>
  <si>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</si>
  <si>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</si>
  <si>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</si>
  <si>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</si>
  <si>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</si>
  <si>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</si>
  <si>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</si>
  <si>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</si>
  <si>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</si>
  <si>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</si>
  <si>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</si>
  <si>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</si>
  <si>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</si>
  <si>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</si>
  <si>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</si>
  <si>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</si>
  <si>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</si>
  <si>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</si>
  <si>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</si>
  <si>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</si>
  <si>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</si>
  <si>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</si>
  <si>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</si>
  <si>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</si>
  <si>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</si>
  <si>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</si>
  <si>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</si>
  <si>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</si>
  <si>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</si>
  <si>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</si>
  <si>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</si>
  <si>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</si>
  <si>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</si>
  <si>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</si>
  <si>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</si>
  <si>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</si>
  <si>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</si>
  <si>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</si>
  <si>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</si>
  <si>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</si>
  <si>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</si>
  <si>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</si>
  <si>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</si>
  <si>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</si>
  <si>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</si>
  <si>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</si>
  <si>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</si>
  <si>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</si>
  <si>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</si>
  <si>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</si>
  <si>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</si>
  <si>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</si>
  <si>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</si>
  <si>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</si>
  <si>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</si>
  <si>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</si>
  <si>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</si>
  <si>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</si>
  <si>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</si>
  <si>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</si>
  <si>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</si>
  <si>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</si>
  <si>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</si>
  <si>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</si>
  <si>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</si>
  <si>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</si>
  <si>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</si>
  <si>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</si>
  <si>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</si>
  <si>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</si>
  <si>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</si>
  <si>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</si>
  <si>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</si>
  <si>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</si>
  <si>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</si>
  <si>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</si>
  <si>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</si>
  <si>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</si>
  <si>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</si>
  <si>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</si>
  <si>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</si>
  <si>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</si>
  <si>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</si>
  <si>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</si>
  <si>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</si>
  <si>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</si>
  <si>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</si>
  <si>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</si>
  <si>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</si>
  <si>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</si>
  <si>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</si>
  <si>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</si>
  <si>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</si>
  <si>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</si>
  <si>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</si>
  <si>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</si>
  <si>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</si>
  <si>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</si>
  <si>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</si>
  <si>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</si>
  <si>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</si>
  <si>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</si>
  <si>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</si>
  <si>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</si>
  <si>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</si>
  <si>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</si>
  <si>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</si>
  <si>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</si>
  <si>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</si>
  <si>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</si>
  <si>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</si>
  <si>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</si>
  <si>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</si>
  <si>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</si>
  <si>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</si>
  <si>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</si>
  <si>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</si>
  <si>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</si>
  <si>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</si>
  <si>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</si>
  <si>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</si>
  <si>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</si>
  <si>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</si>
  <si>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</si>
  <si>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</si>
  <si>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</si>
  <si>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</si>
  <si>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</si>
  <si>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</si>
  <si>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</si>
  <si>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</si>
  <si>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</si>
  <si>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</si>
  <si>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</si>
  <si>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</si>
  <si>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</si>
  <si>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</si>
  <si>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</si>
  <si>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</si>
  <si>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</si>
  <si>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</si>
  <si>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</si>
  <si>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</si>
  <si>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</si>
  <si>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</si>
  <si>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</si>
  <si>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</si>
  <si>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</si>
  <si>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</si>
  <si>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</si>
  <si>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</si>
  <si>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</si>
  <si>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</si>
  <si>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</si>
  <si>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</si>
  <si>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</si>
  <si>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</si>
  <si>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</si>
  <si>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</si>
  <si>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</si>
  <si>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</si>
  <si>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</si>
  <si>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</si>
  <si>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</si>
  <si>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</si>
  <si>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</si>
  <si>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</si>
  <si>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</si>
  <si>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</si>
  <si>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</si>
  <si>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</si>
  <si>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</si>
  <si>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</si>
  <si>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</si>
  <si>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</si>
  <si>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</si>
  <si>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</si>
  <si>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</si>
  <si>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</si>
  <si>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</si>
  <si>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</si>
  <si>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</si>
  <si>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</si>
  <si>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</si>
  <si>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</si>
  <si>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</si>
  <si>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</si>
  <si>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</si>
  <si>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</si>
  <si>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</si>
  <si>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</si>
  <si>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</si>
  <si>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</si>
  <si>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</si>
  <si>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</si>
  <si>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</si>
  <si>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</si>
  <si>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</si>
  <si>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</si>
  <si>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</si>
  <si>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</si>
  <si>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</si>
  <si>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</si>
  <si>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</si>
  <si>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</si>
  <si>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</si>
  <si>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</si>
  <si>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</si>
  <si>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</si>
  <si>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</si>
  <si>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</si>
  <si>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</si>
  <si>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</si>
  <si>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</si>
  <si>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</si>
  <si>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</si>
  <si>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</si>
  <si>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</si>
  <si>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</si>
  <si>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</si>
  <si>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</si>
  <si>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</si>
  <si>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</si>
  <si>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</si>
  <si>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</si>
  <si>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</si>
  <si>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</si>
  <si>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</si>
  <si>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</si>
  <si>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</si>
  <si>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</si>
  <si>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</si>
  <si>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</si>
  <si>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</si>
  <si>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</si>
  <si>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</si>
  <si>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</si>
  <si>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</si>
  <si>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</si>
  <si>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</si>
  <si>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</si>
  <si>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</si>
  <si>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</si>
  <si>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</si>
  <si>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</si>
  <si>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</si>
  <si>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</si>
  <si>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</si>
  <si>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</si>
  <si>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</si>
  <si>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</si>
  <si>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</si>
  <si>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</si>
  <si>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</si>
  <si>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</si>
  <si>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</si>
  <si>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</si>
  <si>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</si>
  <si>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</si>
  <si>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</si>
  <si>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</si>
  <si>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</si>
  <si>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</si>
  <si>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</si>
  <si>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</si>
  <si>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</si>
  <si>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</si>
  <si>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</si>
  <si>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</si>
  <si>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</si>
  <si>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</si>
  <si>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</si>
  <si>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</si>
  <si>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</si>
  <si>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</si>
  <si>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</si>
  <si>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</si>
  <si>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</si>
  <si>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</si>
  <si>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</si>
  <si>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</si>
  <si>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</si>
  <si>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</si>
  <si>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</si>
  <si>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</si>
  <si>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</si>
  <si>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</si>
  <si>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</si>
  <si>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</si>
  <si>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</si>
  <si>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</si>
  <si>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</si>
  <si>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</si>
  <si>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</si>
  <si>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</si>
  <si>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</si>
  <si>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</si>
  <si>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</si>
  <si>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</si>
  <si>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</si>
  <si>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</si>
  <si>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</si>
  <si>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</si>
  <si>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</si>
  <si>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</si>
  <si>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</si>
  <si>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</si>
  <si>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</si>
  <si>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</si>
  <si>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</si>
  <si>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</si>
  <si>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</si>
  <si>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</si>
  <si>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</si>
  <si>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</si>
  <si>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</si>
  <si>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</si>
  <si>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</si>
  <si>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</si>
  <si>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</si>
  <si>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</si>
  <si>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</si>
  <si>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</si>
  <si>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</si>
  <si>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</si>
  <si>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</si>
  <si>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</si>
  <si>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</si>
  <si>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</si>
  <si>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</si>
  <si>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</si>
  <si>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</si>
  <si>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</si>
  <si>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</si>
  <si>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</si>
  <si>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</si>
  <si>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</si>
  <si>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</si>
  <si>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</si>
  <si>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</si>
  <si>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</si>
  <si>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</si>
  <si>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</si>
  <si>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</si>
  <si>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</si>
  <si>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</si>
  <si>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</si>
  <si>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</si>
  <si>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</si>
  <si>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</si>
  <si>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</si>
  <si>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</si>
  <si>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</si>
  <si>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</si>
  <si>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</si>
  <si>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</si>
  <si>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</si>
  <si>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</si>
  <si>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</si>
  <si>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</si>
  <si>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</si>
  <si>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</si>
  <si>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</si>
  <si>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</si>
  <si>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</si>
  <si>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</si>
  <si>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</si>
  <si>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</si>
  <si>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</si>
  <si>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</si>
  <si>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</si>
  <si>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</si>
  <si>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</si>
  <si>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</si>
  <si>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</si>
  <si>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</si>
  <si>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</si>
  <si>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</si>
  <si>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</si>
  <si>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</si>
  <si>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</si>
  <si>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</si>
  <si>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</si>
  <si>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</si>
  <si>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</si>
  <si>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</si>
  <si>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</si>
  <si>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</si>
  <si>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</si>
  <si>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</si>
  <si>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</si>
  <si>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</si>
  <si>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</si>
  <si>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</si>
  <si>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</si>
  <si>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</si>
  <si>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</si>
  <si>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</si>
  <si>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</si>
  <si>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</si>
  <si>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</si>
  <si>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</si>
  <si>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</si>
  <si>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</si>
  <si>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</si>
  <si>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</si>
  <si>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</si>
  <si>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</si>
  <si>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</si>
  <si>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</si>
  <si>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</si>
  <si>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</si>
  <si>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</si>
  <si>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</si>
  <si>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</si>
  <si>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</si>
  <si>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</si>
  <si>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</si>
  <si>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</si>
  <si>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</si>
  <si>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</si>
  <si>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</si>
  <si>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</si>
  <si>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</si>
  <si>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</si>
  <si>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</si>
  <si>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</si>
  <si>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</si>
  <si>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</si>
  <si>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</si>
  <si>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</si>
  <si>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</si>
  <si>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</si>
  <si>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</si>
  <si>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</si>
  <si>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</si>
  <si>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</si>
  <si>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</si>
  <si>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</si>
  <si>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</si>
  <si>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</si>
  <si>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</si>
  <si>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</si>
  <si>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</si>
  <si>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</si>
  <si>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</si>
  <si>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</si>
  <si>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</si>
  <si>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</si>
  <si>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</si>
  <si>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</si>
  <si>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</si>
  <si>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</si>
  <si>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</si>
  <si>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</si>
  <si>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</si>
  <si>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</si>
  <si>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</si>
  <si>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</si>
  <si>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</si>
  <si>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</si>
  <si>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</si>
  <si>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</si>
  <si>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</si>
  <si>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</si>
  <si>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</si>
  <si>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</si>
  <si>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</si>
  <si>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</si>
  <si>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</si>
  <si>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</si>
  <si>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</si>
  <si>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</si>
  <si>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</si>
  <si>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</si>
  <si>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</si>
  <si>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</si>
  <si>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</si>
  <si>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</si>
  <si>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</si>
  <si>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</si>
  <si>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</si>
  <si>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</si>
  <si>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</si>
  <si>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</si>
  <si>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</si>
  <si>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</si>
  <si>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</si>
  <si>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</si>
  <si>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</si>
  <si>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</si>
  <si>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</si>
  <si>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</si>
  <si>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</si>
  <si>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</si>
  <si>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</si>
  <si>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</si>
  <si>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</si>
  <si>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</si>
  <si>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</si>
  <si>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</si>
  <si>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</si>
  <si>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</si>
  <si>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</si>
  <si>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</si>
  <si>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</si>
  <si>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</si>
  <si>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</si>
  <si>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</si>
  <si>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</si>
  <si>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</si>
  <si>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</si>
  <si>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</si>
  <si>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</si>
  <si>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</si>
  <si>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</si>
  <si>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</si>
  <si>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</si>
  <si>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</si>
  <si>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</si>
  <si>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</si>
  <si>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</si>
  <si>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</si>
  <si>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</si>
  <si>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</si>
  <si>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</si>
  <si>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</si>
  <si>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</si>
  <si>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</si>
  <si>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</si>
  <si>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</si>
  <si>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</si>
  <si>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</si>
  <si>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</si>
  <si>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</si>
  <si>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</si>
  <si>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</si>
  <si>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</si>
  <si>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</si>
  <si>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</si>
  <si>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</si>
  <si>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</si>
  <si>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</si>
  <si>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</si>
  <si>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</si>
  <si>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</si>
  <si>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</si>
  <si>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</si>
  <si>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</si>
  <si>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</si>
  <si>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</si>
  <si>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</si>
  <si>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</si>
  <si>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</si>
  <si>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</si>
  <si>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</si>
  <si>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</si>
  <si>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</si>
  <si>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</si>
  <si>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</si>
  <si>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</si>
  <si>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</si>
  <si>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</si>
  <si>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</si>
  <si>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</si>
  <si>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</si>
  <si>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</si>
  <si>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</si>
  <si>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</si>
  <si>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</si>
  <si>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</si>
  <si>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</si>
  <si>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</si>
  <si>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</si>
  <si>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</si>
  <si>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</si>
  <si>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</si>
  <si>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</si>
  <si>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</si>
  <si>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</si>
  <si>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</si>
  <si>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</si>
  <si>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</si>
  <si>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</si>
  <si>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</si>
  <si>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</si>
  <si>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</si>
  <si>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</si>
  <si>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</si>
  <si>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</si>
  <si>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</si>
  <si>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</si>
  <si>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</si>
  <si>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</si>
  <si>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</si>
  <si>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</si>
  <si>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</si>
  <si>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</si>
  <si>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</si>
  <si>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</si>
  <si>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</si>
  <si>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</si>
  <si>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</si>
  <si>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</si>
  <si>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</si>
  <si>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</si>
  <si>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</si>
  <si>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</si>
  <si>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</si>
  <si>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</si>
  <si>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</si>
  <si>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</si>
  <si>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</si>
  <si>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</si>
  <si>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</si>
  <si>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</si>
  <si>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</si>
  <si>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</si>
  <si>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</si>
  <si>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</si>
  <si>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</si>
  <si>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</si>
  <si>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</si>
  <si>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</si>
  <si>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</si>
  <si>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</si>
  <si>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</si>
  <si>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</si>
  <si>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</si>
  <si>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</si>
  <si>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</si>
  <si>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</si>
  <si>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</si>
  <si>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</si>
  <si>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</si>
  <si>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</si>
  <si>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</si>
  <si>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</si>
  <si>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</si>
  <si>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</si>
  <si>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</si>
  <si>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</si>
  <si>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</si>
  <si>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</si>
  <si>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</si>
  <si>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</si>
  <si>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</si>
  <si>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</si>
  <si>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</si>
  <si>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</si>
  <si>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</si>
  <si>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</si>
  <si>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</si>
  <si>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</si>
  <si>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</si>
  <si>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</si>
  <si>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</si>
  <si>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</si>
  <si>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</si>
  <si>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</si>
  <si>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</si>
  <si>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</si>
  <si>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</si>
  <si>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</si>
  <si>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</si>
  <si>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</si>
  <si>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</si>
  <si>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</si>
  <si>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</si>
  <si>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</si>
  <si>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</si>
  <si>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</si>
  <si>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</si>
  <si>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</si>
  <si>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</si>
  <si>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</si>
  <si>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</si>
  <si>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</si>
  <si>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</si>
  <si>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</si>
  <si>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</si>
  <si>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</si>
  <si>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</si>
  <si>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</si>
  <si>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</si>
  <si>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</si>
  <si>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</si>
  <si>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</si>
  <si>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</si>
  <si>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</si>
  <si>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</si>
  <si>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</si>
  <si>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</si>
  <si>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</si>
  <si>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</si>
  <si>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</si>
  <si>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</si>
  <si>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</si>
  <si>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</si>
  <si>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</si>
  <si>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</si>
  <si>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</si>
  <si>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</si>
  <si>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</si>
  <si>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</si>
  <si>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</si>
  <si>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</si>
  <si>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</si>
  <si>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</si>
  <si>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</si>
  <si>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</si>
  <si>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</si>
  <si>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</si>
  <si>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</si>
  <si>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</si>
  <si>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</si>
  <si>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</si>
  <si>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</si>
  <si>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</si>
  <si>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</si>
  <si>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</si>
  <si>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</si>
  <si>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</si>
  <si>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</si>
  <si>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</si>
  <si>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</si>
  <si>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</si>
  <si>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</si>
  <si>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</si>
  <si>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</si>
  <si>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</si>
  <si>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</si>
  <si>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</si>
  <si>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</si>
  <si>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</si>
  <si>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</si>
  <si>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</si>
  <si>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</si>
  <si>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</si>
  <si>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</si>
  <si>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</si>
  <si>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</si>
  <si>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</si>
  <si>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</si>
  <si>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</si>
  <si>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</si>
  <si>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</si>
  <si>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</si>
  <si>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</si>
  <si>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</si>
  <si>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</si>
  <si>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</si>
  <si>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</si>
  <si>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</si>
  <si>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</si>
  <si>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</si>
  <si>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</si>
  <si>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</si>
  <si>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</si>
  <si>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</si>
  <si>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</si>
  <si>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</si>
  <si>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</si>
  <si>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</si>
  <si>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</si>
  <si>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</si>
  <si>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</si>
  <si>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</si>
  <si>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</si>
  <si>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</si>
  <si>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</si>
  <si>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</si>
  <si>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</si>
  <si>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</si>
  <si>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</si>
  <si>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</si>
  <si>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</si>
  <si>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</si>
  <si>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</si>
  <si>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</si>
  <si>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</si>
  <si>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</si>
  <si>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</si>
  <si>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</si>
  <si>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</si>
  <si>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</si>
  <si>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</si>
  <si>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</si>
  <si>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</si>
  <si>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</si>
  <si>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</si>
  <si>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</si>
  <si>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</si>
  <si>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</si>
  <si>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</si>
  <si>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</si>
  <si>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</si>
  <si>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</si>
  <si>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</si>
  <si>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</si>
  <si>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</si>
  <si>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</si>
  <si>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</si>
  <si>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</si>
  <si>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</si>
  <si>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</si>
  <si>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</si>
  <si>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</si>
  <si>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</si>
  <si>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</si>
  <si>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</si>
  <si>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</si>
  <si>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</si>
  <si>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</si>
  <si>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</si>
  <si>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</si>
  <si>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</si>
  <si>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</si>
  <si>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</si>
  <si>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</si>
  <si>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</si>
  <si>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</si>
  <si>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</si>
  <si>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</si>
  <si>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</si>
  <si>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</si>
  <si>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</si>
  <si>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</si>
  <si>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</si>
  <si>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</si>
  <si>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</si>
  <si>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</si>
  <si>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</si>
  <si>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</si>
  <si>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</si>
  <si>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</si>
  <si>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</si>
  <si>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</si>
  <si>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</si>
  <si>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</si>
  <si>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</si>
  <si>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</si>
  <si>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</si>
  <si>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</si>
  <si>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</si>
  <si>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</si>
  <si>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</si>
  <si>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</si>
  <si>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</si>
  <si>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</si>
  <si>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</si>
  <si>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</si>
  <si>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</si>
  <si>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</si>
  <si>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</si>
  <si>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</si>
  <si>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</si>
  <si>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</si>
  <si>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</si>
  <si>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</si>
  <si>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</si>
  <si>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</si>
  <si>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</si>
  <si>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</si>
  <si>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</si>
  <si>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</si>
  <si>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</si>
  <si>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</si>
  <si>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</si>
  <si>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</si>
  <si>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</si>
  <si>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</si>
  <si>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</si>
  <si>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</si>
  <si>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</si>
  <si>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</si>
  <si>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</si>
  <si>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</si>
  <si>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</si>
  <si>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</si>
  <si>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</si>
  <si>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</si>
  <si>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</si>
  <si>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</si>
  <si>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</si>
  <si>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</si>
  <si>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</si>
  <si>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</si>
  <si>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</si>
  <si>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</si>
  <si>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</si>
  <si>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</si>
  <si>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</si>
  <si>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</si>
  <si>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</si>
  <si>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</si>
  <si>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</si>
  <si>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</si>
  <si>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</si>
  <si>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</si>
  <si>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</si>
  <si>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</si>
  <si>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</si>
  <si>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</si>
  <si>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</si>
  <si>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</si>
  <si>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</si>
  <si>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</si>
  <si>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</si>
  <si>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</si>
  <si>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</si>
  <si>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</si>
  <si>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</si>
  <si>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</si>
  <si>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</si>
  <si>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</si>
  <si>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</si>
  <si>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</si>
  <si>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</si>
  <si>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</si>
  <si>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</si>
  <si>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</si>
  <si>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</si>
  <si>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</si>
  <si>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</si>
  <si>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</si>
  <si>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</si>
  <si>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</si>
  <si>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</si>
  <si>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</si>
  <si>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</si>
  <si>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</si>
  <si>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</si>
  <si>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</si>
  <si>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</si>
  <si>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</si>
  <si>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</si>
  <si>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</si>
  <si>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</si>
  <si>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</si>
  <si>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</si>
  <si>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</si>
  <si>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</si>
  <si>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</si>
  <si>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</si>
  <si>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</si>
  <si>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</si>
  <si>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</si>
  <si>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</si>
  <si>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</si>
  <si>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</si>
  <si>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</si>
  <si>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</si>
  <si>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</si>
  <si>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</si>
  <si>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</si>
  <si>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</si>
  <si>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</si>
  <si>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</si>
  <si>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</si>
  <si>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</si>
  <si>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</si>
  <si>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</si>
  <si>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</si>
  <si>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</si>
  <si>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</si>
  <si>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</si>
  <si>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</si>
  <si>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</si>
  <si>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</si>
  <si>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</si>
  <si>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</si>
  <si>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</si>
  <si>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</si>
  <si>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</si>
  <si>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</si>
  <si>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</si>
  <si>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</si>
  <si>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</si>
  <si>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</si>
  <si>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</si>
  <si>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</si>
  <si>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</si>
  <si>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</si>
  <si>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</si>
  <si>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</si>
  <si>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</si>
  <si>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</si>
  <si>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</si>
  <si>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</si>
  <si>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</si>
  <si>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</si>
  <si>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</si>
  <si>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</si>
  <si>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</si>
  <si>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</si>
  <si>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</si>
  <si>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</si>
  <si>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</si>
  <si>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</si>
  <si>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</si>
  <si>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</si>
  <si>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</si>
  <si>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</si>
  <si>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</si>
  <si>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</si>
  <si>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</si>
  <si>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</si>
  <si>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</si>
  <si>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</si>
  <si>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</si>
  <si>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</si>
  <si>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</si>
  <si>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</si>
  <si>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</si>
  <si>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</si>
  <si>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</si>
  <si>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</si>
  <si>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</si>
  <si>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</si>
  <si>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</si>
  <si>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</si>
  <si>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</si>
  <si>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</si>
  <si>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</si>
  <si>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</si>
  <si>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</si>
  <si>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</si>
  <si>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</si>
  <si>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</si>
  <si>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</si>
  <si>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</si>
  <si>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</si>
  <si>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</si>
  <si>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</si>
  <si>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</si>
  <si>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</si>
  <si>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</si>
  <si>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</si>
  <si>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</si>
  <si>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</si>
  <si>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</si>
  <si>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</si>
  <si>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</si>
  <si>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</si>
  <si>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</si>
  <si>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</si>
  <si>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</si>
  <si>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</si>
  <si>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</si>
  <si>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</si>
  <si>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</si>
  <si>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</si>
  <si>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</si>
  <si>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</si>
  <si>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</si>
  <si>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</si>
  <si>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</si>
  <si>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</si>
  <si>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</si>
  <si>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</si>
  <si>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</si>
  <si>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</si>
  <si>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</si>
  <si>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</si>
  <si>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</si>
  <si>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</si>
  <si>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</si>
  <si>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</si>
  <si>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</si>
  <si>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</si>
  <si>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</si>
  <si>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</si>
  <si>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</si>
  <si>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</si>
  <si>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</si>
  <si>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</si>
  <si>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</si>
  <si>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</si>
  <si>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</si>
  <si>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</si>
  <si>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</si>
  <si>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</si>
  <si>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</si>
  <si>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</si>
  <si>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</si>
  <si>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</si>
  <si>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</si>
  <si>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</si>
  <si>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</si>
  <si>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</si>
  <si>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</si>
  <si>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</si>
  <si>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</si>
  <si>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</si>
  <si>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</si>
  <si>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</si>
  <si>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</si>
  <si>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</si>
  <si>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</si>
  <si>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</si>
  <si>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</si>
  <si>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</si>
  <si>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</si>
  <si>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</si>
  <si>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</si>
  <si>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</si>
  <si>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</si>
  <si>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</si>
  <si>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</si>
  <si>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</si>
  <si>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</si>
  <si>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</si>
  <si>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</si>
  <si>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</si>
  <si>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</si>
  <si>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</si>
  <si>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</si>
  <si>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</si>
  <si>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</si>
  <si>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</si>
  <si>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</si>
  <si>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</si>
  <si>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</si>
  <si>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</si>
  <si>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</si>
  <si>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</si>
  <si>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</si>
  <si>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</si>
  <si>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</si>
  <si>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</si>
  <si>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</si>
  <si>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</si>
  <si>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</si>
  <si>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</si>
  <si>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</si>
  <si>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</si>
  <si>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</si>
  <si>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</si>
  <si>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</si>
  <si>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</si>
  <si>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</si>
  <si>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</si>
  <si>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</si>
  <si>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</si>
  <si>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</si>
  <si>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</si>
  <si>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</si>
  <si>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</si>
  <si>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</si>
  <si>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</si>
  <si>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</si>
  <si>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</si>
  <si>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</si>
  <si>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</si>
  <si>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</si>
  <si>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</si>
  <si>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</si>
  <si>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</si>
  <si>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</si>
  <si>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</si>
  <si>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</si>
  <si>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</si>
  <si>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</si>
  <si>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</si>
  <si>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</si>
  <si>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</si>
  <si>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</si>
  <si>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</si>
  <si>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</si>
  <si>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</si>
  <si>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</si>
  <si>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</si>
  <si>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</si>
  <si>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</si>
  <si>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</si>
  <si>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</si>
  <si>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</si>
  <si>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</si>
  <si>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</si>
  <si>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</si>
  <si>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</si>
  <si>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</si>
  <si>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</si>
  <si>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</si>
  <si>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</si>
  <si>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</si>
  <si>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</si>
  <si>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</si>
  <si>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</si>
  <si>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</si>
  <si>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</si>
  <si>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</si>
  <si>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</si>
  <si>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</si>
  <si>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</si>
  <si>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</si>
  <si>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</si>
  <si>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</si>
  <si>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</si>
  <si>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</si>
  <si>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</si>
  <si>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</si>
  <si>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</si>
  <si>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</si>
  <si>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</si>
  <si>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</si>
  <si>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</si>
  <si>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</si>
  <si>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</si>
  <si>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</si>
  <si>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</si>
  <si>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</si>
  <si>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</si>
  <si>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</si>
  <si>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</si>
  <si>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</si>
  <si>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</si>
  <si>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</si>
  <si>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</si>
  <si>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</si>
  <si>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</si>
  <si>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</si>
  <si>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</si>
  <si>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</si>
  <si>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</si>
  <si>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</si>
  <si>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</si>
  <si>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</si>
  <si>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</si>
  <si>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</si>
  <si>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</si>
  <si>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</si>
  <si>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</si>
  <si>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</si>
  <si>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</si>
  <si>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</si>
  <si>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</si>
  <si>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</si>
  <si>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</si>
  <si>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</si>
  <si>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</si>
  <si>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</si>
  <si>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</si>
  <si>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</si>
  <si>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</si>
  <si>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</si>
  <si>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</si>
  <si>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</si>
  <si>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</si>
  <si>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</si>
  <si>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</si>
  <si>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</si>
  <si>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</si>
  <si>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</si>
  <si>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</si>
  <si>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</si>
  <si>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</si>
  <si>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</si>
  <si>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</si>
  <si>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</si>
  <si>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</si>
  <si>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</si>
  <si>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</si>
  <si>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</si>
  <si>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</si>
  <si>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</si>
  <si>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</si>
  <si>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</si>
  <si>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</si>
  <si>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</si>
  <si>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</si>
  <si>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</si>
  <si>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</si>
  <si>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</si>
  <si>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</si>
  <si>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</si>
  <si>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</si>
  <si>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</si>
  <si>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</si>
  <si>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</si>
  <si>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</si>
  <si>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</si>
  <si>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</si>
  <si>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</si>
  <si>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</si>
  <si>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</si>
  <si>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</si>
  <si>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</si>
  <si>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</si>
  <si>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</si>
  <si>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</si>
  <si>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</si>
  <si>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</si>
  <si>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</si>
  <si>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</si>
  <si>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</si>
  <si>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</si>
  <si>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</si>
  <si>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</si>
  <si>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</si>
  <si>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</si>
  <si>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</si>
  <si>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</si>
  <si>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</si>
  <si>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</si>
  <si>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</si>
  <si>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</si>
  <si>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</si>
  <si>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</si>
  <si>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</si>
  <si>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</si>
  <si>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</si>
  <si>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</si>
  <si>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</si>
  <si>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</si>
  <si>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</si>
  <si>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</si>
  <si>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</si>
  <si>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</si>
  <si>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</si>
  <si>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</si>
  <si>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</si>
  <si>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</si>
  <si>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</si>
  <si>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</si>
  <si>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</si>
  <si>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</si>
  <si>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</si>
  <si>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</si>
  <si>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</si>
  <si>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</si>
  <si>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</si>
  <si>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</si>
  <si>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</si>
  <si>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</si>
  <si>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</si>
  <si>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</si>
  <si>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</si>
  <si>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</si>
  <si>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</si>
  <si>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</si>
  <si>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</si>
  <si>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</si>
  <si>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</si>
  <si>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</si>
  <si>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</si>
  <si>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</si>
  <si>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</si>
  <si>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</si>
  <si>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</si>
  <si>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</si>
  <si>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</si>
  <si>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</si>
  <si>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</si>
  <si>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</si>
  <si>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</si>
  <si>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</si>
  <si>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</si>
  <si>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</si>
  <si>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</si>
  <si>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</si>
  <si>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</si>
  <si>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</si>
  <si>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</si>
  <si>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</si>
  <si>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</si>
  <si>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</si>
  <si>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</si>
  <si>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</si>
  <si>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</si>
  <si>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</si>
  <si>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</si>
  <si>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</si>
  <si>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</si>
  <si>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</si>
  <si>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</si>
  <si>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</si>
  <si>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</si>
  <si>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</si>
  <si>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</si>
  <si>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</si>
  <si>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</si>
  <si>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</si>
  <si>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</si>
  <si>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</si>
  <si>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</si>
  <si>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</si>
  <si>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</si>
  <si>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</si>
  <si>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</si>
  <si>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</si>
  <si>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</si>
  <si>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</si>
  <si>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</si>
  <si>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</si>
  <si>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</si>
  <si>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</si>
  <si>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</si>
  <si>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</si>
  <si>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</si>
  <si>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</si>
  <si>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</si>
  <si>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</si>
  <si>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</si>
  <si>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</si>
  <si>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</si>
  <si>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</si>
  <si>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</si>
  <si>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</si>
  <si>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</si>
  <si>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</si>
  <si>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</si>
  <si>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</si>
  <si>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</si>
  <si>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</si>
  <si>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</si>
  <si>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</si>
  <si>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</si>
  <si>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</si>
  <si>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</si>
  <si>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</si>
  <si>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</si>
  <si>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</si>
  <si>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</si>
  <si>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</si>
  <si>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</si>
  <si>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</si>
  <si>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</si>
  <si>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</si>
  <si>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</si>
  <si>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</si>
  <si>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</si>
  <si>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</si>
  <si>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</si>
  <si>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</si>
  <si>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</si>
  <si>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</si>
  <si>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</si>
  <si>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</si>
  <si>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</si>
  <si>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</si>
  <si>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</si>
  <si>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</si>
  <si>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</si>
  <si>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</si>
  <si>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</si>
  <si>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</si>
  <si>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</si>
  <si>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</si>
  <si>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</si>
  <si>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</si>
  <si>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</si>
  <si>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</si>
  <si>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</si>
  <si>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</si>
  <si>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</si>
  <si>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</si>
  <si>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</si>
  <si>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</si>
  <si>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</si>
  <si>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</si>
  <si>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</si>
  <si>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</si>
  <si>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</si>
  <si>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</si>
  <si>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</si>
  <si>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</si>
  <si>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</si>
  <si>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</si>
  <si>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</si>
  <si>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</si>
  <si>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</si>
  <si>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</si>
  <si>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</si>
  <si>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</si>
  <si>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</si>
  <si>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</si>
  <si>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</si>
  <si>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</si>
  <si>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</si>
  <si>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</si>
  <si>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</si>
  <si>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</si>
  <si>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</si>
  <si>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</si>
  <si>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</si>
  <si>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</si>
  <si>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</si>
  <si>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</si>
  <si>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</si>
  <si>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</si>
  <si>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</si>
  <si>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</si>
  <si>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</si>
  <si>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</si>
  <si>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</si>
  <si>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</si>
  <si>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</si>
  <si>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</si>
  <si>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</si>
  <si>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</si>
  <si>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</si>
  <si>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</si>
  <si>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</si>
  <si>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</si>
  <si>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</si>
  <si>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</si>
  <si>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</si>
  <si>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</si>
  <si>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</si>
  <si>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</si>
  <si>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</si>
  <si>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</si>
  <si>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</si>
  <si>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</si>
  <si>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</si>
  <si>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</si>
  <si>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</si>
  <si>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</si>
  <si>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</si>
  <si>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</si>
  <si>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</si>
  <si>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</si>
  <si>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</si>
  <si>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</si>
  <si>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</si>
  <si>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</si>
  <si>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</si>
  <si>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</si>
  <si>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</si>
  <si>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</si>
  <si>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</si>
  <si>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</si>
  <si>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</si>
  <si>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</si>
  <si>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</si>
  <si>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</si>
  <si>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</si>
  <si>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</si>
  <si>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</si>
  <si>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</si>
  <si>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</si>
  <si>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</si>
  <si>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</si>
  <si>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</si>
  <si>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</si>
  <si>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</si>
  <si>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</si>
  <si>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</si>
  <si>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</si>
  <si>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</si>
  <si>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</si>
  <si>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</si>
  <si>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</si>
  <si>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</si>
  <si>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</si>
  <si>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</si>
  <si>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</si>
  <si>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</si>
  <si>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</si>
  <si>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</si>
  <si>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</si>
  <si>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</si>
  <si>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</si>
  <si>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</si>
  <si>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</si>
  <si>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</si>
  <si>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</si>
  <si>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</si>
  <si>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</si>
  <si>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</si>
  <si>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</si>
  <si>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</si>
  <si>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</si>
  <si>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</si>
  <si>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</si>
  <si>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</si>
  <si>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</si>
  <si>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</si>
  <si>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</si>
  <si>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</si>
  <si>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</si>
  <si>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</si>
  <si>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</si>
  <si>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</si>
  <si>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</si>
  <si>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</si>
  <si>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</si>
  <si>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</si>
  <si>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</si>
  <si>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</si>
  <si>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</si>
  <si>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</si>
  <si>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</si>
  <si>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</si>
  <si>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</si>
  <si>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</si>
  <si>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</si>
  <si>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</si>
  <si>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</si>
  <si>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</si>
  <si>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</si>
  <si>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</si>
  <si>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</si>
  <si>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</si>
  <si>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</si>
  <si>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</si>
  <si>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</si>
  <si>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</si>
  <si>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</si>
  <si>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</si>
  <si>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</si>
  <si>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</si>
  <si>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</si>
  <si>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</si>
  <si>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</si>
  <si>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</si>
  <si>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</si>
  <si>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</si>
  <si>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</si>
  <si>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</si>
  <si>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</si>
  <si>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</si>
  <si>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</si>
  <si>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</si>
  <si>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</si>
  <si>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</si>
  <si>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</si>
  <si>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</si>
  <si>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</si>
  <si>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</si>
  <si>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</si>
  <si>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</si>
  <si>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</si>
  <si>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</si>
  <si>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</si>
  <si>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</si>
  <si>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</si>
  <si>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</si>
  <si>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</si>
  <si>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</si>
  <si>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</si>
  <si>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</si>
  <si>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</si>
  <si>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</si>
  <si>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</si>
  <si>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</si>
  <si>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</si>
  <si>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</si>
  <si>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</si>
  <si>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</si>
  <si>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</si>
  <si>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</si>
  <si>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</si>
  <si>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</si>
  <si>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</si>
  <si>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</si>
  <si>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</si>
  <si>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</si>
  <si>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</si>
  <si>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</si>
  <si>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</si>
  <si>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</si>
  <si>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</si>
  <si>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</si>
  <si>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</si>
  <si>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</si>
  <si>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</si>
  <si>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</si>
  <si>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</si>
  <si>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</si>
  <si>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</si>
  <si>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</si>
  <si>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</si>
  <si>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</si>
  <si>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</si>
  <si>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</si>
  <si>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</si>
  <si>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</si>
  <si>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</si>
  <si>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</si>
  <si>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</si>
  <si>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</si>
  <si>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</si>
  <si>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</si>
  <si>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</si>
  <si>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</si>
  <si>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</si>
  <si>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</si>
  <si>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</si>
  <si>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</si>
  <si>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</si>
  <si>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</si>
  <si>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</si>
  <si>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</si>
  <si>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</si>
  <si>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</si>
  <si>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</si>
  <si>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</si>
  <si>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</si>
  <si>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</si>
  <si>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</si>
  <si>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</si>
  <si>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</si>
  <si>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</si>
  <si>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</si>
  <si>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</si>
  <si>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</si>
  <si>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</si>
  <si>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</si>
  <si>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</si>
  <si>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</si>
  <si>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</si>
  <si>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</si>
  <si>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</si>
  <si>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</si>
  <si>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</si>
  <si>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</si>
  <si>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</si>
  <si>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</si>
  <si>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</si>
  <si>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</si>
  <si>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</si>
  <si>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</si>
  <si>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</si>
  <si>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</si>
  <si>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</si>
  <si>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</si>
  <si>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</si>
  <si>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</si>
  <si>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</si>
  <si>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</si>
  <si>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</si>
  <si>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</si>
  <si>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</si>
  <si>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</si>
  <si>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</si>
  <si>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</si>
  <si>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</si>
  <si>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</si>
  <si>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</si>
  <si>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</si>
  <si>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</si>
  <si>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</si>
  <si>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</si>
  <si>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</si>
  <si>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</si>
  <si>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</si>
  <si>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</si>
  <si>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</si>
  <si>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</si>
  <si>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</si>
  <si>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</si>
  <si>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</si>
  <si>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</si>
  <si>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</si>
  <si>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</si>
  <si>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</si>
  <si>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</si>
  <si>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</si>
  <si>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</si>
  <si>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</si>
  <si>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</si>
  <si>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</si>
  <si>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</si>
  <si>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</si>
  <si>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</si>
  <si>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</si>
  <si>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</si>
  <si>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</si>
  <si>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</si>
  <si>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</si>
  <si>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</si>
  <si>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</si>
  <si>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</si>
  <si>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</si>
  <si>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</si>
  <si>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</si>
  <si>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</si>
  <si>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</si>
  <si>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</si>
  <si>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</si>
  <si>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</si>
  <si>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</si>
  <si>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</si>
  <si>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</si>
  <si>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</si>
  <si>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</si>
  <si>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</si>
  <si>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</si>
  <si>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</si>
  <si>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</si>
  <si>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</si>
  <si>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</si>
  <si>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</si>
  <si>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</si>
  <si>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</si>
  <si>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</si>
  <si>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</si>
  <si>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</si>
  <si>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</si>
  <si>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</si>
  <si>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</si>
  <si>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</si>
  <si>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</si>
  <si>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</si>
  <si>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</si>
  <si>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</si>
  <si>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</si>
  <si>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</si>
  <si>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</si>
  <si>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</si>
  <si>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</si>
  <si>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</si>
  <si>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</si>
  <si>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</si>
  <si>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</si>
  <si>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</si>
  <si>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</si>
  <si>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</si>
  <si>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</si>
  <si>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</si>
  <si>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</si>
  <si>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</si>
  <si>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</si>
  <si>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</si>
  <si>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</si>
  <si>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</si>
  <si>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</si>
  <si>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</si>
  <si>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</si>
  <si>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</si>
  <si>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</si>
  <si>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</si>
  <si>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</si>
  <si>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</si>
  <si>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</si>
  <si>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</si>
  <si>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</si>
  <si>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</si>
  <si>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</si>
  <si>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</si>
  <si>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</si>
  <si>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</si>
  <si>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</si>
  <si>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</si>
  <si>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</si>
  <si>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</si>
  <si>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</si>
  <si>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</si>
  <si>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</si>
  <si>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</si>
  <si>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</si>
  <si>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</si>
  <si>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</si>
  <si>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</si>
  <si>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</si>
  <si>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</si>
  <si>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</si>
  <si>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</si>
  <si>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</si>
  <si>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</si>
  <si>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</si>
  <si>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</si>
  <si>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</si>
  <si>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</si>
  <si>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</si>
  <si>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</si>
  <si>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</si>
  <si>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</si>
  <si>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</si>
  <si>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</si>
  <si>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</si>
  <si>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</si>
  <si>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</si>
  <si>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</si>
  <si>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</si>
  <si>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</si>
  <si>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</si>
  <si>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</si>
  <si>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</si>
  <si>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</si>
  <si>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</si>
  <si>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</si>
  <si>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</si>
  <si>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</si>
  <si>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</si>
  <si>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</si>
  <si>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</si>
  <si>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</si>
  <si>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</si>
  <si>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</si>
  <si>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</si>
  <si>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</si>
  <si>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</si>
  <si>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</si>
  <si>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</si>
  <si>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</si>
  <si>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</si>
  <si>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</si>
  <si>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</si>
  <si>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</si>
  <si>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</si>
  <si>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</si>
  <si>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</si>
  <si>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</si>
  <si>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</si>
  <si>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</si>
  <si>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</si>
  <si>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</si>
  <si>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</si>
  <si>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</si>
  <si>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</si>
  <si>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</si>
  <si>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</si>
  <si>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</si>
  <si>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</si>
  <si>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</si>
  <si>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</si>
  <si>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</si>
  <si>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</si>
  <si>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</si>
  <si>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</si>
  <si>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</si>
  <si>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</si>
  <si>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</si>
  <si>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</si>
  <si>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</si>
  <si>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</si>
  <si>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</si>
  <si>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</si>
  <si>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</si>
  <si>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</si>
  <si>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</si>
  <si>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</si>
  <si>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</si>
  <si>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</si>
  <si>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</si>
  <si>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</si>
  <si>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</si>
  <si>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</si>
  <si>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</si>
  <si>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</si>
  <si>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</si>
  <si>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</si>
  <si>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</si>
  <si>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</si>
  <si>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</si>
  <si>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</si>
  <si>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</si>
  <si>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</si>
  <si>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</si>
  <si>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</si>
  <si>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</si>
  <si>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</si>
  <si>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</si>
  <si>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</si>
  <si>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</si>
  <si>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</si>
  <si>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</si>
  <si>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</si>
  <si>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</si>
  <si>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</si>
  <si>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</si>
  <si>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</si>
  <si>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</si>
  <si>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</si>
  <si>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</si>
  <si>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</si>
  <si>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</si>
  <si>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</si>
  <si>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</si>
  <si>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</si>
  <si>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</si>
  <si>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</si>
  <si>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</si>
  <si>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</si>
  <si>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</si>
  <si>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</si>
  <si>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</si>
  <si>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</si>
  <si>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</si>
  <si>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</si>
  <si>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</si>
  <si>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</si>
  <si>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</si>
  <si>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</si>
  <si>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</si>
  <si>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</si>
  <si>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</si>
  <si>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</si>
  <si>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</si>
  <si>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</si>
  <si>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</si>
  <si>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</si>
  <si>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</si>
  <si>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</si>
  <si>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</si>
  <si>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</si>
  <si>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</si>
  <si>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</si>
  <si>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</si>
  <si>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</si>
  <si>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</si>
  <si>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</si>
  <si>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</si>
  <si>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</si>
  <si>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</si>
  <si>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</si>
  <si>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</si>
  <si>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</si>
  <si>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</si>
  <si>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</si>
  <si>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</si>
  <si>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</si>
  <si>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</si>
  <si>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</si>
  <si>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</si>
  <si>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</si>
  <si>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</si>
  <si>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</si>
  <si>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</si>
  <si>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</si>
  <si>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</si>
  <si>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</si>
  <si>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</si>
  <si>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</si>
  <si>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</si>
  <si>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</si>
  <si>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</si>
  <si>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</si>
  <si>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</si>
  <si>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</si>
  <si>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</si>
  <si>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</si>
  <si>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</si>
  <si>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</si>
  <si>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</si>
  <si>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</si>
  <si>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</si>
  <si>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</si>
  <si>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</si>
  <si>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</si>
  <si>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</si>
  <si>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</si>
  <si>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</si>
  <si>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</si>
  <si>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</si>
  <si>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</si>
  <si>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</si>
  <si>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</si>
  <si>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</si>
  <si>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</si>
  <si>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</si>
  <si>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</si>
  <si>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</si>
  <si>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</si>
  <si>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</si>
  <si>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</si>
  <si>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</si>
  <si>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</si>
  <si>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</si>
  <si>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</si>
  <si>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</si>
  <si>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</si>
  <si>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</si>
  <si>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</si>
  <si>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</si>
  <si>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</si>
  <si>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</si>
  <si>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</si>
  <si>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</si>
  <si>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</si>
  <si>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</si>
  <si>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</si>
  <si>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</si>
  <si>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</si>
  <si>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</si>
  <si>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</si>
  <si>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</si>
  <si>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</si>
  <si>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</si>
  <si>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</si>
  <si>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</si>
  <si>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</si>
  <si>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</si>
  <si>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</si>
  <si>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</si>
  <si>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</si>
  <si>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</si>
  <si>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</si>
  <si>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</si>
  <si>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</si>
  <si>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</si>
  <si>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</si>
  <si>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</si>
  <si>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</si>
  <si>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</si>
  <si>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</si>
  <si>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</si>
  <si>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</si>
  <si>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</si>
  <si>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</si>
  <si>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</si>
  <si>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</si>
  <si>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</si>
  <si>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</si>
  <si>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</si>
  <si>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</si>
  <si>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</si>
  <si>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</si>
  <si>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</si>
  <si>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</si>
  <si>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</si>
  <si>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</si>
  <si>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</si>
  <si>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</si>
  <si>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</si>
  <si>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</si>
  <si>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</si>
  <si>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</si>
  <si>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</si>
  <si>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</si>
  <si>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</si>
  <si>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</si>
  <si>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</si>
  <si>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</si>
  <si>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</si>
  <si>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</si>
  <si>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</si>
  <si>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</si>
  <si>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</si>
  <si>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</si>
  <si>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</si>
  <si>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</si>
  <si>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</si>
  <si>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</si>
  <si>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</si>
  <si>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</si>
  <si>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</si>
  <si>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</si>
  <si>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</si>
  <si>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</si>
  <si>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</si>
  <si>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</si>
  <si>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</si>
  <si>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</si>
  <si>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</si>
  <si>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</si>
  <si>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</si>
  <si>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</si>
  <si>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</si>
  <si>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</si>
  <si>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</si>
  <si>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</si>
  <si>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</si>
  <si>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</si>
  <si>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</si>
  <si>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</si>
  <si>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</si>
  <si>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</si>
  <si>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</si>
  <si>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</si>
  <si>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</si>
  <si>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</si>
  <si>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</si>
  <si>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</si>
  <si>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</si>
  <si>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</si>
  <si>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</si>
  <si>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</si>
  <si>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</si>
  <si>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</si>
  <si>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</si>
  <si>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</si>
  <si>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</si>
  <si>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</si>
  <si>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</si>
  <si>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</si>
  <si>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</si>
  <si>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</si>
  <si>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</si>
  <si>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</si>
  <si>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</si>
  <si>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</si>
  <si>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</si>
  <si>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</si>
  <si>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</si>
  <si>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</si>
  <si>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</si>
  <si>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</si>
  <si>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</si>
  <si>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</si>
  <si>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</si>
  <si>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</si>
  <si>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</si>
  <si>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</si>
  <si>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</si>
  <si>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</si>
  <si>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</si>
  <si>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</si>
  <si>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</si>
  <si>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</si>
  <si>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</si>
  <si>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</si>
  <si>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</si>
  <si>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</si>
  <si>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</si>
  <si>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</si>
  <si>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</si>
  <si>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</si>
  <si>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</si>
  <si>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</si>
  <si>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</si>
  <si>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</si>
  <si>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</si>
  <si>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</si>
  <si>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</si>
  <si>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</si>
  <si>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</si>
  <si>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</si>
  <si>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</si>
  <si>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</si>
  <si>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</si>
  <si>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</si>
  <si>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</si>
  <si>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</si>
  <si>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</si>
  <si>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</si>
  <si>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</si>
  <si>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</si>
  <si>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</si>
  <si>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</si>
  <si>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</si>
  <si>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</si>
  <si>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</si>
  <si>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</si>
  <si>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</si>
  <si>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</si>
  <si>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</si>
  <si>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</si>
  <si>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</si>
  <si>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</si>
  <si>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</si>
  <si>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</si>
  <si>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</si>
  <si>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</si>
  <si>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</si>
  <si>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</si>
  <si>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</si>
  <si>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</si>
  <si>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</si>
  <si>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</si>
  <si>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</si>
  <si>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</si>
  <si>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</si>
  <si>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</si>
  <si>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</si>
  <si>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</si>
  <si>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</si>
  <si>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</si>
  <si>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</si>
  <si>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</si>
  <si>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</si>
  <si>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</si>
  <si>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</si>
  <si>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</si>
  <si>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</si>
  <si>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</si>
  <si>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</si>
  <si>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</si>
  <si>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</si>
  <si>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</si>
  <si>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</si>
  <si>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</si>
  <si>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</si>
  <si>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</si>
  <si>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</si>
  <si>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</si>
  <si>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</si>
  <si>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</si>
  <si>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</si>
  <si>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</si>
  <si>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</si>
  <si>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</si>
  <si>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</si>
  <si>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</si>
  <si>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</si>
  <si>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</si>
  <si>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</si>
  <si>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</si>
  <si>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</si>
  <si>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</si>
  <si>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</si>
  <si>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</si>
  <si>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</si>
  <si>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</si>
  <si>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</si>
  <si>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</si>
  <si>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</si>
  <si>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</si>
  <si>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</si>
  <si>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</si>
  <si>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</si>
  <si>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</si>
  <si>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</si>
  <si>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</si>
  <si>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</si>
  <si>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</si>
  <si>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</si>
  <si>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</si>
  <si>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</si>
  <si>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</si>
  <si>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</si>
  <si>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</si>
  <si>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</si>
  <si>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</si>
  <si>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</si>
  <si>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</si>
  <si>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</si>
  <si>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</si>
  <si>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</si>
  <si>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</si>
  <si>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</si>
  <si>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</si>
  <si>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</si>
  <si>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</si>
  <si>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</si>
  <si>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</si>
  <si>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</si>
  <si>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</si>
  <si>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</si>
  <si>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</si>
  <si>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</si>
  <si>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</si>
  <si>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</si>
  <si>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</si>
  <si>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</si>
  <si>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</si>
  <si>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</si>
  <si>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</si>
  <si>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</si>
  <si>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</si>
  <si>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</si>
  <si>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</si>
  <si>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</si>
  <si>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</si>
  <si>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</si>
  <si>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</si>
  <si>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</si>
  <si>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</si>
  <si>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</si>
  <si>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</si>
  <si>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</si>
  <si>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</si>
  <si>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</si>
  <si>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</si>
  <si>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</si>
  <si>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</si>
  <si>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</si>
  <si>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</si>
  <si>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</si>
  <si>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</si>
  <si>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</si>
  <si>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</si>
  <si>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</si>
  <si>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</si>
  <si>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</si>
  <si>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</si>
  <si>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</si>
  <si>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</si>
  <si>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</si>
  <si>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</si>
  <si>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</si>
  <si>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</si>
  <si>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</si>
  <si>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</si>
  <si>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</si>
  <si>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</si>
  <si>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</si>
  <si>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</si>
  <si>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</si>
  <si>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</si>
  <si>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</si>
  <si>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</si>
  <si>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</si>
  <si>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</si>
  <si>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</si>
  <si>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</si>
  <si>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</si>
  <si>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</si>
  <si>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</si>
  <si>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</si>
  <si>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</si>
  <si>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</si>
  <si>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</si>
  <si>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</si>
  <si>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</si>
  <si>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</si>
  <si>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</si>
  <si>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</si>
  <si>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</si>
  <si>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</si>
  <si>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</si>
  <si>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</si>
  <si>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</si>
  <si>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</si>
  <si>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</si>
  <si>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</si>
  <si>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</si>
  <si>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</si>
  <si>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</si>
  <si>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</si>
  <si>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</si>
  <si>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</si>
  <si>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</si>
  <si>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</si>
  <si>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</si>
  <si>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</si>
  <si>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</si>
  <si>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</si>
  <si>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</si>
  <si>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</si>
  <si>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</si>
  <si>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</si>
  <si>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</si>
  <si>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</si>
  <si>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</si>
  <si>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</si>
  <si>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</si>
  <si>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</si>
  <si>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</si>
  <si>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</si>
  <si>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</si>
  <si>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</si>
  <si>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</si>
  <si>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</si>
  <si>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</si>
  <si>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</si>
  <si>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</si>
  <si>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</si>
  <si>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</si>
  <si>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</si>
  <si>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</si>
  <si>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</si>
  <si>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</si>
  <si>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</si>
  <si>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</si>
  <si>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</si>
  <si>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</si>
  <si>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</si>
  <si>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</si>
  <si>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</si>
  <si>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</si>
  <si>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</si>
  <si>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</si>
  <si>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</si>
  <si>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</si>
  <si>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</si>
  <si>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</si>
  <si>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</si>
  <si>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</si>
  <si>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</si>
  <si>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</si>
  <si>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</si>
  <si>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</si>
  <si>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</si>
  <si>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</si>
  <si>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</si>
  <si>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</si>
  <si>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</si>
  <si>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</si>
  <si>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</si>
  <si>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</si>
  <si>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</si>
  <si>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</si>
  <si>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</si>
  <si>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</si>
  <si>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</si>
  <si>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</si>
  <si>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</si>
  <si>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</si>
  <si>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</si>
  <si>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</si>
  <si>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</si>
  <si>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</si>
  <si>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</si>
  <si>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</si>
  <si>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</si>
  <si>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</si>
  <si>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</si>
  <si>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</si>
  <si>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</si>
  <si>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</si>
  <si>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</si>
  <si>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</si>
  <si>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</si>
  <si>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</si>
  <si>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</si>
  <si>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</si>
  <si>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</si>
  <si>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</si>
  <si>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</si>
  <si>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</si>
  <si>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</si>
  <si>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</si>
  <si>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</si>
  <si>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</si>
  <si>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</si>
  <si>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</si>
  <si>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</si>
  <si>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</si>
  <si>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</si>
  <si>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</si>
  <si>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</si>
  <si>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</si>
  <si>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</si>
  <si>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</si>
  <si>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</si>
  <si>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</si>
  <si>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</si>
  <si>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</si>
  <si>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</si>
  <si>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</si>
  <si>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</si>
  <si>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</si>
  <si>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</si>
  <si>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</si>
  <si>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</si>
  <si>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</si>
  <si>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</si>
  <si>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</si>
  <si>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</si>
  <si>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</si>
  <si>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</si>
  <si>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</si>
  <si>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</si>
  <si>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</si>
  <si>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</si>
  <si>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</si>
  <si>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</si>
  <si>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</si>
  <si>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</si>
  <si>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</si>
  <si>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</si>
  <si>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</si>
  <si>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</si>
  <si>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</si>
  <si>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</si>
  <si>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</si>
  <si>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</si>
  <si>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</si>
  <si>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</si>
  <si>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</si>
  <si>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</si>
  <si>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</si>
  <si>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</si>
  <si>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</si>
  <si>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</si>
  <si>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</si>
  <si>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</si>
  <si>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</si>
  <si>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</si>
  <si>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</si>
  <si>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</si>
  <si>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</si>
  <si>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</si>
  <si>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</si>
  <si>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</si>
  <si>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</si>
  <si>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</si>
  <si>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</si>
  <si>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</si>
  <si>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</si>
  <si>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</si>
  <si>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</si>
  <si>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</si>
  <si>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</si>
  <si>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</si>
  <si>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</si>
  <si>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</si>
  <si>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</si>
  <si>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</si>
  <si>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</si>
  <si>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</si>
  <si>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</si>
  <si>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</si>
  <si>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</si>
  <si>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</si>
  <si>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</si>
  <si>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</si>
  <si>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</si>
  <si>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</si>
  <si>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</si>
  <si>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</si>
  <si>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</si>
  <si>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</si>
  <si>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</si>
  <si>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</si>
  <si>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</si>
  <si>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</si>
  <si>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</si>
  <si>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</si>
  <si>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</si>
  <si>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</si>
  <si>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</si>
  <si>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</si>
  <si>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</si>
  <si>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</si>
  <si>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</si>
  <si>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</si>
  <si>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</si>
  <si>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</si>
  <si>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</si>
  <si>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</si>
  <si>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</si>
  <si>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</si>
  <si>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</si>
  <si>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</si>
  <si>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</si>
  <si>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</si>
  <si>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</si>
  <si>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</si>
  <si>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</si>
  <si>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</si>
  <si>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</si>
  <si>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</si>
  <si>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</si>
  <si>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</si>
  <si>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</si>
  <si>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</si>
  <si>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</si>
  <si>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</si>
  <si>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</si>
  <si>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</si>
  <si>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</si>
  <si>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</si>
  <si>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</si>
  <si>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</si>
  <si>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</si>
  <si>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</si>
  <si>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</si>
  <si>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</si>
  <si>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</si>
  <si>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</si>
  <si>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</si>
  <si>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</si>
  <si>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</si>
  <si>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</si>
  <si>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</si>
  <si>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</si>
  <si>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</si>
  <si>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</si>
  <si>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</si>
  <si>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</si>
  <si>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</si>
  <si>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</si>
  <si>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</si>
  <si>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</si>
  <si>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</si>
  <si>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</si>
  <si>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</si>
  <si>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</si>
  <si>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</si>
  <si>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</si>
  <si>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</si>
  <si>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</si>
  <si>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</si>
  <si>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</si>
  <si>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</si>
  <si>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</si>
  <si>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</si>
  <si>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</si>
  <si>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</si>
  <si>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</si>
  <si>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</si>
  <si>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</si>
  <si>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</si>
  <si>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</si>
  <si>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</si>
  <si>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</si>
  <si>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</si>
  <si>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</si>
  <si>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</si>
  <si>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</si>
  <si>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</si>
  <si>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</si>
  <si>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</si>
  <si>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</si>
  <si>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</si>
  <si>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</si>
  <si>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</si>
  <si>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</si>
  <si>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</si>
  <si>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</si>
  <si>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</si>
  <si>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</si>
  <si>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</si>
  <si>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</si>
  <si>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</si>
  <si>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</si>
  <si>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</si>
  <si>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</si>
  <si>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</si>
  <si>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</si>
  <si>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</si>
  <si>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</si>
  <si>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</si>
  <si>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</si>
  <si>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</si>
  <si>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</si>
  <si>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</si>
  <si>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</si>
  <si>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</si>
  <si>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</si>
  <si>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</si>
  <si>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</si>
  <si>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</si>
  <si>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</si>
  <si>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</si>
  <si>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</si>
  <si>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</si>
  <si>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</si>
  <si>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</si>
  <si>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</si>
  <si>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</si>
  <si>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</si>
  <si>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</si>
  <si>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</si>
  <si>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</si>
  <si>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</si>
  <si>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</si>
  <si>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</si>
  <si>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</si>
  <si>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</si>
  <si>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</si>
  <si>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</si>
  <si>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</si>
  <si>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</si>
  <si>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</si>
  <si>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</si>
  <si>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</si>
  <si>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</si>
  <si>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</si>
  <si>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</si>
  <si>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</si>
  <si>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</si>
  <si>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</si>
  <si>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</si>
  <si>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</si>
  <si>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</si>
  <si>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</si>
  <si>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</si>
  <si>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</si>
  <si>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</si>
  <si>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</si>
  <si>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</si>
  <si>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</si>
  <si>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</si>
  <si>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</si>
  <si>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</si>
  <si>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</si>
  <si>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</si>
  <si>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</si>
  <si>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</si>
  <si>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</si>
  <si>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</si>
  <si>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</si>
  <si>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</si>
  <si>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</si>
  <si>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</si>
  <si>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</si>
  <si>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</si>
  <si>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</si>
  <si>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</si>
  <si>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</si>
  <si>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</si>
  <si>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</si>
  <si>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</si>
  <si>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</si>
  <si>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</si>
  <si>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</si>
  <si>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</si>
  <si>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</si>
  <si>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</si>
  <si>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</si>
  <si>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</si>
  <si>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</si>
  <si>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</si>
  <si>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</si>
  <si>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</si>
  <si>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</si>
  <si>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</si>
  <si>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</si>
  <si>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</si>
  <si>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</si>
  <si>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</si>
  <si>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</si>
  <si>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</si>
  <si>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</si>
  <si>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</si>
  <si>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</si>
  <si>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</si>
  <si>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</si>
  <si>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</si>
  <si>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</si>
  <si>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</si>
  <si>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</si>
  <si>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</si>
  <si>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</si>
  <si>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</si>
  <si>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</si>
  <si>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</si>
  <si>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</si>
  <si>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</si>
  <si>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</si>
  <si>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</si>
  <si>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</si>
  <si>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</si>
  <si>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</si>
  <si>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</si>
  <si>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</si>
  <si>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</si>
  <si>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</si>
  <si>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</si>
  <si>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</si>
  <si>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</si>
  <si>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</si>
  <si>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</si>
  <si>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</si>
  <si>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</si>
  <si>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</si>
  <si>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</si>
  <si>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</si>
  <si>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</si>
  <si>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</si>
  <si>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</si>
  <si>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</si>
  <si>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</si>
  <si>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</si>
  <si>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</si>
  <si>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</si>
  <si>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</si>
  <si>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</si>
  <si>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</si>
  <si>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</si>
  <si>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</si>
  <si>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</si>
  <si>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</si>
  <si>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</si>
  <si>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</si>
  <si>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</si>
  <si>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</si>
  <si>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</si>
  <si>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</si>
  <si>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</si>
  <si>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</si>
  <si>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</si>
  <si>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</si>
  <si>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</si>
  <si>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</si>
  <si>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</si>
  <si>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</si>
  <si>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</si>
  <si>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</si>
  <si>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</si>
  <si>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</si>
  <si>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</si>
  <si>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</si>
  <si>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</si>
  <si>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</si>
  <si>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</si>
  <si>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</si>
  <si>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</si>
  <si>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</si>
  <si>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</si>
  <si>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</si>
  <si>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</si>
  <si>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</si>
  <si>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</si>
  <si>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</si>
  <si>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</si>
  <si>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</si>
  <si>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</si>
  <si>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</si>
  <si>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</si>
  <si>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</si>
  <si>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</si>
  <si>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</si>
  <si>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</si>
  <si>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</si>
  <si>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</si>
  <si>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</si>
  <si>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</si>
  <si>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</si>
  <si>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</si>
  <si>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</si>
  <si>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</si>
  <si>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</si>
  <si>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</si>
  <si>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</si>
  <si>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</si>
  <si>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</si>
  <si>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</si>
  <si>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</si>
  <si>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</si>
  <si>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</si>
  <si>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</si>
  <si>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</si>
  <si>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</si>
  <si>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</si>
  <si>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</si>
  <si>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</si>
  <si>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</si>
  <si>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</si>
  <si>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</si>
  <si>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</si>
  <si>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</si>
  <si>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</si>
  <si>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</si>
  <si>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</si>
  <si>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</si>
  <si>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</si>
  <si>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</si>
  <si>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</si>
  <si>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</si>
  <si>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</si>
  <si>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</si>
  <si>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</si>
  <si>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</si>
  <si>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</si>
  <si>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</si>
  <si>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</si>
  <si>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</si>
  <si>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</si>
  <si>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</si>
  <si>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</si>
  <si>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</si>
  <si>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</si>
  <si>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</si>
  <si>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</si>
  <si>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</si>
  <si>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</si>
  <si>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</si>
  <si>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</si>
  <si>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</si>
  <si>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</si>
  <si>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</si>
  <si>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</si>
  <si>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</si>
  <si>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</si>
  <si>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</si>
  <si>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</si>
  <si>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</si>
  <si>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</si>
  <si>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</si>
  <si>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</si>
  <si>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</si>
  <si>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</si>
  <si>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</si>
  <si>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</si>
  <si>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</si>
  <si>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</si>
  <si>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</si>
  <si>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</si>
  <si>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</si>
  <si>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</si>
  <si>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</si>
  <si>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</si>
  <si>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</si>
  <si>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</si>
  <si>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</si>
  <si>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</si>
  <si>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</si>
  <si>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</si>
  <si>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</si>
  <si>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</si>
  <si>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</si>
  <si>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</si>
  <si>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</si>
  <si>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</si>
  <si>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</si>
  <si>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</si>
  <si>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</si>
  <si>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</si>
  <si>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</si>
  <si>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</si>
  <si>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</si>
  <si>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</si>
  <si>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</si>
  <si>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</si>
  <si>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</si>
  <si>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</si>
  <si>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</si>
  <si>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</si>
  <si>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</si>
  <si>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</si>
  <si>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</si>
  <si>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</si>
  <si>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</si>
  <si>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</si>
  <si>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</si>
  <si>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</si>
  <si>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</si>
  <si>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</si>
  <si>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</si>
  <si>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</si>
  <si>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</si>
  <si>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</si>
  <si>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</si>
  <si>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</si>
  <si>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</si>
  <si>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</si>
  <si>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</si>
  <si>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</si>
  <si>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</si>
  <si>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</si>
  <si>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</si>
  <si>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</si>
  <si>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</si>
  <si>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</si>
  <si>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</si>
  <si>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</si>
  <si>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</si>
  <si>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</si>
  <si>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</si>
  <si>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</si>
  <si>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</si>
  <si>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</si>
  <si>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</si>
  <si>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</si>
  <si>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</si>
  <si>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</si>
  <si>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</si>
  <si>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</si>
  <si>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</si>
  <si>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</si>
  <si>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</si>
  <si>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</si>
  <si>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</si>
  <si>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</si>
  <si>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</si>
  <si>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</si>
  <si>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</si>
  <si>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</si>
  <si>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</si>
  <si>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</si>
  <si>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</si>
  <si>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</si>
  <si>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</si>
  <si>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</si>
  <si>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</si>
  <si>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</si>
  <si>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</si>
  <si>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</si>
  <si>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</si>
  <si>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</si>
  <si>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</si>
  <si>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</si>
  <si>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</si>
  <si>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</si>
  <si>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</si>
  <si>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</si>
  <si>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</si>
  <si>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</si>
  <si>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</si>
  <si>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</si>
  <si>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</si>
  <si>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</si>
  <si>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</si>
  <si>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</si>
  <si>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</si>
  <si>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</si>
  <si>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</si>
  <si>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</si>
  <si>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</si>
  <si>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</si>
  <si>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</si>
  <si>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</si>
  <si>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</si>
  <si>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</si>
  <si>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</si>
  <si>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</si>
  <si>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</si>
  <si>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</si>
  <si>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</si>
  <si>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</si>
  <si>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</si>
  <si>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</si>
  <si>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</si>
  <si>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</si>
  <si>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</si>
  <si>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</si>
  <si>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</si>
  <si>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</si>
  <si>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</si>
  <si>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</si>
  <si>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</si>
  <si>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</si>
  <si>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</si>
  <si>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</si>
  <si>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</si>
  <si>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</si>
  <si>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</si>
  <si>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</si>
  <si>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</si>
  <si>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</si>
  <si>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</si>
  <si>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</si>
  <si>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</si>
  <si>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</si>
  <si>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</si>
  <si>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</si>
  <si>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</si>
  <si>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</si>
  <si>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</si>
  <si>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</si>
  <si>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</si>
  <si>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</si>
  <si>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</si>
  <si>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</si>
  <si>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</si>
  <si>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</si>
  <si>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</si>
  <si>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</si>
  <si>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</si>
  <si>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</si>
  <si>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</si>
  <si>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</si>
  <si>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</si>
  <si>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</si>
  <si>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</si>
  <si>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</si>
  <si>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</si>
  <si>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</si>
  <si>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</si>
  <si>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</si>
  <si>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</si>
  <si>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</si>
  <si>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</si>
  <si>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</si>
  <si>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</si>
  <si>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</si>
  <si>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</si>
  <si>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</si>
  <si>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</si>
  <si>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</si>
  <si>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</si>
  <si>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</si>
  <si>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</si>
  <si>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</si>
  <si>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</si>
  <si>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</si>
  <si>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</si>
  <si>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</si>
  <si>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</si>
  <si>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</si>
  <si>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</si>
  <si>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</si>
  <si>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</si>
  <si>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</si>
  <si>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</si>
  <si>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</si>
  <si>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</si>
  <si>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</si>
  <si>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</si>
  <si>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</si>
  <si>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</si>
  <si>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</si>
  <si>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</si>
  <si>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</si>
  <si>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</si>
  <si>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</si>
  <si>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</si>
  <si>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</si>
  <si>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</si>
  <si>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</si>
  <si>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</si>
  <si>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</si>
  <si>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</si>
  <si>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</si>
  <si>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</si>
  <si>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</si>
  <si>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</si>
  <si>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</si>
  <si>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</si>
  <si>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</si>
  <si>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</si>
  <si>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</si>
  <si>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</si>
  <si>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</si>
  <si>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</si>
  <si>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</si>
  <si>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</si>
  <si>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</si>
  <si>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</si>
  <si>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</si>
  <si>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</si>
  <si>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</si>
  <si>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</si>
  <si>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</si>
  <si>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</si>
  <si>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</si>
  <si>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</si>
  <si>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</si>
  <si>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</si>
  <si>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</si>
  <si>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</si>
  <si>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</si>
  <si>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</si>
  <si>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</si>
  <si>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</si>
  <si>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</si>
  <si>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</si>
  <si>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</si>
  <si>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</si>
  <si>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</si>
  <si>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</si>
  <si>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</si>
  <si>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</si>
  <si>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</si>
  <si>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</si>
  <si>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</si>
  <si>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</si>
  <si>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</si>
  <si>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</si>
  <si>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</si>
  <si>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</si>
  <si>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</si>
  <si>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</si>
  <si>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</si>
  <si>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</si>
  <si>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</si>
  <si>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</si>
  <si>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</si>
  <si>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</si>
  <si>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</si>
  <si>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</si>
  <si>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</si>
  <si>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</si>
  <si>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</si>
  <si>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</si>
  <si>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</si>
  <si>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</si>
  <si>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</si>
  <si>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</si>
  <si>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</si>
  <si>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</si>
  <si>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</si>
  <si>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</si>
  <si>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</si>
  <si>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</si>
  <si>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</si>
  <si>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</si>
  <si>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</si>
  <si>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</si>
  <si>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</si>
  <si>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</si>
  <si>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</si>
  <si>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</si>
  <si>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</si>
  <si>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</si>
  <si>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</si>
  <si>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</si>
  <si>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</si>
  <si>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</si>
  <si>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</si>
  <si>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</si>
  <si>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</si>
  <si>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</si>
  <si>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</si>
  <si>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</si>
  <si>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</si>
  <si>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</si>
  <si>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</si>
  <si>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</si>
  <si>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</si>
  <si>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</si>
  <si>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</si>
  <si>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</si>
  <si>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</si>
  <si>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</si>
  <si>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</si>
  <si>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</si>
  <si>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</si>
  <si>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</si>
  <si>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</si>
  <si>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</si>
  <si>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</si>
  <si>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</si>
  <si>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</si>
  <si>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</si>
  <si>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</si>
  <si>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</si>
  <si>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</si>
  <si>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</si>
  <si>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</si>
  <si>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</si>
  <si>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</si>
  <si>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</si>
  <si>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</si>
  <si>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</si>
  <si>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</si>
  <si>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</si>
  <si>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</si>
  <si>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</si>
  <si>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</si>
  <si>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</si>
  <si>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</si>
  <si>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</si>
  <si>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</si>
  <si>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</si>
  <si>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</si>
  <si>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</si>
  <si>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</si>
  <si>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</si>
  <si>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</si>
  <si>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</si>
  <si>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</si>
  <si>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</si>
  <si>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</si>
  <si>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</si>
  <si>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</si>
  <si>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</si>
  <si>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</si>
  <si>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</si>
  <si>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</si>
  <si>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</si>
  <si>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</si>
  <si>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</si>
  <si>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</si>
  <si>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</si>
  <si>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</si>
  <si>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</si>
  <si>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</si>
  <si>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</si>
  <si>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</si>
  <si>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</si>
  <si>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</si>
  <si>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</si>
  <si>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</si>
  <si>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</si>
  <si>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</si>
  <si>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</si>
  <si>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</si>
  <si>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</si>
  <si>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</si>
  <si>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</si>
  <si>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</si>
  <si>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</si>
  <si>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</si>
  <si>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</si>
  <si>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</si>
  <si>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</si>
  <si>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</si>
  <si>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</si>
  <si>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</si>
  <si>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</si>
  <si>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</si>
  <si>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</si>
  <si>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</si>
  <si>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</si>
  <si>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</si>
  <si>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</si>
  <si>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</si>
  <si>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</si>
  <si>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</si>
  <si>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</si>
  <si>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</si>
  <si>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</si>
  <si>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</si>
  <si>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</si>
  <si>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</si>
  <si>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</si>
  <si>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</si>
  <si>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</si>
  <si>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</si>
  <si>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</si>
  <si>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</si>
  <si>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</si>
  <si>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</si>
  <si>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</si>
  <si>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</si>
  <si>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</si>
  <si>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</si>
  <si>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</si>
  <si>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</si>
  <si>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</si>
  <si>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</si>
  <si>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</si>
  <si>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</si>
  <si>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</si>
  <si>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</si>
  <si>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</si>
  <si>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</si>
  <si>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</si>
  <si>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</si>
  <si>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</si>
  <si>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</si>
  <si>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</si>
  <si>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</si>
  <si>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</si>
  <si>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</si>
  <si>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</si>
  <si>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</si>
  <si>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</si>
  <si>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</si>
  <si>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</si>
  <si>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</si>
  <si>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</si>
  <si>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</si>
  <si>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</si>
  <si>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</si>
  <si>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</si>
  <si>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</si>
  <si>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</si>
  <si>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</si>
  <si>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</si>
  <si>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</si>
  <si>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</si>
  <si>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</si>
  <si>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</si>
  <si>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</si>
  <si>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</si>
  <si>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</si>
  <si>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</si>
  <si>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</si>
  <si>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</si>
  <si>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</si>
  <si>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</si>
  <si>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</si>
  <si>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</si>
  <si>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</si>
  <si>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</si>
  <si>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</si>
  <si>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</si>
  <si>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</si>
  <si>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</si>
  <si>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</si>
  <si>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</si>
  <si>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</si>
  <si>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</si>
  <si>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</si>
  <si>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</si>
  <si>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</si>
  <si>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</si>
  <si>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</si>
  <si>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</si>
  <si>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</si>
  <si>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</si>
  <si>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</si>
  <si>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</si>
  <si>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</si>
  <si>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</si>
  <si>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</si>
  <si>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</si>
  <si>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</si>
  <si>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</si>
  <si>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</si>
  <si>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</si>
  <si>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</si>
  <si>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</si>
  <si>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</si>
  <si>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</si>
  <si>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</si>
  <si>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</si>
  <si>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</si>
  <si>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</si>
  <si>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</si>
  <si>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</si>
  <si>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</si>
  <si>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</si>
  <si>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</si>
  <si>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</si>
  <si>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</si>
  <si>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</si>
  <si>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</si>
  <si>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</si>
  <si>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</si>
  <si>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</si>
  <si>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</si>
  <si>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</si>
  <si>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</si>
  <si>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</si>
  <si>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</si>
  <si>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</si>
  <si>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</si>
  <si>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</si>
  <si>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</si>
  <si>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</si>
  <si>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</si>
  <si>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</si>
  <si>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</si>
  <si>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</si>
  <si>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</si>
  <si>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</si>
  <si>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</si>
  <si>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</si>
  <si>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</si>
  <si>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</si>
  <si>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</si>
  <si>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</si>
  <si>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</si>
  <si>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</si>
  <si>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</si>
  <si>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</si>
  <si>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</si>
  <si>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</si>
  <si>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</si>
  <si>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</si>
  <si>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</si>
  <si>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</si>
  <si>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</si>
  <si>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</si>
  <si>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</si>
  <si>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</si>
  <si>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</si>
  <si>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</si>
  <si>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</si>
  <si>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</si>
  <si>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</si>
  <si>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</si>
  <si>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</si>
  <si>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</si>
  <si>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</si>
  <si>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</si>
  <si>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</si>
  <si>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</si>
  <si>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</si>
  <si>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</si>
  <si>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</si>
  <si>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</si>
  <si>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</si>
  <si>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</si>
  <si>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</si>
  <si>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</si>
  <si>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</si>
  <si>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</si>
  <si>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</si>
  <si>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</si>
  <si>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</si>
  <si>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</si>
  <si>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</si>
  <si>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</si>
  <si>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</si>
  <si>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</si>
  <si>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</si>
  <si>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</si>
  <si>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</si>
  <si>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</si>
  <si>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</si>
  <si>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</si>
  <si>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</si>
  <si>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</si>
  <si>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</si>
  <si>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</si>
  <si>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</si>
  <si>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</si>
  <si>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</si>
  <si>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</si>
  <si>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</si>
  <si>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</si>
  <si>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</si>
  <si>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</si>
  <si>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</si>
  <si>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</si>
  <si>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</si>
  <si>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</si>
  <si>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</si>
  <si>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</si>
  <si>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</si>
  <si>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</si>
  <si>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</si>
  <si>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</si>
  <si>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</si>
  <si>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</si>
  <si>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</si>
  <si>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</si>
  <si>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</si>
  <si>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</si>
  <si>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</si>
  <si>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</si>
  <si>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</si>
  <si>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</si>
  <si>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</si>
  <si>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</si>
  <si>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</si>
  <si>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</si>
  <si>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</si>
  <si>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</si>
  <si>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</si>
  <si>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</si>
  <si>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</si>
  <si>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</si>
  <si>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</si>
  <si>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</si>
  <si>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</si>
  <si>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</si>
  <si>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</si>
  <si>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</si>
  <si>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</si>
  <si>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</si>
  <si>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</si>
  <si>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</si>
  <si>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</si>
  <si>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</si>
  <si>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</si>
  <si>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</si>
  <si>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</si>
  <si>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</si>
  <si>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</si>
  <si>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</si>
  <si>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</si>
  <si>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</si>
  <si>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</si>
  <si>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</si>
  <si>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</si>
  <si>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</si>
  <si>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</si>
  <si>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</si>
  <si>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</si>
  <si>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</si>
  <si>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</si>
  <si>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</si>
  <si>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</si>
  <si>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</si>
  <si>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</si>
  <si>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</si>
  <si>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</si>
  <si>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</si>
  <si>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</si>
  <si>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</si>
  <si>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</si>
  <si>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</si>
  <si>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</si>
  <si>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</si>
  <si>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</si>
  <si>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</si>
  <si>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</si>
  <si>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</si>
  <si>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</si>
  <si>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</si>
  <si>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</si>
  <si>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</si>
  <si>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</si>
  <si>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</si>
  <si>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</si>
  <si>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</si>
  <si>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</si>
  <si>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</si>
  <si>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</si>
  <si>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</si>
  <si>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</si>
  <si>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</si>
  <si>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</si>
  <si>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</si>
  <si>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</si>
  <si>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</si>
  <si>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</si>
  <si>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</si>
  <si>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</si>
  <si>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</si>
  <si>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</si>
  <si>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</si>
  <si>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</si>
  <si>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</si>
  <si>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</si>
  <si>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</si>
  <si>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</si>
  <si>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</si>
  <si>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</si>
  <si>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</si>
  <si>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</si>
  <si>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</si>
  <si>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</si>
  <si>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</si>
  <si>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</si>
  <si>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</si>
  <si>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</si>
  <si>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</si>
  <si>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</si>
  <si>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</si>
  <si>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</si>
  <si>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</si>
  <si>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</si>
  <si>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</si>
  <si>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</si>
  <si>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</si>
  <si>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</si>
  <si>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</si>
  <si>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</si>
  <si>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</si>
  <si>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</si>
  <si>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</si>
  <si>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</si>
  <si>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</si>
  <si>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</si>
  <si>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</si>
  <si>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</si>
  <si>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</si>
  <si>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</si>
  <si>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</si>
  <si>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</si>
  <si>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</si>
  <si>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</si>
  <si>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</si>
  <si>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</si>
  <si>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</si>
  <si>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</si>
  <si>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</si>
  <si>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</si>
  <si>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</si>
  <si>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</si>
  <si>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</si>
  <si>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</si>
  <si>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</si>
  <si>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</si>
  <si>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</si>
  <si>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</si>
  <si>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</si>
  <si>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</si>
  <si>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</si>
  <si>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</si>
  <si>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</si>
  <si>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</si>
  <si>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</si>
  <si>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</si>
  <si>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</si>
  <si>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</si>
  <si>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</si>
  <si>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</si>
  <si>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</si>
  <si>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</si>
  <si>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</si>
  <si>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</si>
  <si>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</si>
  <si>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</si>
  <si>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</si>
  <si>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</si>
  <si>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</si>
  <si>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</si>
  <si>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</si>
  <si>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</si>
  <si>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</si>
  <si>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</si>
  <si>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</si>
  <si>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</si>
  <si>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</si>
  <si>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</si>
  <si>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</si>
  <si>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</si>
  <si>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</si>
  <si>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</si>
  <si>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</si>
  <si>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</si>
  <si>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</si>
  <si>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</si>
  <si>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</si>
  <si>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</si>
  <si>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</si>
  <si>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</si>
  <si>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</si>
  <si>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</si>
  <si>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</si>
  <si>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</si>
  <si>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</si>
  <si>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</si>
  <si>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</si>
  <si>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</si>
  <si>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</si>
  <si>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</si>
  <si>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</si>
  <si>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</si>
  <si>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</si>
  <si>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</si>
  <si>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</si>
  <si>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</si>
  <si>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</si>
  <si>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</si>
  <si>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</si>
  <si>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</si>
  <si>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</si>
  <si>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</si>
  <si>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</si>
  <si>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</si>
  <si>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</si>
  <si>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</si>
  <si>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</si>
  <si>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</si>
  <si>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</si>
  <si>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</si>
  <si>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</si>
  <si>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</si>
  <si>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</si>
  <si>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</si>
  <si>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</si>
  <si>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</si>
  <si>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</si>
  <si>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</si>
  <si>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</si>
  <si>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</si>
  <si>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</si>
  <si>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</si>
  <si>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</si>
  <si>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</si>
  <si>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</si>
  <si>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</si>
  <si>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</si>
  <si>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</si>
  <si>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</si>
  <si>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</si>
  <si>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</si>
  <si>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</si>
  <si>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</si>
  <si>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</si>
  <si>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</si>
  <si>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</si>
  <si>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</si>
  <si>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</si>
  <si>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</si>
  <si>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</si>
  <si>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</si>
  <si>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</si>
  <si>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</si>
  <si>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</si>
  <si>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</si>
  <si>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</si>
  <si>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</si>
  <si>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</si>
  <si>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</si>
  <si>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</si>
  <si>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</si>
  <si>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</si>
  <si>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</si>
  <si>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</si>
  <si>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</si>
  <si>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</si>
  <si>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</si>
  <si>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</si>
  <si>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</si>
  <si>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</si>
  <si>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</si>
  <si>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</si>
  <si>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</si>
  <si>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</si>
  <si>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</si>
  <si>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</si>
  <si>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</si>
  <si>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</si>
  <si>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</si>
  <si>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</si>
  <si>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</si>
  <si>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</si>
  <si>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</si>
  <si>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</si>
  <si>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</si>
  <si>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</si>
  <si>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</si>
  <si>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</si>
  <si>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</si>
  <si>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</si>
  <si>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</si>
  <si>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</si>
  <si>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</si>
  <si>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</si>
  <si>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</si>
  <si>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</si>
  <si>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</si>
  <si>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</si>
  <si>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</si>
  <si>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</si>
  <si>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</si>
  <si>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</si>
  <si>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</si>
  <si>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</si>
  <si>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</si>
  <si>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</si>
  <si>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</si>
  <si>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</si>
  <si>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</si>
  <si>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</si>
  <si>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</si>
  <si>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</si>
  <si>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</si>
  <si>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</si>
  <si>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</si>
  <si>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</si>
  <si>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</si>
  <si>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</si>
  <si>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</si>
  <si>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</si>
  <si>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</si>
  <si>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</si>
  <si>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</si>
  <si>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</si>
  <si>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</si>
  <si>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</si>
  <si>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</si>
  <si>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</si>
  <si>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</si>
  <si>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</si>
  <si>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</si>
  <si>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</si>
  <si>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</si>
  <si>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</si>
  <si>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</si>
  <si>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</si>
  <si>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</si>
  <si>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</si>
  <si>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</si>
  <si>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</si>
  <si>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</si>
  <si>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</si>
  <si>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</si>
  <si>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</si>
  <si>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</si>
  <si>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</si>
  <si>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</si>
  <si>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</si>
  <si>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</si>
  <si>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</si>
  <si>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</si>
  <si>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</si>
  <si>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</si>
  <si>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</si>
  <si>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</si>
  <si>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</si>
  <si>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</si>
  <si>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</si>
  <si>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</si>
  <si>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</si>
  <si>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</si>
  <si>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</si>
  <si>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</si>
  <si>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</si>
  <si>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</si>
  <si>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</si>
  <si>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</si>
  <si>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</si>
  <si>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</si>
  <si>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</si>
  <si>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</si>
  <si>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</si>
  <si>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</si>
  <si>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</si>
  <si>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</si>
  <si>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</si>
  <si>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</si>
  <si>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</si>
  <si>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</si>
  <si>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</si>
  <si>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</si>
  <si>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</si>
  <si>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</si>
  <si>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</si>
  <si>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</si>
  <si>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</si>
  <si>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</si>
  <si>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</si>
  <si>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</si>
  <si>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</si>
  <si>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</si>
  <si>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</si>
  <si>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</si>
  <si>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</si>
  <si>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</si>
  <si>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</si>
  <si>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</si>
  <si>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</si>
  <si>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</si>
  <si>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</si>
  <si>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</si>
  <si>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</si>
  <si>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</si>
  <si>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</si>
  <si>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</si>
  <si>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</si>
  <si>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</si>
  <si>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</si>
  <si>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</si>
  <si>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</si>
  <si>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</si>
  <si>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</si>
  <si>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</si>
  <si>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</si>
  <si>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</si>
  <si>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</si>
  <si>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</si>
  <si>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</si>
  <si>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</si>
  <si>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</si>
  <si>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</si>
  <si>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</si>
  <si>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</si>
  <si>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</si>
  <si>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</si>
  <si>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</si>
  <si>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</si>
  <si>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</si>
  <si>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</si>
  <si>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</si>
  <si>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</si>
  <si>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</si>
  <si>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</si>
  <si>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</si>
  <si>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</si>
  <si>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</si>
  <si>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</si>
  <si>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</si>
  <si>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</si>
  <si>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</si>
  <si>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</si>
  <si>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</si>
  <si>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</si>
  <si>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</si>
  <si>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</si>
  <si>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</si>
  <si>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</si>
  <si>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</si>
  <si>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</si>
  <si>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</si>
  <si>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</si>
  <si>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</si>
  <si>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</si>
  <si>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</si>
  <si>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</si>
  <si>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</si>
  <si>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</si>
  <si>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</si>
  <si>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</si>
  <si>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</si>
  <si>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</si>
  <si>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</si>
  <si>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</si>
  <si>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</si>
  <si>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</si>
  <si>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</si>
  <si>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</si>
  <si>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</si>
  <si>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</si>
  <si>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</si>
  <si>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</si>
  <si>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</si>
  <si>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</si>
  <si>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</si>
  <si>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</si>
  <si>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</si>
  <si>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</si>
  <si>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</si>
  <si>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</si>
  <si>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</si>
  <si>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</si>
  <si>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</si>
  <si>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</si>
  <si>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</si>
  <si>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</si>
  <si>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</si>
  <si>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</si>
  <si>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</si>
  <si>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</si>
  <si>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</si>
  <si>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</si>
  <si>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</si>
  <si>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</si>
  <si>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</si>
  <si>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</si>
  <si>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</si>
  <si>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</si>
  <si>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</si>
  <si>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</si>
  <si>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</si>
  <si>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</si>
  <si>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</si>
  <si>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</si>
  <si>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</si>
  <si>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</si>
  <si>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</si>
  <si>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</si>
  <si>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</si>
  <si>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</si>
  <si>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</si>
  <si>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</si>
  <si>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</si>
  <si>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</si>
  <si>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</si>
  <si>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</si>
  <si>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</si>
  <si>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</si>
  <si>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</si>
  <si>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</si>
  <si>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</si>
  <si>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</si>
  <si>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</si>
  <si>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</si>
  <si>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</si>
  <si>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</si>
  <si>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</si>
  <si>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</si>
  <si>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</si>
  <si>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</si>
  <si>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</si>
  <si>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</si>
  <si>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</si>
  <si>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</si>
  <si>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</si>
  <si>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</si>
  <si>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</si>
  <si>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</si>
  <si>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</si>
  <si>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</si>
  <si>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</si>
  <si>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</si>
  <si>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</si>
  <si>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</si>
  <si>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</si>
  <si>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</si>
  <si>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</si>
  <si>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</si>
  <si>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</si>
  <si>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</si>
  <si>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</si>
  <si>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</si>
  <si>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</si>
  <si>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</si>
  <si>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</si>
  <si>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</si>
  <si>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</si>
  <si>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</si>
  <si>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</si>
  <si>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</si>
  <si>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</si>
  <si>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</si>
  <si>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</si>
  <si>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</si>
  <si>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</si>
  <si>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</si>
  <si>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</si>
  <si>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</si>
  <si>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</si>
  <si>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</si>
  <si>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</si>
  <si>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</si>
  <si>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</si>
  <si>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</si>
  <si>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</si>
  <si>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</si>
  <si>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</si>
  <si>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</si>
  <si>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</si>
  <si>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</si>
  <si>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</si>
  <si>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</si>
  <si>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</si>
  <si>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</si>
  <si>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</si>
  <si>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</si>
  <si>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</si>
  <si>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</si>
  <si>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</si>
  <si>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</si>
  <si>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</si>
  <si>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</si>
  <si>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</si>
  <si>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</si>
  <si>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</si>
  <si>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</si>
  <si>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</si>
  <si>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</si>
  <si>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</si>
  <si>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</si>
  <si>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</si>
  <si>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</si>
  <si>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</si>
  <si>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</si>
  <si>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</si>
  <si>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</si>
  <si>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</si>
  <si>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</si>
  <si>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</si>
  <si>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</si>
  <si>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</si>
  <si>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</si>
  <si>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</si>
  <si>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</si>
  <si>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</si>
  <si>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</si>
  <si>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</si>
  <si>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</si>
  <si>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</si>
  <si>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</si>
  <si>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</si>
  <si>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</si>
  <si>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</si>
  <si>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</si>
  <si>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</si>
  <si>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</si>
  <si>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</si>
  <si>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</si>
  <si>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</si>
  <si>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</si>
  <si>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</si>
  <si>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</si>
  <si>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</si>
  <si>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</si>
  <si>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</si>
  <si>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</si>
  <si>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</si>
  <si>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</si>
  <si>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</si>
  <si>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</si>
  <si>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</si>
  <si>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</si>
  <si>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</si>
  <si>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</si>
  <si>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</si>
  <si>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</si>
  <si>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</si>
  <si>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</si>
  <si>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</si>
  <si>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</si>
  <si>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</si>
  <si>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</si>
  <si>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</si>
  <si>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</si>
  <si>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</si>
  <si>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</si>
  <si>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</si>
  <si>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</si>
  <si>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</si>
  <si>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</si>
  <si>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</si>
  <si>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</si>
  <si>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</si>
  <si>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</si>
  <si>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</si>
  <si>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</si>
  <si>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</si>
  <si>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</si>
  <si>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</si>
  <si>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</si>
  <si>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</si>
  <si>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</si>
  <si>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</si>
  <si>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</si>
  <si>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</si>
  <si>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</si>
  <si>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</si>
  <si>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</si>
  <si>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</si>
  <si>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</si>
  <si>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</si>
  <si>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</si>
  <si>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</si>
  <si>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</si>
  <si>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</si>
  <si>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</si>
  <si>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</si>
  <si>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</si>
  <si>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</si>
  <si>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</si>
  <si>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</si>
  <si>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</si>
  <si>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</si>
  <si>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</si>
  <si>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</si>
  <si>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</si>
  <si>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</si>
  <si>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</si>
  <si>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</si>
  <si>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</si>
  <si>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</si>
  <si>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</si>
  <si>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</si>
  <si>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</si>
  <si>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</si>
  <si>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</si>
  <si>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</si>
  <si>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</si>
  <si>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</si>
  <si>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</si>
  <si>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</si>
  <si>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</si>
  <si>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</si>
  <si>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</si>
  <si>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</si>
  <si>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</si>
  <si>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</si>
  <si>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</si>
  <si>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</si>
  <si>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</si>
  <si>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</si>
  <si>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</si>
  <si>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</si>
  <si>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</si>
  <si>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</si>
  <si>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</si>
  <si>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</si>
  <si>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</si>
  <si>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</si>
  <si>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</si>
  <si>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</si>
  <si>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</si>
  <si>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</si>
  <si>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</si>
  <si>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</si>
  <si>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</si>
  <si>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</si>
  <si>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</si>
  <si>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</si>
  <si>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</si>
  <si>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</si>
  <si>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</si>
  <si>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</si>
  <si>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</si>
  <si>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</si>
  <si>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</si>
  <si>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</si>
  <si>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</si>
  <si>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</si>
  <si>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</si>
  <si>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</si>
  <si>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</si>
  <si>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</si>
  <si>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</si>
  <si>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</si>
  <si>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</si>
  <si>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</si>
  <si>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</si>
  <si>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</si>
  <si>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</si>
  <si>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</si>
  <si>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</si>
  <si>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</si>
  <si>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</si>
  <si>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</si>
  <si>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</si>
  <si>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</si>
  <si>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</si>
  <si>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</si>
  <si>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</si>
  <si>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</si>
  <si>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</si>
  <si>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</si>
  <si>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</si>
  <si>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</si>
  <si>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</si>
  <si>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</si>
  <si>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</si>
  <si>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</si>
  <si>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</si>
  <si>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</si>
  <si>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</si>
  <si>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</si>
  <si>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</si>
  <si>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</si>
  <si>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</si>
  <si>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</si>
  <si>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</si>
  <si>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</si>
  <si>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</si>
  <si>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</si>
  <si>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</si>
  <si>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</si>
  <si>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</si>
  <si>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</si>
  <si>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</si>
  <si>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</si>
  <si>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</si>
  <si>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</si>
  <si>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</si>
  <si>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</si>
  <si>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</si>
  <si>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</si>
  <si>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</si>
  <si>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</si>
  <si>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</si>
  <si>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</si>
  <si>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</si>
  <si>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</si>
  <si>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</si>
  <si>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</si>
  <si>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</si>
  <si>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</si>
  <si>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</si>
  <si>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</si>
  <si>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</si>
  <si>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</si>
  <si>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</si>
  <si>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</si>
  <si>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</si>
  <si>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</si>
  <si>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</si>
  <si>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</si>
  <si>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</si>
  <si>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</si>
  <si>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</si>
  <si>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</si>
  <si>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</si>
  <si>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</si>
  <si>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</si>
  <si>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</si>
  <si>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</si>
  <si>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</si>
  <si>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</si>
  <si>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</si>
  <si>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</si>
  <si>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</si>
  <si>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</si>
  <si>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</si>
  <si>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</si>
  <si>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</si>
  <si>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</si>
  <si>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</si>
  <si>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</si>
  <si>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</si>
  <si>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</si>
  <si>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</si>
  <si>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</si>
  <si>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</si>
  <si>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</si>
  <si>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</si>
  <si>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</si>
  <si>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</si>
  <si>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</si>
  <si>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</si>
  <si>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</si>
  <si>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</si>
  <si>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</si>
  <si>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</si>
  <si>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</si>
  <si>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</si>
  <si>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</si>
  <si>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</si>
  <si>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</si>
  <si>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</si>
  <si>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</si>
  <si>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</si>
  <si>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</si>
  <si>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</si>
  <si>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</si>
  <si>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</si>
  <si>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</si>
  <si>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</si>
  <si>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</si>
  <si>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</si>
  <si>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</si>
  <si>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</si>
  <si>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</si>
  <si>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</si>
  <si>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</si>
  <si>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</si>
  <si>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</si>
  <si>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</si>
  <si>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</si>
  <si>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</si>
  <si>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</si>
  <si>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</si>
  <si>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</si>
  <si>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</si>
  <si>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</si>
  <si>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</si>
  <si>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</si>
  <si>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</si>
  <si>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</si>
  <si>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</si>
  <si>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</si>
  <si>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</si>
  <si>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</si>
  <si>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</si>
  <si>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</si>
  <si>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</si>
  <si>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</si>
  <si>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</si>
  <si>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</si>
  <si>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</si>
  <si>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</si>
  <si>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</si>
  <si>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</si>
  <si>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</si>
  <si>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</si>
  <si>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</si>
  <si>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</si>
  <si>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</si>
  <si>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</si>
  <si>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</si>
  <si>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</si>
  <si>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</si>
  <si>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</si>
  <si>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</si>
  <si>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</si>
  <si>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</si>
  <si>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</si>
  <si>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</si>
  <si>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</si>
  <si>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</si>
  <si>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</si>
  <si>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</si>
  <si>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</si>
  <si>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</si>
  <si>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</si>
  <si>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</si>
  <si>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</si>
  <si>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</si>
  <si>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</si>
  <si>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</si>
  <si>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</si>
  <si>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</si>
  <si>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</si>
  <si>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</si>
  <si>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</si>
  <si>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</si>
  <si>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</si>
  <si>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</si>
  <si>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</si>
  <si>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</si>
  <si>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</si>
  <si>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</si>
  <si>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</si>
  <si>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</si>
  <si>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</si>
  <si>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</si>
  <si>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</si>
  <si>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</si>
  <si>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</si>
  <si>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</si>
  <si>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</si>
  <si>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</si>
  <si>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</si>
  <si>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</si>
  <si>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</si>
  <si>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</si>
  <si>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</si>
  <si>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</si>
  <si>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</si>
  <si>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</si>
  <si>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</si>
  <si>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</si>
  <si>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</si>
  <si>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</si>
  <si>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</si>
  <si>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</si>
  <si>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</si>
  <si>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</si>
  <si>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</si>
  <si>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</si>
  <si>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</si>
  <si>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</si>
  <si>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</si>
  <si>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</si>
  <si>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</si>
  <si>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</si>
  <si>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</si>
  <si>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</si>
  <si>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</si>
  <si>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</si>
  <si>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</si>
  <si>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</si>
  <si>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</si>
  <si>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</si>
  <si>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</si>
  <si>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</si>
  <si>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</si>
  <si>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</si>
  <si>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</si>
  <si>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</si>
  <si>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</si>
  <si>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</si>
  <si>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</si>
  <si>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</si>
  <si>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</si>
  <si>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</si>
  <si>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</si>
  <si>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</si>
  <si>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</si>
  <si>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</si>
  <si>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</si>
  <si>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</si>
  <si>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</si>
  <si>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</si>
  <si>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</si>
  <si>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</si>
  <si>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</si>
  <si>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</si>
  <si>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</si>
  <si>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</si>
  <si>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</si>
  <si>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</si>
  <si>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</si>
  <si>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</si>
  <si>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</si>
  <si>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</si>
  <si>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</si>
  <si>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</si>
  <si>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</si>
  <si>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</si>
  <si>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</si>
  <si>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</si>
  <si>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</si>
  <si>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</si>
  <si>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</si>
  <si>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</si>
  <si>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</si>
  <si>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</si>
  <si>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</si>
  <si>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</si>
  <si>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</si>
  <si>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</si>
  <si>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</si>
  <si>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</si>
  <si>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</si>
  <si>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</si>
  <si>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</si>
  <si>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</si>
  <si>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</si>
  <si>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</si>
  <si>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</si>
  <si>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</si>
  <si>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</si>
  <si>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</si>
  <si>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</si>
  <si>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</si>
  <si>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</si>
  <si>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</si>
  <si>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</si>
  <si>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</si>
  <si>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</si>
  <si>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</si>
  <si>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</si>
  <si>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</si>
  <si>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</si>
  <si>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</si>
  <si>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</si>
  <si>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</si>
  <si>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</si>
  <si>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</si>
  <si>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</si>
  <si>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</si>
  <si>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</si>
  <si>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</si>
  <si>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</si>
  <si>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</si>
  <si>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</si>
  <si>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</si>
  <si>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</si>
  <si>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</si>
  <si>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</si>
  <si>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</si>
  <si>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</si>
  <si>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</si>
  <si>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</si>
  <si>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</si>
  <si>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</si>
  <si>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</si>
  <si>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</si>
  <si>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</si>
  <si>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</si>
  <si>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</si>
  <si>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</si>
  <si>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</si>
  <si>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</si>
  <si>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</si>
  <si>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</si>
  <si>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</si>
  <si>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</si>
  <si>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</si>
  <si>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</si>
  <si>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</si>
  <si>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</si>
  <si>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</si>
  <si>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</si>
  <si>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</si>
  <si>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</si>
  <si>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</si>
  <si>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</si>
  <si>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</si>
  <si>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</si>
  <si>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</si>
  <si>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</si>
  <si>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</si>
  <si>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</si>
  <si>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</si>
  <si>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</si>
  <si>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</si>
  <si>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</si>
  <si>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</si>
  <si>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</si>
  <si>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</si>
  <si>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</si>
  <si>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</si>
  <si>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</si>
  <si>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</si>
  <si>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</si>
  <si>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</si>
  <si>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</si>
  <si>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</si>
  <si>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</si>
  <si>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</si>
  <si>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</si>
  <si>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</si>
  <si>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</si>
  <si>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</si>
  <si>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</si>
  <si>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</si>
  <si>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</si>
  <si>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</si>
  <si>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</si>
  <si>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</si>
  <si>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</si>
  <si>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</si>
  <si>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</si>
  <si>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</si>
  <si>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</si>
  <si>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</si>
  <si>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</si>
  <si>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</si>
  <si>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</si>
  <si>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</si>
  <si>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</si>
  <si>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</si>
  <si>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</si>
  <si>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</si>
  <si>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</si>
  <si>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</si>
  <si>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</si>
  <si>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</si>
  <si>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</si>
  <si>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</si>
  <si>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</si>
  <si>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</si>
  <si>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</si>
  <si>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</si>
  <si>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</si>
  <si>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</si>
  <si>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</si>
  <si>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</si>
  <si>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</si>
  <si>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</si>
  <si>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</si>
  <si>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</si>
  <si>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</si>
  <si>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</si>
  <si>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</si>
  <si>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</si>
  <si>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</si>
  <si>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</si>
  <si>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</si>
  <si>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</si>
  <si>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</si>
  <si>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</si>
  <si>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</si>
  <si>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</si>
  <si>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</si>
  <si>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</si>
  <si>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</si>
  <si>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</si>
  <si>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</si>
  <si>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</si>
  <si>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</si>
  <si>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</si>
  <si>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</si>
  <si>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</si>
  <si>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</si>
  <si>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</si>
  <si>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</si>
  <si>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</si>
  <si>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</si>
  <si>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</si>
  <si>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</si>
  <si>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</si>
  <si>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</si>
  <si>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</si>
  <si>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</si>
  <si>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</si>
  <si>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</si>
  <si>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</si>
  <si>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</si>
  <si>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</si>
  <si>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</si>
  <si>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</si>
  <si>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</si>
  <si>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</si>
  <si>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</si>
  <si>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</si>
  <si>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</si>
  <si>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</si>
  <si>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</si>
  <si>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</si>
  <si>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</si>
  <si>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</si>
  <si>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</si>
  <si>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</si>
  <si>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</si>
  <si>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</si>
  <si>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</si>
  <si>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</si>
  <si>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</si>
  <si>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</si>
  <si>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</si>
  <si>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</si>
  <si>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</si>
  <si>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</si>
  <si>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</si>
  <si>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</si>
  <si>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</si>
  <si>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</si>
  <si>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</si>
  <si>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</si>
  <si>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</si>
  <si>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</si>
  <si>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</si>
  <si>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</si>
  <si>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</si>
  <si>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</si>
  <si>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</si>
  <si>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</si>
  <si>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</si>
  <si>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</si>
  <si>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</si>
  <si>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</si>
  <si>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</si>
  <si>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</si>
  <si>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</si>
  <si>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</si>
  <si>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</si>
  <si>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</si>
  <si>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</si>
  <si>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</si>
  <si>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</si>
  <si>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</si>
  <si>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</si>
  <si>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</si>
  <si>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</si>
  <si>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</si>
  <si>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</si>
  <si>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</si>
  <si>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</si>
  <si>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</si>
  <si>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</si>
  <si>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</si>
  <si>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</si>
  <si>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</si>
  <si>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</si>
  <si>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</si>
  <si>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</si>
  <si>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</si>
  <si>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</si>
  <si>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</si>
  <si>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</si>
  <si>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</si>
  <si>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</si>
  <si>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</si>
  <si>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</si>
  <si>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</si>
  <si>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</si>
  <si>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</si>
  <si>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</si>
  <si>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</si>
  <si>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</si>
  <si>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</si>
  <si>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</si>
  <si>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</si>
  <si>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</si>
  <si>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</si>
  <si>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</si>
  <si>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</si>
  <si>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</si>
  <si>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</si>
  <si>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</si>
  <si>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</si>
  <si>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</si>
  <si>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</si>
  <si>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</si>
  <si>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</si>
  <si>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</si>
  <si>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</si>
  <si>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</si>
  <si>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</si>
  <si>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</si>
  <si>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</si>
  <si>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</si>
  <si>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</si>
  <si>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</si>
  <si>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</si>
  <si>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</si>
  <si>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</si>
  <si>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</si>
  <si>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</si>
  <si>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</si>
  <si>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</si>
  <si>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</si>
  <si>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</si>
  <si>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</si>
  <si>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</si>
  <si>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</si>
  <si>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</si>
  <si>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</si>
  <si>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</si>
  <si>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</si>
  <si>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</si>
  <si>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</si>
  <si>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</si>
  <si>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</si>
  <si>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</si>
  <si>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</si>
  <si>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</si>
  <si>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</si>
  <si>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</si>
  <si>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</si>
  <si>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</si>
  <si>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</si>
  <si>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</si>
  <si>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</si>
  <si>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</si>
  <si>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</si>
  <si>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</si>
  <si>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</si>
  <si>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</si>
  <si>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</si>
  <si>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</si>
  <si>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</si>
  <si>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</si>
  <si>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</si>
  <si>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</si>
  <si>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</si>
  <si>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</si>
  <si>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</si>
  <si>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</si>
  <si>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</si>
  <si>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</si>
  <si>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</si>
  <si>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</si>
  <si>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</si>
  <si>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</si>
  <si>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</si>
  <si>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</si>
  <si>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</si>
  <si>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</si>
  <si>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</si>
  <si>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</si>
  <si>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</si>
  <si>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</si>
  <si>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</si>
  <si>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</si>
  <si>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</si>
  <si>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</si>
  <si>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</si>
  <si>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</si>
  <si>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</si>
  <si>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</si>
  <si>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</si>
  <si>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</si>
  <si>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</si>
  <si>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</si>
  <si>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</si>
  <si>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</si>
  <si>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</si>
  <si>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</si>
  <si>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</si>
  <si>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</si>
  <si>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</si>
  <si>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</si>
  <si>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</si>
  <si>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</si>
  <si>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</si>
  <si>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</si>
  <si>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</si>
  <si>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</si>
  <si>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</si>
  <si>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</si>
  <si>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</si>
  <si>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</si>
  <si>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</si>
  <si>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</si>
  <si>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</si>
  <si>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</si>
  <si>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</si>
  <si>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</si>
  <si>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</si>
  <si>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</si>
  <si>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</si>
  <si>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</si>
  <si>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</si>
  <si>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</si>
  <si>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</si>
  <si>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</si>
  <si>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</si>
  <si>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</si>
  <si>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</si>
  <si>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</si>
  <si>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</si>
  <si>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</si>
  <si>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</si>
  <si>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</si>
  <si>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</si>
  <si>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</si>
  <si>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</si>
  <si>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</si>
  <si>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</si>
  <si>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</si>
  <si>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</si>
  <si>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</si>
  <si>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</si>
  <si>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</si>
  <si>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</si>
  <si>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</si>
  <si>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</si>
  <si>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</si>
  <si>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</si>
  <si>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</si>
  <si>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</si>
  <si>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</si>
  <si>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</si>
  <si>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</si>
  <si>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</si>
  <si>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</si>
  <si>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</si>
  <si>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</si>
  <si>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</si>
  <si>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</si>
  <si>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</si>
  <si>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</si>
  <si>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</si>
  <si>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</si>
  <si>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</si>
  <si>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</si>
  <si>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</si>
  <si>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</si>
  <si>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</si>
  <si>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</si>
  <si>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</si>
  <si>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</si>
  <si>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</si>
  <si>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</si>
  <si>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</si>
  <si>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</si>
  <si>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</si>
  <si>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</si>
  <si>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</si>
  <si>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</si>
  <si>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</si>
  <si>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</si>
  <si>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</si>
  <si>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</si>
  <si>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</si>
  <si>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</si>
  <si>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</si>
  <si>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</si>
  <si>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</si>
  <si>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</si>
  <si>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</si>
  <si>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</si>
  <si>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</si>
  <si>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</si>
  <si>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</si>
  <si>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</si>
  <si>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</si>
  <si>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</si>
  <si>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</si>
  <si>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</si>
  <si>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</si>
  <si>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</si>
  <si>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</si>
  <si>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</si>
  <si>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</si>
  <si>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</si>
  <si>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</si>
  <si>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</si>
  <si>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</si>
  <si>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</si>
  <si>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</si>
  <si>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</si>
  <si>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</si>
  <si>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</si>
  <si>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</si>
  <si>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</si>
  <si>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</si>
  <si>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</si>
  <si>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</si>
  <si>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</si>
  <si>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</si>
  <si>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</si>
  <si>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</si>
  <si>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</si>
  <si>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</si>
  <si>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</si>
  <si>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</si>
  <si>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</si>
  <si>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</si>
  <si>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</si>
  <si>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</si>
  <si>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</si>
  <si>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</si>
  <si>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</si>
  <si>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</si>
  <si>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</si>
  <si>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</si>
  <si>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</si>
  <si>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</si>
  <si>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</si>
  <si>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</si>
  <si>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</si>
  <si>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</si>
  <si>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</si>
  <si>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</si>
  <si>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</si>
  <si>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</si>
  <si>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</si>
  <si>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</si>
  <si>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</si>
  <si>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</si>
  <si>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</si>
  <si>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</si>
  <si>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</si>
  <si>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</si>
  <si>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</si>
  <si>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</si>
  <si>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</si>
  <si>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</si>
  <si>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</si>
  <si>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</si>
  <si>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</si>
  <si>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</si>
  <si>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</si>
  <si>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</si>
  <si>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</si>
  <si>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</si>
  <si>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</si>
  <si>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</si>
  <si>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</si>
  <si>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</si>
  <si>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</si>
  <si>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</si>
  <si>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</si>
  <si>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</si>
  <si>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</si>
  <si>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</si>
  <si>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</si>
  <si>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</si>
  <si>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</si>
  <si>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</si>
  <si>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</si>
  <si>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</si>
  <si>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</si>
  <si>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</si>
  <si>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</si>
  <si>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</si>
  <si>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</si>
  <si>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</si>
  <si>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</si>
  <si>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</si>
  <si>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</si>
  <si>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</si>
  <si>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</si>
  <si>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</si>
  <si>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</si>
  <si>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</si>
  <si>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</si>
  <si>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</si>
  <si>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</si>
  <si>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</si>
  <si>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</si>
  <si>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</si>
  <si>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</si>
  <si>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</si>
  <si>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</si>
  <si>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</si>
  <si>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</si>
  <si>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</si>
  <si>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</si>
  <si>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</si>
  <si>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</si>
  <si>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</si>
  <si>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</si>
  <si>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</si>
  <si>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</si>
  <si>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</si>
  <si>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</si>
  <si>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</si>
  <si>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</si>
  <si>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</si>
  <si>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</si>
  <si>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</si>
  <si>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</si>
  <si>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</si>
  <si>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</si>
  <si>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</si>
  <si>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</si>
  <si>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</si>
  <si>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</si>
  <si>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</si>
  <si>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</si>
  <si>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</si>
  <si>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</si>
  <si>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</si>
  <si>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</si>
  <si>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</si>
  <si>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</si>
  <si>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</si>
  <si>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</si>
  <si>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</si>
  <si>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</si>
  <si>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</si>
  <si>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</si>
  <si>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</si>
  <si>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</si>
  <si>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</si>
  <si>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</si>
  <si>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</si>
  <si>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</si>
  <si>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</si>
  <si>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</si>
  <si>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</si>
  <si>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</si>
  <si>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</si>
  <si>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</si>
  <si>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</si>
  <si>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</si>
  <si>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</si>
  <si>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</si>
  <si>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</si>
  <si>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</si>
  <si>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</si>
  <si>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</si>
  <si>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</si>
  <si>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</si>
  <si>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</si>
  <si>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</si>
  <si>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</si>
  <si>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</si>
  <si>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</si>
  <si>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</si>
  <si>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</si>
  <si>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</si>
  <si>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</si>
  <si>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</si>
  <si>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</si>
  <si>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</si>
  <si>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</si>
  <si>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</si>
  <si>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</si>
  <si>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</si>
  <si>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</si>
  <si>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</si>
  <si>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</si>
  <si>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</si>
  <si>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</si>
  <si>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</si>
  <si>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</si>
  <si>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</si>
  <si>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</si>
  <si>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</si>
  <si>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</si>
  <si>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</si>
  <si>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</si>
  <si>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</si>
  <si>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</si>
  <si>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</si>
  <si>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</si>
  <si>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</si>
  <si>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</si>
  <si>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</si>
  <si>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</si>
  <si>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</si>
  <si>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</si>
  <si>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</si>
  <si>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</si>
  <si>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</si>
  <si>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</si>
  <si>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</si>
  <si>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</si>
  <si>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</si>
  <si>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</si>
  <si>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</si>
  <si>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</si>
  <si>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</si>
  <si>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</si>
  <si>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</si>
  <si>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</si>
  <si>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</si>
  <si>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</si>
  <si>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</si>
  <si>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</si>
  <si>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</si>
  <si>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</si>
  <si>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</si>
  <si>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</si>
  <si>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</si>
  <si>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</si>
  <si>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</si>
  <si>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</si>
  <si>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</si>
  <si>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</si>
  <si>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</si>
  <si>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</si>
  <si>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</si>
  <si>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</si>
  <si>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</si>
  <si>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</si>
  <si>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</si>
  <si>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</si>
  <si>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</si>
  <si>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</si>
  <si>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</si>
  <si>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</si>
  <si>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</si>
  <si>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</si>
  <si>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</si>
  <si>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</si>
  <si>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</si>
  <si>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</si>
  <si>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</si>
  <si>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</si>
  <si>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</si>
  <si>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</si>
  <si>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</si>
  <si>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</si>
  <si>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</si>
  <si>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</si>
  <si>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</si>
  <si>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</si>
  <si>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</si>
  <si>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</si>
  <si>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</si>
  <si>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</si>
  <si>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</si>
  <si>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</si>
  <si>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</si>
  <si>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</si>
  <si>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</si>
  <si>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</si>
  <si>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</si>
  <si>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</si>
  <si>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</si>
  <si>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</si>
  <si>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</si>
  <si>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</si>
  <si>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</si>
  <si>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</si>
  <si>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</si>
  <si>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</si>
  <si>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</si>
  <si>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</si>
  <si>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</si>
  <si>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</si>
  <si>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</si>
  <si>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</si>
  <si>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</si>
  <si>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</si>
  <si>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</si>
  <si>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</si>
  <si>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</si>
  <si>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</si>
  <si>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</si>
  <si>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</si>
  <si>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</si>
  <si>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</si>
  <si>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</si>
  <si>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</si>
  <si>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</si>
  <si>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</si>
  <si>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</si>
  <si>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</si>
  <si>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</si>
  <si>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</si>
  <si>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</si>
  <si>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</si>
  <si>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</si>
  <si>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</si>
  <si>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</si>
  <si>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</si>
  <si>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</si>
  <si>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</si>
  <si>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</si>
  <si>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</si>
  <si>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</si>
  <si>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</si>
  <si>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</si>
  <si>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</si>
  <si>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</si>
  <si>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</si>
  <si>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</si>
  <si>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</si>
  <si>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</si>
  <si>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</si>
  <si>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</si>
  <si>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</si>
  <si>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</si>
  <si>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</si>
  <si>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</si>
  <si>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</si>
  <si>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</si>
  <si>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</si>
  <si>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</si>
  <si>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</si>
  <si>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</si>
  <si>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</si>
  <si>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</si>
  <si>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</si>
  <si>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</si>
  <si>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</si>
  <si>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</si>
  <si>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</si>
  <si>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</si>
  <si>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</si>
  <si>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</si>
  <si>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</si>
  <si>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</si>
  <si>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</si>
  <si>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</si>
  <si>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</si>
  <si>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</si>
  <si>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</si>
  <si>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</si>
  <si>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</si>
  <si>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</si>
  <si>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</si>
  <si>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</si>
  <si>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</si>
  <si>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</si>
  <si>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</si>
  <si>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</si>
  <si>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</si>
  <si>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</si>
  <si>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</si>
  <si>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</si>
  <si>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</si>
  <si>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</si>
  <si>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</si>
  <si>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</si>
  <si>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</si>
  <si>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</si>
  <si>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</si>
  <si>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</si>
  <si>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</si>
  <si>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</si>
  <si>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</si>
  <si>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</si>
  <si>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</si>
  <si>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</si>
  <si>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</si>
  <si>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</si>
  <si>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</si>
  <si>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</si>
  <si>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</si>
  <si>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</si>
  <si>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</si>
  <si>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</si>
  <si>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</si>
  <si>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</si>
  <si>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</si>
  <si>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</si>
  <si>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</si>
  <si>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</si>
  <si>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</si>
  <si>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</si>
  <si>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</si>
  <si>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</si>
  <si>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</si>
  <si>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</si>
  <si>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</si>
  <si>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</si>
  <si>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</si>
  <si>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</si>
  <si>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</si>
  <si>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</si>
  <si>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</si>
  <si>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</si>
  <si>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</si>
  <si>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</si>
  <si>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</si>
  <si>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</si>
  <si>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</si>
  <si>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</si>
  <si>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</si>
  <si>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</si>
  <si>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</si>
  <si>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</si>
  <si>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</si>
  <si>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</si>
  <si>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</si>
  <si>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</si>
  <si>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</si>
  <si>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</si>
  <si>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</si>
  <si>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</si>
  <si>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</si>
  <si>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</si>
  <si>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</si>
  <si>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</si>
  <si>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</si>
  <si>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</si>
  <si>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</si>
  <si>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</si>
  <si>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</si>
  <si>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</si>
  <si>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</si>
  <si>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</si>
  <si>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</si>
  <si>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</si>
  <si>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</si>
  <si>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</si>
  <si>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</si>
  <si>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</si>
  <si>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</si>
  <si>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</si>
  <si>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</si>
  <si>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</si>
  <si>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</si>
  <si>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</si>
  <si>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</si>
  <si>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</si>
  <si>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</si>
  <si>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</si>
  <si>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</si>
  <si>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</si>
  <si>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</si>
  <si>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</si>
  <si>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</si>
  <si>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</si>
  <si>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</si>
  <si>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</si>
  <si>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</si>
  <si>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</si>
  <si>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</si>
  <si>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</si>
  <si>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</si>
  <si>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</si>
  <si>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</si>
  <si>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</si>
  <si>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</si>
  <si>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</si>
  <si>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</si>
  <si>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</si>
  <si>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</si>
  <si>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</si>
  <si>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</si>
  <si>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</si>
  <si>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</si>
  <si>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</si>
  <si>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</si>
  <si>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</si>
  <si>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</si>
  <si>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</si>
  <si>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</si>
  <si>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</si>
  <si>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</si>
  <si>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</si>
  <si>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</si>
  <si>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</si>
  <si>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</si>
  <si>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</si>
  <si>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</si>
  <si>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</si>
  <si>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</si>
  <si>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</si>
  <si>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</si>
  <si>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</si>
  <si>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</si>
  <si>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</si>
  <si>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</si>
  <si>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</si>
  <si>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</si>
  <si>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</si>
  <si>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</si>
  <si>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</si>
  <si>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</si>
  <si>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</si>
  <si>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</si>
  <si>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</si>
  <si>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</si>
  <si>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</si>
  <si>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</si>
  <si>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</si>
  <si>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</si>
  <si>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</si>
  <si>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</si>
  <si>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</si>
  <si>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</si>
  <si>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</si>
  <si>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</si>
  <si>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</si>
  <si>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</si>
  <si>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</si>
  <si>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</si>
  <si>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</si>
  <si>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</si>
  <si>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</si>
  <si>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</si>
  <si>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</si>
  <si>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</si>
  <si>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</si>
  <si>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</si>
  <si>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</si>
  <si>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</si>
  <si>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</si>
  <si>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</si>
  <si>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</si>
  <si>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</si>
  <si>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</si>
  <si>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</si>
  <si>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</si>
  <si>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</si>
  <si>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</si>
  <si>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</si>
  <si>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</si>
  <si>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</si>
  <si>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</si>
  <si>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</si>
  <si>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</si>
  <si>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</si>
  <si>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</si>
  <si>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</si>
  <si>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</si>
  <si>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</si>
  <si>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</si>
  <si>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</si>
  <si>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</si>
  <si>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</si>
  <si>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</si>
  <si>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</si>
  <si>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</si>
  <si>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</si>
  <si>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</si>
  <si>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</si>
  <si>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</si>
  <si>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</si>
  <si>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</si>
  <si>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</si>
  <si>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</si>
  <si>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</si>
  <si>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</si>
  <si>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</si>
  <si>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</si>
  <si>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</si>
  <si>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</si>
  <si>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</si>
  <si>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</si>
  <si>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</si>
  <si>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</si>
  <si>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</si>
  <si>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</si>
  <si>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</si>
  <si>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</si>
  <si>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</si>
  <si>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</si>
  <si>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</si>
  <si>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</si>
  <si>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</si>
  <si>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</si>
  <si>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</si>
  <si>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</si>
  <si>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</si>
  <si>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</si>
  <si>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</si>
  <si>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</si>
  <si>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</si>
  <si>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</si>
  <si>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</si>
  <si>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</si>
  <si>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</si>
  <si>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</si>
  <si>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</si>
  <si>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</si>
  <si>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</si>
  <si>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</si>
  <si>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</si>
  <si>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</si>
  <si>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</si>
  <si>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</si>
  <si>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</si>
  <si>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</si>
  <si>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</si>
  <si>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</si>
  <si>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</si>
  <si>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</si>
  <si>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</si>
  <si>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</si>
  <si>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</si>
  <si>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</si>
  <si>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</si>
  <si>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</si>
  <si>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</si>
  <si>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</si>
  <si>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</si>
  <si>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</si>
  <si>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</si>
  <si>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</si>
  <si>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</si>
  <si>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</si>
  <si>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</si>
  <si>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</si>
  <si>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</si>
  <si>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</si>
  <si>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</si>
  <si>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</si>
  <si>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</si>
  <si>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</si>
  <si>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</si>
  <si>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</si>
  <si>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</si>
  <si>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</si>
  <si>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</si>
  <si>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</si>
  <si>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</si>
  <si>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</si>
  <si>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</si>
  <si>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</si>
  <si>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</si>
  <si>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</si>
  <si>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</si>
  <si>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</si>
  <si>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</si>
  <si>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</si>
  <si>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</si>
  <si>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</si>
  <si>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</si>
  <si>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</si>
  <si>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</si>
  <si>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</si>
  <si>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</si>
  <si>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</si>
  <si>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</si>
  <si>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</si>
  <si>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</si>
  <si>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</si>
  <si>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</si>
  <si>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</si>
  <si>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</si>
  <si>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</si>
  <si>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</si>
  <si>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</si>
  <si>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</si>
  <si>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</si>
  <si>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</si>
  <si>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</si>
  <si>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</si>
  <si>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</si>
  <si>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</si>
  <si>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</si>
  <si>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</si>
  <si>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</si>
  <si>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</si>
  <si>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</si>
  <si>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</si>
  <si>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</si>
  <si>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</si>
  <si>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</si>
  <si>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</si>
  <si>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</si>
  <si>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</si>
  <si>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</si>
  <si>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</si>
  <si>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</si>
  <si>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</si>
  <si>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</si>
  <si>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</si>
  <si>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</si>
  <si>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</si>
  <si>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</si>
  <si>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</si>
  <si>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</si>
  <si>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</si>
  <si>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</si>
  <si>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</si>
  <si>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</si>
  <si>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</si>
  <si>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</si>
  <si>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</si>
  <si>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</si>
  <si>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</si>
  <si>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</si>
  <si>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</si>
  <si>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</si>
  <si>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</si>
  <si>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</si>
  <si>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</si>
  <si>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</si>
  <si>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</si>
  <si>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</si>
  <si>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</si>
  <si>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</si>
  <si>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</si>
  <si>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</si>
  <si>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</si>
  <si>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</si>
  <si>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</si>
  <si>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</si>
  <si>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</si>
  <si>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</si>
  <si>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</si>
  <si>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</si>
  <si>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</si>
  <si>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</si>
  <si>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</si>
  <si>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</si>
  <si>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</si>
  <si>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</si>
  <si>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</si>
  <si>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</si>
  <si>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</si>
  <si>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</si>
  <si>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</si>
  <si>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</si>
  <si>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</si>
  <si>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</si>
  <si>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</si>
  <si>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</si>
  <si>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</si>
  <si>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</si>
  <si>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</si>
  <si>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</si>
  <si>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</si>
  <si>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</si>
  <si>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</si>
  <si>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</si>
  <si>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</si>
  <si>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</si>
  <si>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</si>
  <si>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</si>
  <si>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</si>
  <si>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</si>
  <si>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</si>
  <si>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</si>
  <si>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</si>
  <si>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</si>
  <si>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</si>
  <si>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</si>
  <si>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</si>
  <si>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</si>
  <si>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</si>
  <si>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</si>
  <si>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</si>
  <si>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</si>
  <si>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</si>
  <si>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</si>
  <si>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</si>
  <si>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</si>
  <si>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</si>
  <si>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</si>
  <si>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</si>
  <si>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</si>
  <si>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</si>
  <si>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</si>
  <si>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</si>
  <si>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</si>
  <si>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</si>
  <si>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</si>
  <si>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</si>
  <si>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</si>
  <si>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</si>
  <si>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</si>
  <si>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</si>
  <si>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</si>
  <si>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</si>
  <si>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</si>
  <si>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</si>
  <si>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</si>
  <si>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</si>
  <si>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</si>
  <si>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</si>
  <si>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</si>
  <si>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</si>
  <si>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</si>
  <si>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</si>
  <si>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</si>
  <si>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</si>
  <si>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</si>
  <si>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</si>
  <si>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</si>
  <si>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</si>
  <si>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</si>
  <si>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</si>
  <si>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</si>
  <si>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</si>
  <si>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</si>
  <si>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</si>
  <si>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</si>
  <si>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</si>
  <si>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</si>
  <si>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</si>
  <si>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</si>
  <si>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</si>
  <si>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</si>
  <si>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</si>
  <si>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</si>
  <si>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</si>
  <si>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</si>
  <si>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</si>
  <si>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</si>
  <si>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</si>
  <si>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</si>
  <si>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</si>
  <si>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</si>
  <si>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</si>
  <si>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</si>
  <si>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</si>
  <si>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</si>
  <si>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</si>
  <si>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</si>
  <si>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</si>
  <si>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</si>
  <si>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</si>
  <si>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</si>
  <si>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</si>
  <si>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</si>
  <si>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</si>
  <si>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</si>
  <si>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</si>
  <si>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</si>
  <si>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</si>
  <si>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</si>
  <si>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</si>
  <si>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</si>
  <si>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</si>
  <si>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</si>
  <si>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</si>
  <si>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</si>
  <si>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</si>
  <si>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</si>
  <si>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</si>
  <si>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</si>
  <si>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</si>
  <si>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</si>
  <si>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</si>
  <si>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</si>
  <si>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</si>
  <si>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</si>
  <si>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</si>
  <si>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</si>
  <si>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</si>
  <si>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</si>
  <si>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</si>
  <si>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</si>
  <si>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</si>
  <si>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</si>
  <si>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</si>
  <si>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</si>
  <si>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</si>
  <si>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</si>
  <si>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</si>
  <si>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</si>
  <si>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</si>
  <si>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</si>
  <si>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</si>
  <si>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</si>
  <si>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</si>
  <si>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</si>
  <si>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</si>
  <si>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</si>
  <si>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</si>
  <si>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</si>
  <si>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</si>
  <si>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</si>
  <si>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</si>
  <si>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</si>
  <si>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</si>
  <si>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</si>
  <si>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</si>
  <si>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</si>
  <si>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</si>
  <si>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</si>
  <si>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</si>
  <si>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</si>
  <si>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</si>
  <si>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</si>
  <si>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</si>
  <si>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</si>
  <si>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</si>
  <si>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</si>
  <si>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</si>
  <si>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</si>
  <si>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</si>
  <si>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</si>
  <si>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</si>
  <si>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</si>
  <si>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</si>
  <si>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</si>
  <si>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</si>
  <si>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</si>
  <si>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</si>
  <si>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</si>
  <si>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</si>
  <si>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</si>
  <si>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</si>
  <si>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</si>
  <si>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</si>
  <si>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</si>
  <si>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</si>
  <si>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</si>
  <si>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</si>
  <si>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</si>
  <si>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</si>
  <si>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</si>
  <si>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</si>
  <si>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</si>
  <si>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</si>
  <si>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</si>
  <si>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</si>
  <si>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</si>
  <si>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</si>
  <si>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</si>
  <si>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</si>
  <si>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</si>
  <si>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</si>
  <si>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</si>
  <si>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</si>
  <si>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</si>
  <si>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</si>
  <si>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</si>
  <si>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</si>
  <si>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</si>
  <si>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</si>
  <si>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</si>
  <si>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</si>
  <si>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</si>
  <si>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</si>
  <si>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</si>
  <si>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</si>
  <si>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</si>
  <si>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</si>
  <si>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</si>
  <si>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</si>
  <si>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</si>
  <si>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</si>
  <si>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</si>
  <si>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</si>
  <si>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</si>
  <si>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</si>
  <si>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</si>
  <si>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</si>
  <si>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</si>
  <si>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</si>
  <si>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</si>
  <si>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</si>
  <si>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</si>
  <si>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</si>
  <si>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</si>
  <si>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</si>
  <si>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</si>
  <si>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</si>
  <si>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</si>
  <si>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</si>
  <si>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</si>
  <si>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</si>
  <si>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</si>
  <si>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</si>
  <si>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</si>
  <si>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</si>
  <si>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</si>
  <si>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</si>
  <si>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</si>
  <si>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</si>
  <si>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</si>
  <si>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</si>
  <si>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</si>
  <si>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</si>
  <si>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</si>
  <si>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</si>
  <si>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</si>
  <si>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</si>
  <si>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</si>
  <si>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</si>
  <si>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</si>
  <si>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</si>
  <si>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</si>
  <si>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</si>
  <si>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</si>
  <si>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</si>
  <si>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</si>
  <si>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</si>
  <si>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</si>
  <si>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</si>
  <si>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</si>
  <si>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</si>
  <si>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</si>
  <si>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</si>
  <si>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</si>
  <si>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</si>
  <si>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</si>
  <si>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</si>
  <si>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</si>
  <si>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</si>
  <si>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</si>
  <si>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</si>
  <si>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</si>
  <si>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</si>
  <si>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</si>
  <si>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</si>
  <si>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</si>
  <si>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</si>
  <si>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</si>
  <si>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</si>
  <si>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</si>
  <si>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</si>
  <si>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</si>
  <si>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</si>
  <si>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</si>
  <si>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</si>
  <si>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</si>
  <si>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</si>
  <si>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</si>
  <si>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</si>
  <si>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</si>
  <si>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</si>
  <si>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</si>
  <si>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</si>
  <si>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</si>
  <si>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</si>
  <si>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</si>
  <si>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</si>
  <si>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</si>
  <si>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</si>
  <si>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</si>
  <si>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</si>
  <si>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</si>
  <si>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</si>
  <si>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</si>
  <si>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</si>
  <si>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</si>
  <si>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</si>
  <si>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</si>
  <si>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</si>
  <si>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</si>
  <si>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</si>
  <si>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</si>
  <si>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</si>
  <si>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</si>
  <si>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</si>
  <si>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</si>
  <si>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</si>
  <si>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</si>
  <si>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</si>
  <si>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</si>
  <si>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</si>
  <si>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</si>
  <si>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</si>
  <si>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</si>
  <si>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</si>
  <si>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</si>
  <si>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</si>
  <si>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</si>
  <si>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</si>
  <si>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</si>
  <si>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</si>
  <si>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</si>
  <si>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</si>
  <si>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</si>
  <si>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</si>
  <si>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</si>
  <si>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</si>
  <si>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</si>
  <si>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</si>
  <si>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</si>
  <si>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</si>
  <si>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</si>
  <si>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</si>
  <si>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</si>
  <si>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</si>
  <si>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</si>
  <si>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</si>
  <si>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</si>
  <si>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</si>
  <si>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</si>
  <si>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</si>
  <si>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</si>
  <si>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</si>
  <si>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</si>
  <si>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</si>
  <si>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</si>
  <si>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</si>
  <si>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</si>
  <si>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</si>
  <si>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</si>
  <si>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</si>
  <si>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</si>
  <si>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</si>
  <si>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</si>
  <si>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</si>
  <si>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</si>
  <si>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</si>
  <si>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</si>
  <si>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</si>
  <si>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</si>
  <si>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</si>
  <si>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</si>
  <si>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</si>
  <si>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</si>
  <si>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</si>
  <si>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</si>
  <si>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</si>
  <si>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</si>
  <si>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</si>
  <si>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</si>
  <si>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</si>
  <si>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</si>
  <si>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</si>
  <si>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</si>
  <si>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</si>
  <si>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</si>
  <si>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</si>
  <si>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</si>
  <si>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</si>
  <si>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</si>
  <si>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</si>
  <si>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</si>
  <si>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</si>
  <si>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</si>
  <si>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</si>
  <si>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</si>
  <si>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</si>
  <si>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</si>
  <si>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</si>
  <si>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</si>
  <si>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</si>
  <si>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</si>
  <si>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</si>
  <si>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</si>
  <si>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</si>
  <si>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</si>
  <si>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</si>
  <si>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</si>
  <si>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</si>
  <si>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</si>
  <si>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</si>
  <si>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</si>
  <si>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</si>
  <si>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</si>
  <si>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</si>
  <si>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</si>
  <si>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</si>
  <si>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</si>
  <si>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</si>
  <si>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</si>
  <si>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</si>
  <si>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</si>
  <si>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</si>
  <si>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</si>
  <si>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</si>
  <si>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</si>
  <si>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</si>
  <si>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</si>
  <si>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</si>
  <si>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</si>
  <si>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</si>
  <si>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</si>
  <si>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</si>
  <si>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</si>
  <si>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</si>
  <si>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</si>
  <si>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</si>
  <si>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</si>
  <si>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</si>
  <si>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</si>
  <si>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</si>
  <si>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</si>
  <si>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</si>
  <si>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</si>
  <si>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</si>
  <si>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</si>
  <si>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</si>
  <si>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</si>
  <si>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</si>
  <si>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</si>
  <si>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</si>
  <si>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</si>
  <si>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</si>
  <si>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</si>
  <si>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</si>
  <si>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</si>
  <si>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</si>
  <si>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</si>
  <si>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</si>
  <si>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</si>
  <si>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</si>
  <si>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</si>
  <si>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</si>
  <si>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</si>
  <si>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</si>
  <si>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</si>
  <si>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</si>
  <si>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</si>
  <si>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</si>
  <si>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</si>
  <si>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</si>
  <si>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</si>
  <si>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</si>
  <si>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</si>
  <si>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</si>
  <si>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</si>
  <si>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</si>
  <si>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</si>
  <si>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</si>
  <si>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</si>
  <si>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</si>
  <si>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</si>
  <si>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</si>
  <si>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</si>
  <si>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</si>
  <si>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</si>
  <si>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</si>
  <si>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</si>
  <si>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</si>
  <si>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</si>
  <si>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</si>
  <si>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</si>
  <si>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</si>
  <si>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</si>
  <si>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</si>
  <si>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</si>
  <si>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</si>
  <si>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</si>
  <si>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</si>
  <si>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</si>
  <si>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</si>
  <si>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</si>
  <si>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</si>
  <si>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</si>
  <si>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</si>
  <si>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</si>
  <si>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</si>
  <si>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</si>
  <si>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</si>
  <si>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</si>
  <si>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</si>
  <si>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</si>
  <si>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</si>
  <si>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</si>
  <si>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</si>
  <si>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</si>
  <si>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</si>
  <si>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</si>
  <si>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</si>
  <si>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</si>
  <si>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</si>
  <si>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</si>
  <si>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</si>
  <si>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</si>
  <si>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</si>
  <si>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</si>
  <si>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</si>
  <si>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</si>
  <si>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</si>
  <si>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</si>
  <si>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</si>
  <si>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</si>
  <si>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</si>
  <si>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</si>
  <si>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</si>
  <si>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</si>
  <si>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</si>
  <si>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</si>
  <si>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</si>
  <si>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</si>
  <si>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</si>
  <si>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</si>
  <si>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</si>
  <si>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</si>
  <si>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</si>
  <si>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</si>
  <si>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</si>
  <si>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</si>
  <si>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</si>
  <si>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</si>
  <si>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</si>
  <si>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</si>
  <si>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</si>
  <si>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</si>
  <si>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</si>
  <si>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</si>
  <si>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</si>
  <si>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</si>
  <si>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</si>
  <si>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</si>
  <si>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</si>
  <si>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</si>
  <si>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</si>
  <si>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</si>
  <si>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</si>
  <si>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</si>
  <si>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</si>
  <si>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</si>
  <si>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</si>
  <si>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</si>
  <si>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</si>
  <si>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</si>
  <si>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</si>
  <si>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</si>
  <si>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</si>
  <si>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</si>
  <si>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</si>
  <si>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</si>
  <si>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</si>
  <si>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</si>
  <si>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</si>
  <si>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</si>
  <si>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</si>
  <si>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</si>
  <si>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</si>
  <si>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</si>
  <si>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</si>
  <si>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</si>
  <si>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</si>
  <si>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</si>
  <si>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</si>
  <si>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</si>
  <si>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</si>
  <si>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</si>
  <si>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</si>
  <si>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</si>
  <si>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</si>
  <si>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</si>
  <si>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</si>
  <si>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</si>
  <si>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</si>
  <si>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</si>
  <si>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</si>
  <si>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</si>
  <si>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</si>
  <si>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</si>
  <si>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</si>
  <si>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</si>
  <si>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</si>
  <si>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</si>
  <si>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</si>
  <si>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</si>
  <si>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</si>
  <si>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</si>
  <si>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</si>
  <si>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</si>
  <si>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</si>
  <si>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</si>
  <si>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</si>
  <si>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</si>
  <si>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</si>
  <si>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</si>
  <si>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</si>
  <si>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</si>
  <si>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</si>
  <si>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</si>
  <si>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</si>
  <si>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</si>
  <si>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</si>
  <si>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</si>
  <si>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</si>
  <si>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</si>
  <si>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</si>
  <si>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</si>
  <si>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</si>
  <si>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</si>
  <si>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</si>
  <si>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</si>
  <si>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</si>
  <si>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</si>
  <si>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</si>
  <si>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</si>
  <si>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</si>
  <si>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</si>
  <si>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</si>
  <si>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</si>
  <si>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</si>
  <si>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</si>
  <si>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</si>
  <si>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</si>
  <si>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</si>
  <si>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</si>
  <si>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</si>
  <si>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</si>
  <si>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</si>
  <si>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</si>
  <si>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</si>
  <si>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</si>
  <si>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</si>
  <si>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</si>
  <si>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</si>
  <si>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</si>
  <si>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</si>
  <si>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</si>
  <si>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</si>
  <si>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</si>
  <si>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</si>
  <si>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</si>
  <si>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</si>
  <si>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</si>
  <si>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</si>
  <si>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</si>
  <si>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</si>
  <si>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</si>
  <si>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</si>
  <si>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</si>
  <si>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</si>
  <si>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</si>
  <si>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</si>
  <si>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</si>
  <si>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</si>
  <si>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</si>
  <si>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</si>
  <si>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</si>
  <si>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</si>
  <si>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</si>
  <si>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</si>
  <si>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</si>
  <si>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</si>
  <si>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</si>
  <si>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</si>
  <si>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</si>
  <si>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</si>
  <si>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</si>
  <si>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</si>
  <si>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</si>
  <si>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</si>
  <si>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</si>
  <si>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</si>
  <si>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</si>
  <si>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</si>
  <si>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</si>
  <si>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</si>
  <si>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</si>
  <si>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</si>
  <si>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</si>
  <si>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</si>
  <si>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</si>
  <si>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</si>
  <si>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</si>
  <si>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</si>
  <si>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</si>
  <si>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</si>
  <si>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</si>
  <si>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</si>
  <si>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</si>
  <si>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</si>
  <si>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</si>
  <si>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</si>
  <si>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</si>
  <si>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</si>
  <si>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</si>
  <si>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</si>
  <si>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</si>
  <si>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</si>
  <si>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</si>
  <si>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</si>
  <si>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</si>
  <si>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</si>
  <si>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</si>
  <si>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</si>
  <si>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</si>
  <si>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</si>
  <si>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</si>
  <si>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</si>
  <si>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</si>
  <si>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</si>
  <si>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</si>
  <si>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</si>
  <si>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</si>
  <si>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</si>
  <si>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</si>
  <si>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</si>
  <si>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</si>
  <si>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</si>
  <si>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</si>
  <si>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</si>
  <si>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</si>
  <si>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</si>
  <si>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</si>
  <si>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</si>
  <si>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</si>
  <si>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</si>
  <si>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</si>
  <si>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</si>
  <si>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</si>
  <si>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</si>
  <si>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</si>
  <si>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</si>
  <si>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</si>
  <si>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</si>
  <si>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</si>
  <si>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</si>
  <si>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</si>
  <si>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</si>
  <si>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</si>
  <si>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</si>
  <si>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</si>
  <si>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</si>
  <si>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</si>
  <si>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</si>
  <si>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</si>
  <si>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</si>
  <si>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</si>
  <si>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</si>
  <si>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</si>
  <si>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</si>
  <si>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</si>
  <si>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</si>
  <si>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</si>
  <si>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</si>
  <si>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</si>
  <si>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</si>
  <si>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</si>
  <si>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</si>
  <si>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</si>
  <si>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</si>
  <si>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</si>
  <si>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</si>
  <si>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</si>
  <si>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</si>
  <si>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</si>
  <si>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</si>
  <si>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</si>
  <si>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</si>
  <si>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</si>
  <si>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</si>
  <si>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</si>
  <si>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</si>
  <si>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</si>
  <si>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</si>
  <si>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</si>
  <si>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</si>
  <si>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</si>
  <si>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</si>
  <si>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</si>
  <si>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</si>
  <si>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</si>
  <si>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</si>
  <si>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</si>
  <si>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</si>
  <si>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</si>
  <si>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</si>
  <si>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</si>
  <si>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</si>
  <si>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</si>
  <si>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</si>
  <si>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</si>
  <si>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</si>
  <si>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</si>
  <si>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</si>
  <si>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</si>
  <si>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</si>
  <si>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</si>
  <si>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</si>
  <si>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</si>
  <si>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</si>
  <si>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</si>
  <si>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</si>
  <si>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</si>
  <si>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</si>
  <si>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</si>
  <si>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</si>
  <si>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</si>
  <si>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</si>
  <si>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</si>
  <si>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</si>
  <si>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</si>
  <si>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</si>
  <si>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</si>
  <si>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</si>
  <si>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</si>
  <si>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</si>
  <si>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</si>
  <si>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</si>
  <si>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</si>
  <si>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</si>
  <si>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</si>
  <si>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</si>
  <si>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</si>
  <si>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</si>
  <si>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</si>
  <si>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</si>
  <si>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</si>
  <si>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</si>
  <si>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</si>
  <si>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</si>
  <si>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</si>
  <si>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</si>
  <si>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</si>
  <si>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</si>
  <si>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</si>
  <si>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</si>
  <si>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</si>
  <si>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</si>
  <si>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</si>
  <si>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</si>
  <si>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</si>
  <si>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</si>
  <si>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</si>
  <si>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</si>
  <si>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</si>
  <si>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</si>
  <si>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</si>
  <si>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</si>
  <si>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</si>
  <si>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</si>
  <si>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</si>
  <si>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</si>
  <si>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</si>
  <si>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</si>
  <si>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</si>
  <si>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</si>
  <si>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</si>
  <si>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</si>
  <si>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</si>
  <si>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</si>
  <si>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</si>
  <si>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</si>
  <si>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</si>
  <si>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</si>
  <si>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</si>
  <si>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</si>
  <si>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</si>
  <si>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</si>
  <si>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</si>
  <si>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</si>
  <si>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</si>
  <si>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</si>
  <si>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</si>
  <si>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</si>
  <si>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</si>
  <si>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</si>
  <si>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</si>
  <si>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</si>
  <si>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</si>
  <si>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</si>
  <si>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</si>
  <si>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</si>
  <si>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</si>
  <si>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</si>
  <si>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</si>
  <si>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</si>
  <si>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</si>
  <si>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</si>
  <si>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</si>
  <si>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</si>
  <si>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</si>
  <si>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</si>
  <si>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</si>
  <si>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</si>
  <si>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</si>
  <si>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</si>
  <si>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</si>
  <si>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</si>
  <si>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</si>
  <si>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</si>
  <si>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</si>
  <si>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</si>
  <si>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</si>
  <si>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</si>
  <si>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</si>
  <si>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</si>
  <si>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</si>
  <si>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</si>
  <si>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</si>
  <si>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</si>
  <si>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</si>
  <si>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</si>
  <si>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</si>
  <si>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</si>
  <si>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</si>
  <si>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</si>
  <si>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</si>
  <si>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</si>
  <si>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</si>
  <si>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</si>
  <si>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</si>
  <si>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</si>
  <si>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</si>
  <si>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</si>
  <si>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</si>
  <si>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</si>
  <si>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</si>
  <si>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</si>
  <si>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</si>
  <si>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</si>
  <si>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</si>
  <si>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</si>
  <si>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</si>
  <si>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</si>
  <si>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</si>
  <si>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</si>
  <si>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</si>
  <si>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</si>
  <si>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</si>
  <si>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</si>
  <si>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</si>
  <si>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</si>
  <si>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</si>
  <si>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</si>
  <si>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</si>
  <si>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</si>
  <si>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</si>
  <si>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</si>
  <si>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</si>
  <si>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</si>
  <si>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</si>
  <si>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</si>
  <si>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</si>
  <si>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</si>
  <si>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</si>
  <si>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</si>
  <si>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</si>
  <si>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</si>
  <si>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</si>
  <si>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</si>
  <si>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</si>
  <si>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</si>
  <si>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</si>
  <si>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</si>
  <si>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</si>
  <si>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</si>
  <si>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</si>
  <si>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</si>
  <si>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</si>
  <si>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</si>
  <si>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</si>
  <si>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</si>
  <si>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</si>
  <si>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</si>
  <si>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</si>
  <si>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</si>
  <si>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</si>
  <si>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</si>
  <si>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</si>
  <si>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</si>
  <si>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</si>
  <si>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</si>
  <si>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</si>
  <si>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</si>
  <si>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</si>
  <si>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</si>
  <si>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</si>
  <si>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</si>
  <si>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</si>
  <si>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</si>
  <si>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</si>
  <si>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</si>
  <si>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</si>
  <si>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</si>
  <si>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</si>
  <si>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</si>
  <si>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</si>
  <si>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</si>
  <si>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</si>
  <si>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</si>
  <si>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</si>
  <si>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</si>
  <si>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</si>
  <si>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</si>
  <si>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</si>
  <si>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</si>
  <si>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</si>
  <si>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</si>
  <si>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</si>
  <si>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</si>
  <si>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</si>
  <si>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</si>
  <si>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</si>
  <si>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</si>
  <si>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</si>
  <si>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</si>
  <si>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</si>
  <si>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</si>
  <si>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</si>
  <si>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</si>
  <si>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</si>
  <si>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</si>
  <si>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</si>
  <si>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</si>
  <si>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</si>
  <si>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</si>
  <si>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</si>
  <si>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</si>
  <si>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</si>
  <si>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</si>
  <si>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</si>
  <si>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</si>
  <si>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</si>
  <si>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</si>
  <si>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</si>
  <si>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</si>
  <si>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</si>
  <si>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</si>
  <si>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</si>
  <si>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</si>
  <si>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</si>
  <si>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</si>
  <si>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</si>
  <si>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</si>
  <si>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</si>
  <si>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</si>
  <si>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</si>
  <si>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</si>
  <si>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</si>
  <si>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</si>
  <si>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</si>
  <si>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</si>
  <si>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</si>
  <si>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</si>
  <si>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</si>
  <si>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</si>
  <si>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</si>
  <si>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</si>
  <si>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</si>
  <si>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</si>
  <si>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</si>
  <si>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</si>
  <si>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</si>
  <si>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</si>
  <si>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</si>
  <si>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</si>
  <si>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</si>
  <si>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</si>
  <si>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</si>
  <si>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</si>
  <si>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</si>
  <si>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</si>
  <si>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</si>
  <si>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</si>
  <si>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</si>
  <si>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</si>
  <si>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</si>
  <si>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</si>
  <si>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</si>
  <si>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</si>
  <si>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</si>
  <si>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</si>
  <si>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</si>
  <si>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</si>
  <si>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</si>
  <si>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</si>
  <si>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</si>
  <si>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</si>
  <si>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</si>
  <si>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</si>
  <si>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</si>
  <si>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</si>
  <si>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</si>
  <si>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</si>
  <si>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</si>
  <si>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</si>
  <si>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</si>
  <si>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</si>
  <si>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</si>
  <si>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</si>
  <si>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</si>
  <si>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</si>
  <si>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</si>
  <si>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</si>
  <si>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</si>
  <si>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</si>
  <si>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</si>
  <si>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</si>
  <si>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</si>
  <si>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</si>
  <si>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</si>
  <si>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</si>
  <si>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</si>
  <si>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</si>
  <si>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</si>
  <si>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</si>
  <si>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</si>
  <si>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</si>
  <si>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</si>
  <si>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</si>
  <si>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</si>
  <si>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</si>
  <si>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</si>
  <si>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</si>
  <si>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</si>
  <si>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</si>
  <si>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</si>
  <si>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</si>
  <si>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</si>
  <si>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</si>
  <si>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</si>
  <si>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</si>
  <si>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</si>
  <si>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</si>
  <si>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</si>
  <si>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</si>
  <si>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</si>
  <si>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</si>
  <si>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</si>
  <si>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</si>
  <si>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</si>
  <si>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</si>
  <si>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</si>
  <si>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</si>
  <si>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</si>
  <si>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</si>
  <si>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</si>
  <si>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</si>
  <si>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</si>
  <si>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</si>
  <si>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</si>
  <si>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</si>
  <si>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</si>
  <si>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</si>
  <si>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</si>
  <si>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</si>
  <si>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</si>
  <si>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</si>
  <si>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</si>
  <si>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</si>
  <si>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</si>
  <si>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</si>
  <si>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</si>
  <si>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</si>
  <si>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</si>
  <si>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</si>
  <si>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</si>
  <si>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</si>
  <si>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</si>
  <si>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</si>
  <si>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</si>
  <si>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</si>
  <si>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</si>
  <si>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</si>
  <si>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</si>
  <si>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</si>
  <si>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</si>
  <si>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</si>
  <si>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</si>
  <si>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</si>
  <si>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</si>
  <si>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</si>
  <si>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</si>
  <si>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</si>
  <si>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</si>
  <si>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</si>
  <si>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</si>
  <si>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</si>
  <si>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</si>
  <si>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</si>
  <si>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</si>
  <si>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</si>
  <si>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</si>
  <si>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</si>
  <si>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</si>
  <si>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</si>
  <si>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</si>
  <si>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</si>
  <si>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</si>
  <si>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</si>
  <si>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</si>
  <si>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</si>
  <si>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</si>
  <si>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</si>
  <si>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</si>
  <si>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</si>
  <si>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</si>
  <si>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</si>
  <si>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</si>
  <si>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</si>
  <si>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</si>
  <si>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</si>
  <si>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</si>
  <si>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</si>
  <si>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</si>
  <si>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</si>
  <si>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</si>
  <si>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</si>
  <si>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</si>
  <si>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</si>
  <si>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</si>
  <si>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</si>
  <si>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</si>
  <si>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</si>
  <si>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</si>
  <si>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</si>
  <si>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</si>
  <si>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</si>
  <si>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</si>
  <si>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</si>
  <si>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</si>
  <si>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</si>
  <si>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</si>
  <si>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</si>
  <si>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</si>
  <si>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</si>
  <si>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</si>
  <si>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</si>
  <si>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</si>
  <si>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</si>
  <si>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</si>
  <si>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</si>
  <si>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</si>
  <si>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</si>
  <si>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</si>
  <si>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</si>
  <si>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</si>
  <si>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</si>
  <si>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</si>
  <si>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</si>
  <si>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</si>
  <si>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</si>
  <si>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</si>
  <si>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</si>
  <si>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</si>
  <si>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</si>
  <si>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</si>
  <si>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</si>
  <si>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</si>
  <si>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</si>
  <si>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</si>
  <si>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</si>
  <si>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</si>
  <si>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</si>
  <si>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</si>
  <si>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</si>
  <si>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</si>
  <si>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</si>
  <si>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</si>
  <si>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</si>
  <si>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</si>
  <si>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</si>
  <si>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</si>
  <si>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</si>
  <si>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</si>
  <si>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</si>
  <si>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</si>
  <si>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</si>
  <si>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</si>
  <si>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</si>
  <si>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</si>
  <si>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</si>
  <si>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</si>
  <si>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</si>
  <si>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</si>
  <si>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</si>
  <si>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</si>
  <si>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</si>
  <si>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</si>
  <si>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</si>
  <si>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</si>
  <si>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</si>
  <si>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</si>
  <si>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</si>
  <si>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</si>
  <si>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</si>
  <si>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</si>
  <si>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</si>
  <si>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</si>
  <si>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</si>
  <si>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</si>
  <si>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</si>
  <si>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</si>
  <si>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</si>
  <si>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</si>
  <si>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</si>
  <si>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</si>
  <si>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</si>
  <si>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</si>
  <si>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</si>
  <si>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</si>
  <si>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</si>
  <si>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</si>
  <si>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</si>
  <si>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</si>
  <si>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</si>
  <si>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</si>
  <si>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</si>
  <si>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</si>
  <si>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</si>
  <si>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</si>
  <si>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</si>
  <si>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</si>
  <si>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</si>
  <si>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</si>
  <si>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</si>
  <si>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</si>
  <si>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</si>
  <si>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</si>
  <si>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</si>
  <si>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</si>
  <si>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</si>
  <si>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</si>
  <si>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</si>
  <si>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</si>
  <si>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</si>
  <si>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</si>
  <si>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</si>
  <si>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</si>
  <si>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</si>
  <si>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</si>
  <si>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</si>
  <si>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</si>
  <si>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</si>
  <si>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</si>
  <si>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</si>
  <si>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</si>
  <si>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</si>
  <si>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</si>
  <si>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</si>
  <si>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</si>
  <si>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</si>
  <si>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</si>
  <si>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</si>
  <si>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</si>
  <si>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</si>
  <si>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</si>
  <si>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</si>
  <si>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</si>
  <si>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</si>
  <si>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</si>
  <si>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</si>
  <si>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</si>
  <si>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</si>
  <si>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</si>
  <si>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</si>
  <si>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</si>
  <si>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</si>
  <si>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</si>
  <si>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</si>
  <si>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</si>
  <si>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</si>
  <si>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</si>
  <si>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</si>
  <si>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</si>
  <si>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</si>
  <si>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</si>
  <si>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</si>
  <si>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</si>
  <si>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</si>
  <si>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</si>
  <si>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</si>
  <si>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</si>
  <si>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</si>
  <si>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</si>
  <si>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</si>
  <si>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</si>
  <si>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</si>
  <si>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</si>
  <si>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</si>
  <si>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</si>
  <si>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</si>
  <si>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</si>
  <si>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</si>
  <si>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</si>
  <si>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</si>
  <si>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</si>
  <si>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</si>
  <si>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</si>
  <si>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</si>
  <si>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</si>
  <si>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</si>
  <si>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</si>
  <si>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</si>
  <si>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</si>
  <si>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</si>
  <si>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</si>
  <si>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</si>
  <si>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</si>
  <si>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</si>
  <si>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</si>
  <si>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</si>
  <si>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</si>
  <si>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</si>
  <si>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</si>
  <si>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</si>
  <si>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</si>
  <si>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</si>
  <si>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</si>
  <si>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</si>
  <si>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</si>
  <si>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</si>
  <si>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</si>
  <si>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</si>
  <si>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</si>
  <si>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</si>
  <si>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</si>
  <si>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</si>
  <si>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</si>
  <si>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</si>
  <si>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</si>
  <si>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</si>
  <si>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</si>
  <si>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</si>
  <si>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</si>
  <si>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</si>
  <si>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</si>
  <si>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</si>
  <si>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</si>
  <si>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</si>
  <si>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</si>
  <si>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</si>
  <si>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</si>
  <si>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</si>
  <si>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</si>
  <si>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</si>
  <si>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</si>
  <si>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</si>
  <si>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</si>
  <si>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</si>
  <si>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</si>
  <si>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</si>
  <si>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</si>
  <si>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</si>
  <si>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</si>
  <si>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</si>
  <si>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</si>
  <si>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</si>
  <si>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</si>
  <si>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</si>
  <si>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</si>
  <si>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</si>
  <si>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</si>
  <si>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</si>
  <si>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</si>
  <si>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</si>
  <si>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</si>
  <si>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</si>
  <si>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</si>
  <si>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</si>
  <si>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</si>
  <si>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</si>
  <si>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</si>
  <si>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</si>
  <si>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</si>
  <si>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</si>
  <si>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</si>
  <si>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</si>
  <si>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</si>
  <si>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</si>
  <si>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</si>
  <si>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</si>
  <si>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</si>
  <si>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</si>
  <si>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</si>
  <si>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</si>
  <si>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</si>
  <si>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</si>
  <si>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</si>
  <si>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</si>
  <si>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</si>
  <si>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</si>
  <si>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</si>
  <si>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</si>
  <si>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</si>
  <si>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</si>
  <si>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</si>
  <si>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</si>
  <si>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</si>
  <si>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</si>
  <si>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</si>
  <si>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</si>
  <si>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</si>
  <si>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</si>
  <si>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</si>
  <si>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</si>
  <si>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</si>
  <si>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</si>
  <si>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</si>
  <si>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</si>
  <si>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</si>
  <si>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</si>
  <si>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</si>
  <si>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</si>
  <si>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</si>
  <si>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</si>
  <si>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</si>
  <si>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</si>
  <si>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</si>
  <si>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</si>
  <si>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</si>
  <si>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</si>
  <si>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</si>
  <si>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</si>
  <si>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</si>
  <si>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</si>
  <si>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</si>
  <si>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</si>
  <si>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</si>
  <si>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</si>
  <si>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</si>
  <si>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</si>
  <si>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</si>
  <si>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</si>
  <si>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</si>
  <si>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</si>
  <si>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</si>
  <si>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</si>
  <si>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</si>
  <si>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</si>
  <si>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</si>
  <si>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</si>
  <si>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</si>
  <si>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</si>
  <si>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</si>
  <si>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</si>
  <si>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</si>
  <si>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</si>
  <si>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</si>
  <si>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</si>
  <si>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</si>
  <si>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</si>
  <si>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</si>
  <si>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</si>
  <si>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</si>
  <si>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</si>
  <si>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</si>
  <si>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</si>
  <si>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</si>
  <si>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</si>
  <si>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</si>
  <si>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</si>
  <si>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</si>
  <si>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</si>
  <si>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</si>
  <si>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</si>
  <si>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</si>
  <si>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</si>
  <si>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</si>
  <si>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</si>
  <si>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</si>
  <si>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</si>
  <si>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</si>
  <si>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</si>
  <si>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</si>
  <si>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</si>
  <si>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</si>
  <si>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</si>
  <si>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</si>
  <si>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</si>
  <si>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</si>
  <si>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</si>
  <si>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</si>
  <si>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</si>
  <si>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</si>
  <si>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</si>
  <si>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</si>
  <si>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</si>
  <si>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</si>
  <si>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</si>
  <si>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</si>
  <si>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</si>
  <si>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</si>
  <si>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</si>
  <si>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</si>
  <si>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</si>
  <si>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</si>
  <si>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</si>
  <si>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</si>
  <si>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</si>
  <si>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</si>
  <si>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</si>
  <si>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</si>
  <si>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</si>
  <si>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</si>
  <si>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</si>
  <si>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</si>
  <si>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</si>
  <si>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</si>
  <si>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</si>
  <si>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</si>
  <si>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</si>
  <si>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</si>
  <si>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</si>
  <si>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</si>
  <si>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</si>
  <si>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</si>
  <si>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</si>
  <si>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</si>
  <si>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</si>
  <si>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</si>
  <si>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</si>
  <si>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</si>
  <si>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</si>
  <si>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</si>
  <si>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</si>
  <si>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</si>
  <si>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</si>
  <si>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</si>
  <si>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</si>
  <si>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</si>
  <si>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</si>
  <si>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</si>
  <si>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</si>
  <si>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</si>
  <si>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</si>
  <si>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</si>
  <si>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</si>
  <si>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</si>
  <si>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</si>
  <si>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</si>
  <si>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</si>
  <si>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</si>
  <si>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</si>
  <si>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</si>
  <si>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</si>
  <si>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</si>
  <si>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</si>
  <si>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</si>
  <si>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</si>
  <si>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</si>
  <si>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</si>
  <si>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</si>
  <si>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</si>
  <si>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</si>
  <si>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</si>
  <si>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</si>
  <si>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</si>
  <si>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</si>
  <si>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</si>
  <si>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</si>
  <si>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</si>
  <si>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</si>
  <si>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</si>
  <si>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</si>
  <si>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</si>
  <si>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</si>
  <si>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</si>
  <si>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</si>
  <si>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</si>
  <si>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</si>
  <si>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</si>
  <si>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</si>
  <si>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</si>
  <si>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</si>
  <si>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</si>
  <si>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</si>
  <si>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</si>
  <si>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</si>
  <si>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</si>
  <si>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</si>
  <si>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</si>
  <si>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</si>
  <si>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</si>
  <si>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</si>
  <si>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</si>
  <si>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</si>
  <si>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</si>
  <si>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</si>
  <si>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</si>
  <si>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</si>
  <si>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</si>
  <si>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</si>
  <si>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</si>
  <si>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</si>
  <si>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</si>
  <si>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</si>
  <si>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</si>
  <si>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</si>
  <si>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</si>
  <si>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</si>
  <si>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</si>
  <si>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</si>
  <si>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</si>
  <si>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</si>
  <si>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</si>
  <si>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</si>
  <si>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</si>
  <si>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</si>
  <si>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</si>
  <si>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</si>
  <si>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</si>
  <si>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</si>
  <si>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</si>
  <si>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</si>
  <si>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</si>
  <si>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</si>
  <si>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</si>
  <si>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</si>
  <si>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</si>
  <si>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</si>
  <si>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</si>
  <si>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</si>
  <si>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</si>
  <si>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</si>
  <si>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</si>
  <si>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</si>
  <si>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</si>
  <si>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</si>
  <si>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</si>
  <si>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</si>
  <si>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</si>
  <si>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</si>
  <si>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</si>
  <si>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</si>
  <si>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</si>
  <si>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</si>
  <si>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</si>
  <si>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</si>
  <si>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</si>
  <si>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</si>
  <si>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</si>
  <si>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</si>
  <si>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</si>
  <si>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</si>
  <si>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</si>
  <si>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</si>
  <si>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</si>
  <si>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</si>
  <si>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</si>
  <si>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</si>
  <si>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</si>
  <si>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</si>
  <si>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</si>
  <si>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</si>
  <si>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</si>
  <si>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</si>
  <si>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</si>
  <si>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</si>
  <si>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</si>
  <si>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</si>
  <si>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</si>
  <si>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</si>
  <si>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</si>
  <si>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</si>
  <si>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</si>
  <si>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</si>
  <si>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</si>
  <si>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</si>
  <si>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</si>
  <si>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</si>
  <si>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</si>
  <si>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</si>
  <si>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</si>
  <si>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</si>
  <si>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</si>
  <si>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</si>
  <si>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</si>
  <si>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</si>
  <si>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</si>
  <si>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</si>
  <si>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</si>
  <si>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</si>
  <si>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</si>
  <si>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</si>
  <si>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</si>
  <si>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</si>
  <si>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</si>
  <si>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</si>
  <si>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</si>
  <si>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</si>
  <si>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</si>
  <si>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</si>
  <si>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</si>
  <si>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</si>
  <si>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</si>
  <si>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</si>
  <si>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</si>
  <si>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</si>
  <si>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</si>
  <si>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</si>
  <si>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</si>
  <si>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</si>
  <si>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</si>
  <si>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</si>
  <si>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</si>
  <si>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</si>
  <si>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</si>
  <si>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</si>
  <si>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</si>
  <si>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</si>
  <si>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</si>
  <si>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</si>
  <si>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</si>
  <si>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</si>
  <si>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</si>
  <si>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</si>
  <si>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</si>
  <si>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</si>
  <si>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</si>
  <si>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</si>
  <si>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</si>
  <si>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</si>
  <si>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</si>
  <si>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</si>
  <si>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</si>
  <si>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</si>
  <si>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</si>
  <si>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</si>
  <si>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</si>
  <si>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</si>
  <si>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</si>
  <si>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</si>
  <si>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</si>
  <si>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</si>
  <si>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</si>
  <si>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</si>
  <si>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</si>
  <si>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</si>
  <si>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</si>
  <si>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</si>
  <si>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</si>
  <si>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</si>
  <si>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</si>
  <si>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</si>
  <si>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</si>
  <si>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</si>
  <si>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</si>
  <si>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</si>
  <si>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</si>
  <si>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</si>
  <si>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</si>
  <si>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</si>
  <si>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</si>
  <si>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</si>
  <si>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</si>
  <si>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</si>
  <si>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</si>
  <si>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</si>
  <si>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</si>
  <si>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</si>
  <si>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</si>
  <si>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</si>
  <si>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</si>
  <si>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</si>
  <si>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</si>
  <si>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</si>
  <si>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</si>
  <si>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</si>
  <si>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</si>
  <si>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</si>
  <si>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</si>
  <si>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</si>
  <si>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</si>
  <si>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</si>
  <si>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</si>
  <si>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</si>
  <si>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</si>
  <si>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</si>
  <si>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</si>
  <si>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</si>
  <si>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</si>
  <si>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</si>
  <si>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</si>
  <si>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</si>
  <si>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</si>
  <si>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</si>
  <si>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</si>
  <si>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</si>
  <si>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</si>
  <si>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</si>
  <si>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</si>
  <si>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</si>
  <si>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</si>
  <si>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</si>
  <si>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</si>
  <si>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</si>
  <si>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</si>
  <si>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</si>
  <si>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</si>
  <si>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</si>
  <si>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</si>
  <si>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</si>
  <si>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</si>
  <si>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</si>
  <si>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</si>
  <si>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</si>
  <si>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</si>
  <si>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</si>
  <si>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</si>
  <si>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</si>
  <si>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</si>
  <si>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</si>
  <si>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</si>
  <si>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</si>
  <si>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</si>
  <si>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</si>
  <si>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</si>
  <si>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</si>
  <si>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</si>
  <si>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</si>
  <si>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</si>
  <si>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</si>
  <si>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</si>
  <si>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</si>
  <si>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</si>
  <si>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</si>
  <si>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</si>
  <si>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</si>
  <si>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</si>
  <si>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</si>
  <si>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</si>
  <si>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</si>
  <si>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</si>
  <si>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</si>
  <si>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</si>
  <si>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</si>
  <si>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</si>
  <si>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</si>
  <si>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</si>
  <si>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</si>
  <si>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</si>
  <si>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</si>
  <si>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</si>
  <si>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</si>
  <si>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</si>
  <si>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</si>
  <si>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</si>
  <si>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</si>
  <si>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</si>
  <si>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</si>
  <si>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</si>
  <si>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</si>
  <si>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</si>
  <si>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</si>
  <si>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</si>
  <si>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</si>
  <si>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</si>
  <si>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</si>
  <si>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</si>
  <si>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</si>
  <si>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</si>
  <si>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</si>
  <si>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</si>
  <si>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</si>
  <si>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</si>
  <si>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</si>
  <si>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</si>
  <si>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</si>
  <si>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</si>
  <si>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</si>
  <si>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</si>
  <si>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</si>
  <si>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</si>
  <si>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</si>
  <si>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</si>
  <si>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</si>
  <si>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</si>
  <si>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</si>
  <si>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</si>
  <si>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</si>
  <si>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</si>
  <si>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</si>
  <si>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</si>
  <si>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</si>
  <si>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</si>
  <si>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</si>
  <si>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</si>
  <si>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</si>
  <si>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</si>
  <si>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</si>
  <si>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</si>
  <si>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</si>
  <si>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</si>
  <si>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</si>
  <si>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</si>
  <si>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</si>
  <si>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</si>
  <si>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</si>
  <si>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</si>
  <si>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</si>
  <si>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</si>
  <si>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</si>
  <si>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</si>
  <si>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</si>
  <si>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</si>
  <si>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</si>
  <si>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</si>
  <si>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</si>
  <si>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</si>
  <si>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</si>
  <si>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</si>
  <si>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</si>
  <si>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</si>
  <si>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</si>
  <si>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</si>
  <si>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</si>
  <si>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</si>
  <si>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</si>
  <si>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</si>
  <si>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</si>
  <si>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</si>
  <si>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</si>
  <si>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</si>
  <si>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</si>
  <si>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</si>
  <si>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</si>
  <si>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</si>
  <si>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</si>
  <si>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</si>
  <si>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</si>
  <si>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</si>
  <si>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</si>
  <si>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</si>
  <si>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</si>
  <si>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</si>
  <si>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</si>
  <si>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</si>
  <si>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</si>
  <si>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</si>
  <si>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</si>
  <si>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</si>
  <si>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</si>
  <si>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</si>
  <si>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</si>
  <si>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</si>
  <si>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</si>
  <si>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</si>
  <si>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</si>
  <si>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</si>
  <si>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</si>
  <si>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</si>
  <si>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</si>
  <si>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</si>
  <si>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</si>
  <si>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</si>
  <si>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</si>
  <si>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</si>
  <si>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</si>
  <si>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</si>
  <si>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</si>
  <si>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</si>
  <si>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</si>
  <si>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</si>
  <si>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</si>
  <si>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</si>
  <si>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</si>
  <si>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</si>
  <si>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</si>
  <si>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</si>
  <si>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</si>
  <si>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</si>
  <si>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</si>
  <si>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</si>
  <si>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</si>
  <si>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</si>
  <si>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</si>
  <si>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</si>
  <si>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</si>
  <si>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</si>
  <si>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</si>
  <si>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</si>
  <si>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</si>
  <si>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</si>
  <si>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</si>
  <si>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</si>
  <si>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</si>
  <si>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</si>
  <si>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</si>
  <si>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</si>
  <si>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</si>
  <si>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</si>
  <si>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</si>
  <si>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</si>
  <si>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</si>
  <si>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</si>
  <si>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</si>
  <si>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</si>
  <si>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</si>
  <si>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</si>
  <si>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</si>
  <si>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</si>
  <si>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</si>
  <si>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</si>
  <si>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</si>
  <si>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</si>
  <si>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</si>
  <si>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</si>
  <si>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</si>
  <si>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</si>
  <si>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</si>
  <si>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</si>
  <si>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</si>
  <si>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</si>
  <si>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</si>
  <si>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</si>
  <si>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</si>
  <si>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</si>
  <si>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</si>
  <si>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</si>
  <si>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</si>
  <si>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</si>
  <si>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</si>
  <si>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</si>
  <si>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</si>
  <si>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</si>
  <si>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</si>
  <si>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</si>
  <si>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</si>
  <si>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</si>
  <si>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</si>
  <si>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</si>
  <si>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</si>
  <si>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</si>
  <si>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</si>
  <si>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</si>
  <si>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</si>
  <si>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</si>
  <si>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</si>
  <si>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</si>
  <si>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</si>
  <si>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</si>
  <si>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</si>
  <si>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</si>
  <si>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</si>
  <si>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</si>
  <si>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</si>
  <si>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</si>
  <si>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</si>
  <si>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</si>
  <si>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</si>
  <si>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</si>
  <si>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</si>
  <si>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</si>
  <si>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</si>
  <si>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</si>
  <si>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</si>
  <si>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</si>
  <si>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</si>
  <si>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</si>
  <si>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</si>
  <si>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</si>
  <si>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</si>
  <si>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</si>
  <si>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</si>
  <si>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</si>
  <si>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</si>
  <si>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</si>
  <si>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</si>
  <si>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</si>
  <si>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</si>
  <si>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</si>
  <si>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</si>
  <si>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</si>
  <si>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</si>
  <si>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</si>
  <si>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</si>
  <si>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</si>
  <si>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</si>
  <si>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</si>
  <si>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</si>
  <si>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</si>
  <si>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</si>
  <si>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</si>
  <si>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</si>
  <si>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</si>
  <si>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</si>
  <si>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</si>
  <si>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</si>
  <si>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</si>
  <si>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</si>
  <si>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</si>
  <si>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</si>
  <si>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</si>
  <si>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</si>
  <si>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</si>
  <si>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</si>
  <si>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</si>
  <si>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</si>
  <si>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</si>
  <si>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</si>
  <si>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</si>
  <si>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</si>
  <si>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</si>
  <si>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</si>
  <si>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</si>
  <si>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</si>
  <si>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</si>
  <si>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</si>
  <si>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</si>
  <si>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</si>
  <si>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</si>
  <si>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</si>
  <si>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</si>
  <si>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</si>
  <si>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</si>
  <si>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</si>
  <si>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</si>
  <si>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</si>
  <si>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</si>
  <si>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</si>
  <si>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</si>
  <si>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</si>
  <si>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</si>
  <si>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</si>
  <si>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</si>
  <si>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</si>
  <si>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</si>
  <si>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</si>
  <si>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</si>
  <si>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</si>
  <si>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</si>
  <si>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</si>
  <si>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</si>
  <si>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</si>
  <si>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</si>
  <si>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</si>
  <si>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</si>
  <si>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</si>
  <si>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</si>
  <si>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</si>
  <si>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</si>
  <si>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</si>
  <si>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</si>
  <si>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</si>
  <si>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</si>
  <si>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</si>
  <si>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</si>
  <si>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</si>
  <si>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</si>
  <si>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</si>
  <si>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</si>
  <si>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</si>
  <si>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</si>
  <si>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</si>
  <si>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</si>
  <si>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</si>
  <si>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</si>
  <si>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</si>
  <si>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</si>
  <si>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</si>
  <si>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</si>
  <si>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</si>
  <si>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</si>
  <si>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</si>
  <si>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</si>
  <si>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</si>
  <si>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</si>
  <si>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</si>
  <si>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</si>
  <si>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</si>
  <si>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</si>
  <si>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</si>
  <si>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</si>
  <si>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</si>
  <si>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</si>
  <si>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</si>
  <si>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</si>
  <si>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</si>
  <si>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</si>
  <si>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</si>
  <si>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</si>
  <si>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</si>
  <si>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</si>
  <si>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</si>
  <si>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</si>
  <si>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</si>
  <si>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</si>
  <si>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</si>
  <si>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</si>
  <si>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</si>
  <si>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</si>
  <si>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</si>
  <si>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</si>
  <si>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</si>
  <si>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</si>
  <si>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</si>
  <si>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</si>
  <si>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</si>
  <si>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</si>
  <si>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</si>
  <si>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</si>
  <si>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</si>
  <si>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</si>
  <si>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</si>
  <si>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</si>
  <si>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</si>
  <si>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</si>
  <si>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</si>
  <si>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</si>
  <si>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</si>
  <si>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</si>
  <si>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</si>
  <si>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</si>
  <si>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</si>
  <si>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</si>
  <si>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</si>
  <si>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</si>
  <si>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</si>
  <si>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</si>
  <si>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</si>
  <si>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</si>
  <si>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</si>
  <si>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</si>
  <si>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</si>
  <si>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</si>
  <si>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</si>
  <si>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</si>
  <si>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</si>
  <si>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</si>
  <si>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</si>
  <si>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</si>
  <si>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</si>
  <si>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</si>
  <si>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</si>
  <si>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</si>
  <si>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</si>
  <si>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</si>
  <si>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</si>
  <si>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</si>
  <si>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</si>
  <si>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</si>
  <si>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</si>
  <si>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</si>
  <si>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</si>
  <si>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</si>
  <si>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</si>
  <si>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</si>
  <si>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</si>
  <si>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</si>
  <si>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</si>
  <si>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</si>
  <si>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</si>
  <si>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</si>
  <si>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</si>
  <si>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</si>
  <si>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</si>
  <si>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</si>
  <si>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</si>
  <si>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</si>
  <si>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</si>
  <si>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</si>
  <si>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</si>
  <si>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</si>
  <si>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</si>
  <si>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</si>
  <si>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</si>
  <si>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</si>
  <si>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</si>
  <si>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</si>
  <si>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</si>
  <si>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</si>
  <si>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</si>
  <si>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</si>
  <si>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</si>
  <si>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</si>
  <si>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</si>
  <si>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</si>
  <si>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</si>
  <si>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</si>
  <si>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</si>
  <si>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</si>
  <si>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</si>
  <si>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</si>
  <si>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</si>
  <si>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</si>
  <si>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</si>
  <si>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</si>
  <si>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</si>
  <si>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</si>
  <si>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</si>
  <si>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</si>
  <si>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</si>
  <si>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</si>
  <si>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</si>
  <si>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</si>
  <si>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</si>
  <si>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</si>
  <si>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</si>
  <si>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</si>
  <si>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</si>
  <si>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</si>
  <si>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</si>
  <si>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</si>
  <si>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</si>
  <si>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</si>
  <si>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</si>
  <si>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</si>
  <si>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</si>
  <si>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</si>
  <si>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</si>
  <si>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</si>
  <si>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</si>
  <si>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</si>
  <si>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</si>
  <si>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</si>
  <si>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</si>
  <si>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</si>
  <si>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</si>
  <si>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</si>
  <si>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</si>
  <si>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</si>
  <si>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</si>
  <si>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</si>
  <si>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</si>
  <si>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</si>
  <si>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</si>
  <si>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</si>
  <si>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</si>
  <si>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</si>
  <si>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</si>
  <si>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</si>
  <si>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</si>
  <si>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</si>
  <si>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</si>
  <si>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</si>
  <si>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</si>
  <si>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</si>
  <si>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</si>
  <si>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</si>
  <si>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</si>
  <si>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</si>
  <si>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</si>
  <si>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</si>
  <si>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</si>
  <si>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</si>
  <si>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</si>
  <si>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</si>
  <si>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</si>
  <si>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</si>
  <si>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</si>
  <si>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</si>
  <si>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</si>
  <si>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</si>
  <si>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</si>
  <si>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</si>
  <si>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</si>
  <si>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</si>
  <si>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</si>
  <si>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</si>
  <si>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</si>
  <si>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</si>
  <si>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</si>
  <si>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</si>
  <si>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</si>
  <si>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</si>
  <si>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</si>
  <si>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</si>
  <si>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</si>
  <si>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</si>
  <si>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</si>
  <si>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</si>
  <si>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</si>
  <si>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</si>
  <si>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</si>
  <si>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</si>
  <si>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</si>
  <si>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</si>
  <si>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</si>
  <si>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</si>
  <si>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</si>
  <si>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</si>
  <si>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</si>
  <si>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</si>
  <si>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</si>
  <si>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</si>
  <si>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</si>
  <si>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</si>
  <si>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</si>
  <si>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</si>
  <si>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</si>
  <si>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</si>
  <si>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</si>
  <si>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</si>
  <si>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</si>
  <si>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</si>
  <si>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</si>
  <si>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</si>
  <si>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</si>
  <si>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</si>
  <si>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</si>
  <si>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</si>
  <si>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</si>
  <si>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</si>
  <si>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</si>
  <si>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</si>
  <si>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</si>
  <si>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</si>
  <si>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</si>
  <si>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</si>
  <si>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</si>
  <si>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</si>
  <si>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</si>
  <si>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</si>
  <si>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</si>
  <si>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</si>
  <si>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</si>
  <si>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</si>
  <si>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</si>
  <si>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</si>
  <si>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</si>
  <si>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</si>
  <si>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</si>
  <si>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</si>
  <si>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</si>
  <si>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</si>
  <si>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</si>
  <si>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</si>
  <si>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</si>
  <si>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</si>
  <si>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</si>
  <si>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</si>
  <si>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</si>
  <si>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</si>
  <si>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</si>
  <si>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</si>
  <si>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</si>
  <si>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</si>
  <si>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</si>
  <si>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</si>
  <si>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</si>
  <si>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</si>
  <si>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</si>
  <si>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</si>
  <si>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</si>
  <si>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</si>
  <si>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</si>
  <si>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</si>
  <si>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</si>
  <si>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</si>
  <si>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</si>
  <si>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</si>
  <si>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</si>
  <si>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</si>
  <si>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</si>
  <si>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</si>
  <si>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</si>
  <si>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</si>
  <si>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</si>
  <si>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</si>
  <si>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</si>
  <si>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</si>
  <si>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</si>
  <si>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</si>
  <si>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</si>
  <si>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</si>
  <si>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</si>
  <si>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</si>
  <si>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</si>
  <si>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</si>
  <si>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</si>
  <si>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</si>
  <si>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</si>
  <si>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</si>
  <si>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</si>
  <si>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</si>
  <si>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</si>
  <si>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</si>
  <si>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</si>
  <si>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</si>
  <si>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</si>
  <si>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</si>
  <si>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</si>
  <si>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</si>
  <si>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</si>
  <si>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</si>
  <si>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</si>
  <si>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</si>
  <si>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</si>
  <si>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</si>
  <si>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</si>
  <si>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</si>
  <si>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</si>
  <si>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</si>
  <si>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</si>
  <si>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</si>
  <si>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</si>
  <si>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</si>
  <si>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</si>
  <si>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</si>
  <si>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</si>
  <si>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</si>
  <si>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</si>
  <si>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</si>
  <si>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</si>
  <si>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</si>
  <si>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</si>
  <si>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</si>
  <si>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</si>
  <si>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</si>
  <si>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</si>
  <si>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</si>
  <si>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</si>
  <si>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</si>
  <si>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</si>
  <si>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</si>
  <si>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</si>
  <si>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</si>
  <si>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</si>
  <si>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</si>
  <si>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</si>
  <si>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</si>
  <si>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</si>
  <si>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</si>
  <si>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</si>
  <si>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</si>
  <si>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</si>
  <si>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</si>
  <si>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</si>
  <si>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</si>
  <si>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</si>
  <si>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</si>
  <si>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</si>
  <si>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</si>
  <si>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</si>
  <si>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</si>
  <si>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</si>
  <si>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</si>
  <si>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</si>
  <si>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</si>
  <si>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</si>
  <si>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</si>
  <si>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</si>
  <si>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</si>
  <si>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</si>
  <si>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</si>
  <si>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</si>
  <si>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</si>
  <si>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</si>
  <si>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</si>
  <si>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</si>
  <si>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</si>
  <si>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</si>
  <si>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</si>
  <si>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</si>
  <si>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</si>
  <si>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</si>
  <si>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</si>
  <si>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</si>
  <si>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</si>
  <si>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</si>
  <si>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</si>
  <si>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</si>
  <si>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</si>
  <si>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</si>
  <si>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</si>
  <si>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</si>
  <si>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</si>
  <si>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</si>
  <si>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</si>
  <si>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</si>
  <si>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</si>
  <si>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</si>
  <si>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</si>
  <si>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</si>
  <si>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</si>
  <si>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</si>
  <si>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</si>
  <si>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</si>
  <si>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</si>
  <si>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</si>
  <si>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</si>
  <si>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</si>
  <si>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</si>
  <si>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</si>
  <si>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</si>
  <si>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</si>
  <si>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</si>
  <si>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</si>
  <si>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</si>
  <si>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</si>
  <si>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</si>
  <si>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</si>
  <si>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</si>
  <si>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</si>
  <si>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</si>
  <si>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</si>
  <si>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</si>
  <si>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</si>
  <si>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</si>
  <si>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</si>
  <si>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</si>
  <si>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</si>
  <si>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</si>
  <si>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</si>
  <si>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</si>
  <si>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</si>
  <si>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</si>
  <si>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</si>
  <si>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</si>
  <si>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</si>
  <si>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</si>
  <si>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</si>
  <si>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</si>
  <si>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</si>
  <si>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</si>
  <si>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</si>
  <si>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</si>
  <si>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</si>
  <si>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</si>
  <si>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</si>
  <si>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</si>
  <si>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</si>
  <si>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</si>
  <si>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</si>
  <si>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</si>
  <si>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</si>
  <si>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</si>
  <si>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</si>
  <si>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</si>
  <si>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</si>
  <si>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</si>
  <si>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</si>
  <si>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</si>
  <si>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</si>
  <si>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</si>
  <si>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</si>
  <si>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</si>
  <si>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</si>
  <si>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</si>
  <si>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</si>
  <si>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</si>
  <si>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</si>
  <si>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</si>
  <si>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</si>
  <si>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</si>
  <si>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</si>
  <si>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</si>
  <si>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</si>
  <si>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</si>
  <si>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</si>
  <si>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</si>
  <si>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</si>
  <si>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</si>
  <si>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</si>
  <si>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</si>
  <si>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</si>
  <si>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</si>
  <si>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</si>
  <si>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</si>
  <si>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</si>
  <si>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</si>
  <si>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</si>
  <si>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</si>
  <si>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</si>
  <si>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</si>
  <si>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</si>
  <si>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</si>
  <si>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</si>
  <si>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</si>
  <si>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</si>
  <si>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</si>
  <si>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</si>
  <si>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</si>
  <si>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</si>
  <si>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</si>
  <si>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</si>
  <si>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</si>
  <si>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</si>
  <si>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</si>
  <si>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</si>
  <si>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</si>
  <si>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</si>
  <si>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</si>
  <si>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</si>
  <si>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</si>
  <si>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</si>
  <si>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</si>
  <si>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</si>
  <si>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</si>
  <si>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</si>
  <si>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</si>
  <si>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</si>
  <si>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</si>
  <si>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</si>
  <si>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</si>
  <si>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</si>
  <si>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</si>
  <si>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</si>
  <si>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</si>
  <si>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</si>
  <si>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</si>
  <si>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</si>
  <si>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</si>
  <si>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</si>
  <si>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</si>
  <si>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</si>
  <si>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</si>
  <si>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</si>
  <si>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</si>
  <si>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</si>
  <si>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</si>
  <si>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</si>
  <si>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</si>
  <si>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</si>
  <si>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</si>
  <si>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</si>
  <si>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</si>
  <si>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</si>
  <si>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</si>
  <si>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</si>
  <si>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</si>
  <si>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</si>
  <si>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</si>
  <si>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</si>
  <si>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</si>
  <si>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</si>
  <si>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</si>
  <si>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</si>
  <si>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</si>
  <si>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</si>
  <si>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</si>
  <si>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</si>
  <si>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</si>
  <si>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</si>
  <si>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</si>
  <si>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</si>
  <si>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</si>
  <si>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</si>
  <si>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</si>
  <si>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</si>
  <si>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</si>
  <si>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</si>
  <si>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</si>
  <si>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</si>
  <si>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</si>
  <si>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</si>
  <si>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</si>
  <si>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</si>
  <si>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</si>
  <si>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</si>
  <si>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</si>
  <si>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</si>
  <si>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</si>
  <si>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</si>
  <si>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</si>
  <si>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</si>
  <si>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</si>
  <si>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</si>
  <si>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</si>
  <si>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</si>
  <si>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</si>
  <si>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</si>
  <si>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</si>
  <si>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</si>
  <si>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</si>
  <si>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</si>
  <si>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</si>
  <si>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</si>
  <si>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</si>
  <si>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</si>
  <si>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</si>
  <si>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</si>
  <si>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</si>
  <si>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</si>
  <si>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</si>
  <si>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</si>
  <si>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</si>
  <si>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</si>
  <si>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</si>
  <si>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</si>
  <si>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</si>
  <si>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</si>
  <si>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</si>
  <si>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</si>
  <si>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</si>
  <si>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</si>
  <si>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</si>
  <si>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</si>
  <si>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</si>
  <si>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</si>
  <si>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</si>
  <si>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</si>
  <si>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</si>
  <si>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</si>
  <si>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</si>
  <si>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</si>
  <si>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</si>
  <si>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</si>
  <si>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</si>
  <si>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</si>
  <si>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</si>
  <si>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</si>
  <si>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</si>
  <si>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</si>
  <si>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</si>
  <si>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</si>
  <si>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</si>
  <si>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</si>
  <si>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</si>
  <si>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</si>
  <si>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</si>
  <si>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</si>
  <si>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</si>
  <si>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</si>
  <si>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</si>
  <si>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</si>
  <si>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</si>
  <si>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</si>
  <si>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</si>
  <si>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</si>
  <si>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</si>
  <si>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</si>
  <si>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</si>
  <si>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</si>
  <si>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</si>
  <si>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</si>
  <si>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</si>
  <si>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</si>
  <si>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</si>
  <si>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</si>
  <si>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</si>
  <si>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</si>
  <si>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</si>
  <si>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</si>
  <si>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</si>
  <si>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</si>
  <si>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</si>
  <si>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</si>
  <si>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</si>
  <si>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</si>
  <si>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</si>
  <si>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</si>
  <si>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</si>
  <si>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</si>
  <si>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</si>
  <si>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</si>
  <si>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</si>
  <si>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</si>
  <si>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</si>
  <si>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</si>
  <si>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</si>
  <si>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</si>
  <si>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</si>
  <si>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</si>
  <si>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</si>
  <si>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</si>
  <si>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</si>
  <si>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</si>
  <si>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</si>
  <si>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</si>
  <si>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</si>
  <si>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</si>
  <si>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</si>
  <si>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</si>
  <si>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</si>
  <si>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</si>
  <si>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</si>
  <si>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</si>
  <si>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</si>
  <si>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</si>
  <si>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</si>
  <si>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</si>
  <si>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</si>
  <si>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</si>
  <si>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</si>
  <si>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</si>
  <si>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</si>
  <si>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</si>
  <si>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</si>
  <si>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</si>
  <si>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</si>
  <si>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</si>
  <si>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</si>
  <si>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</si>
  <si>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</si>
  <si>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</si>
  <si>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</si>
  <si>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</si>
  <si>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</si>
  <si>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</si>
  <si>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</si>
  <si>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</si>
  <si>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</si>
  <si>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</si>
  <si>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</si>
  <si>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</si>
  <si>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</si>
  <si>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</si>
  <si>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</si>
  <si>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</si>
  <si>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</si>
  <si>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</si>
  <si>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</si>
  <si>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</si>
  <si>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</si>
  <si>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</si>
  <si>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</si>
  <si>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</si>
  <si>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</si>
  <si>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</si>
  <si>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</si>
  <si>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</si>
  <si>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</si>
  <si>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</si>
  <si>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</si>
  <si>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</si>
  <si>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</si>
  <si>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</si>
  <si>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</si>
  <si>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</si>
  <si>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</si>
  <si>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</si>
  <si>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</si>
  <si>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</si>
  <si>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</si>
  <si>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</si>
  <si>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</si>
  <si>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</si>
  <si>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</si>
  <si>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</si>
  <si>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</si>
  <si>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</si>
  <si>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</si>
  <si>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</si>
  <si>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</si>
  <si>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</si>
  <si>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</si>
  <si>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</si>
  <si>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</si>
  <si>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</si>
  <si>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</si>
  <si>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</si>
  <si>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</si>
  <si>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</si>
  <si>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</si>
  <si>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</si>
  <si>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</si>
  <si>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</si>
  <si>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</si>
  <si>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</si>
  <si>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</si>
  <si>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</si>
  <si>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</si>
  <si>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</si>
  <si>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</si>
  <si>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</si>
  <si>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</si>
  <si>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</si>
  <si>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</si>
  <si>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</si>
  <si>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</si>
  <si>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</si>
  <si>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</si>
  <si>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</si>
  <si>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</si>
  <si>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</si>
  <si>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</si>
  <si>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</si>
  <si>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</si>
  <si>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</si>
  <si>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</si>
  <si>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</si>
  <si>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</si>
  <si>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</si>
  <si>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</si>
  <si>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</si>
  <si>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</si>
  <si>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</si>
  <si>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</si>
  <si>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</si>
  <si>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</si>
  <si>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</si>
  <si>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</si>
  <si>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</si>
  <si>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</si>
  <si>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</si>
  <si>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</si>
  <si>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</si>
  <si>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</si>
  <si>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</si>
  <si>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</si>
  <si>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</si>
  <si>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</si>
  <si>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</si>
  <si>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</si>
  <si>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</si>
  <si>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</si>
  <si>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</si>
  <si>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</si>
  <si>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</si>
  <si>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</si>
  <si>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</si>
  <si>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</si>
  <si>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</si>
  <si>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</si>
  <si>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</si>
  <si>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</si>
  <si>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</si>
  <si>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</si>
  <si>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</si>
  <si>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</si>
  <si>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</si>
  <si>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</si>
  <si>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</si>
  <si>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</si>
  <si>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</si>
  <si>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</si>
  <si>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</si>
  <si>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</si>
  <si>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</si>
  <si>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</si>
  <si>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</si>
  <si>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</si>
  <si>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</si>
  <si>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</si>
  <si>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</si>
  <si>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</si>
  <si>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</si>
  <si>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</si>
  <si>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</si>
  <si>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</si>
  <si>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</si>
  <si>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</si>
  <si>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</si>
  <si>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</si>
  <si>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</si>
  <si>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</si>
  <si>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</si>
  <si>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</si>
  <si>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</si>
  <si>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</si>
  <si>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</si>
  <si>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</si>
  <si>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</si>
  <si>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</si>
  <si>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</si>
  <si>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</si>
  <si>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</si>
  <si>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</si>
  <si>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</si>
  <si>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</si>
  <si>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</si>
  <si>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</si>
  <si>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</si>
  <si>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</si>
  <si>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</si>
  <si>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</si>
  <si>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</si>
  <si>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</si>
  <si>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</si>
  <si>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</si>
  <si>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</si>
  <si>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</si>
  <si>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</si>
  <si>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</si>
  <si>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</si>
  <si>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</si>
  <si>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</si>
  <si>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</si>
  <si>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</si>
  <si>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</si>
  <si>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</si>
  <si>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</si>
  <si>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</si>
  <si>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</si>
  <si>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</si>
  <si>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</si>
  <si>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</si>
  <si>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</si>
  <si>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</si>
  <si>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</si>
  <si>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</si>
  <si>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</si>
  <si>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</si>
  <si>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</si>
  <si>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</si>
  <si>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</si>
  <si>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</si>
  <si>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</si>
  <si>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</si>
  <si>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</si>
  <si>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</si>
  <si>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</si>
  <si>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</si>
  <si>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</si>
  <si>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</si>
  <si>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</si>
  <si>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</si>
  <si>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</si>
  <si>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</si>
  <si>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</si>
  <si>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</si>
  <si>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</si>
  <si>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</si>
  <si>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</si>
  <si>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</si>
  <si>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</si>
  <si>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</si>
  <si>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</si>
  <si>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</si>
  <si>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</si>
  <si>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</si>
  <si>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</si>
  <si>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</si>
  <si>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</si>
  <si>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</si>
  <si>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</si>
  <si>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</si>
  <si>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</si>
  <si>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</si>
  <si>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</si>
  <si>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</si>
  <si>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</si>
  <si>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</si>
  <si>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</si>
  <si>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</si>
  <si>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</si>
  <si>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</si>
  <si>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</si>
  <si>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</si>
  <si>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</si>
  <si>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</si>
  <si>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</si>
  <si>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</si>
  <si>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</si>
  <si>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</si>
  <si>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</si>
  <si>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</si>
  <si>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</si>
  <si>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</si>
  <si>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</si>
  <si>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</si>
  <si>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</si>
  <si>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</si>
  <si>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</si>
  <si>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</si>
  <si>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</si>
  <si>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</si>
  <si>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</si>
  <si>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</si>
  <si>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</si>
  <si>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</si>
  <si>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</si>
  <si>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</si>
  <si>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</si>
  <si>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</si>
  <si>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</si>
  <si>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</si>
  <si>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</si>
  <si>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</si>
  <si>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</si>
  <si>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</si>
  <si>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</si>
  <si>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</si>
  <si>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</si>
  <si>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</si>
  <si>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</si>
  <si>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</si>
  <si>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</si>
  <si>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</si>
  <si>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</si>
  <si>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</si>
  <si>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</si>
  <si>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</si>
  <si>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</si>
  <si>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</si>
  <si>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</si>
  <si>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</si>
  <si>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</si>
  <si>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</si>
  <si>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</si>
  <si>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</si>
  <si>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</si>
  <si>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</si>
  <si>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</si>
  <si>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</si>
  <si>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</si>
  <si>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</si>
  <si>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</si>
  <si>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</si>
  <si>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</si>
  <si>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</si>
  <si>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</si>
  <si>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</si>
  <si>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</si>
  <si>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</si>
  <si>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</si>
  <si>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</si>
  <si>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</si>
  <si>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</si>
  <si>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</si>
  <si>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</si>
  <si>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</si>
  <si>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</si>
  <si>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</si>
  <si>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</si>
  <si>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</si>
  <si>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</si>
  <si>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</si>
  <si>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</si>
  <si>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</si>
  <si>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</si>
  <si>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</si>
  <si>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</si>
  <si>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</si>
  <si>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</si>
  <si>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</si>
  <si>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</si>
  <si>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</si>
  <si>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</si>
  <si>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</si>
  <si>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</si>
  <si>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</si>
  <si>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</si>
  <si>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</si>
  <si>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</si>
  <si>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</si>
  <si>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</si>
  <si>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</si>
  <si>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</si>
  <si>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</si>
  <si>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</si>
  <si>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</si>
  <si>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</si>
  <si>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</si>
  <si>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</si>
  <si>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</si>
  <si>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</si>
  <si>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</si>
  <si>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</si>
  <si>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</si>
  <si>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</si>
  <si>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</si>
  <si>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</si>
  <si>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</si>
  <si>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</si>
  <si>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</si>
  <si>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</si>
  <si>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</si>
  <si>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</si>
  <si>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</si>
  <si>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</si>
  <si>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</si>
  <si>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</si>
  <si>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</si>
  <si>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</si>
  <si>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</si>
  <si>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</si>
  <si>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</si>
  <si>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</si>
  <si>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</si>
  <si>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</si>
  <si>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</si>
  <si>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</si>
  <si>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</si>
  <si>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</si>
  <si>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</si>
  <si>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</si>
  <si>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</si>
  <si>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</si>
  <si>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</si>
  <si>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</si>
  <si>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</si>
  <si>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</si>
  <si>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</si>
  <si>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</si>
  <si>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</si>
  <si>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</si>
  <si>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</si>
  <si>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</si>
  <si>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</si>
  <si>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</si>
  <si>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</si>
  <si>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</si>
  <si>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</si>
  <si>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</si>
  <si>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</si>
  <si>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</si>
  <si>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</si>
  <si>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</si>
  <si>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</si>
  <si>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</si>
  <si>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</si>
  <si>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</si>
  <si>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</si>
  <si>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</si>
  <si>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</si>
  <si>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</si>
  <si>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</si>
  <si>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</si>
  <si>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</si>
  <si>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</si>
  <si>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</si>
  <si>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</si>
  <si>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</si>
  <si>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</si>
  <si>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</si>
  <si>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</si>
  <si>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</si>
  <si>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</si>
  <si>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</si>
  <si>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</si>
  <si>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</si>
  <si>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</si>
  <si>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</si>
  <si>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</si>
  <si>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</si>
  <si>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</si>
  <si>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</si>
  <si>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</si>
  <si>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</si>
  <si>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</si>
  <si>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</si>
  <si>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</si>
  <si>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</si>
  <si>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</si>
  <si>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</si>
  <si>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</si>
  <si>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</si>
  <si>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</si>
  <si>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</si>
  <si>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</si>
  <si>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</si>
  <si>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</si>
  <si>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</si>
  <si>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</si>
  <si>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</si>
  <si>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</si>
  <si>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</si>
  <si>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</si>
  <si>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</si>
  <si>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</si>
  <si>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</si>
  <si>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</si>
  <si>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</si>
  <si>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</si>
  <si>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</si>
  <si>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</si>
  <si>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</si>
  <si>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</si>
  <si>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</si>
  <si>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</si>
  <si>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</si>
  <si>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</si>
  <si>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</si>
  <si>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</si>
  <si>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</si>
  <si>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</si>
  <si>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</si>
  <si>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</si>
  <si>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</si>
  <si>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</si>
  <si>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</si>
  <si>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</si>
  <si>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</si>
  <si>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</si>
  <si>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</si>
  <si>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</si>
  <si>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</si>
  <si>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</si>
  <si>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</si>
  <si>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</si>
  <si>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</si>
  <si>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</si>
  <si>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</si>
  <si>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</si>
  <si>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</si>
  <si>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</si>
  <si>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</si>
  <si>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</si>
  <si>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</si>
  <si>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</si>
  <si>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</si>
  <si>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</si>
  <si>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</si>
  <si>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</si>
  <si>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</si>
  <si>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</si>
  <si>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</si>
  <si>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</si>
  <si>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</si>
  <si>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</si>
  <si>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</si>
  <si>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</si>
  <si>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</si>
  <si>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</si>
  <si>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</si>
  <si>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</si>
  <si>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</si>
  <si>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</si>
  <si>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</si>
  <si>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</si>
  <si>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</si>
  <si>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</si>
  <si>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</si>
  <si>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</si>
  <si>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</si>
  <si>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</si>
  <si>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</si>
  <si>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</si>
  <si>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</si>
  <si>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</si>
  <si>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</si>
  <si>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</si>
  <si>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</si>
  <si>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</si>
  <si>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</si>
  <si>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</si>
  <si>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</si>
  <si>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</si>
  <si>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</si>
  <si>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</si>
  <si>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</si>
  <si>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</si>
  <si>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</si>
  <si>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</si>
  <si>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</si>
  <si>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</si>
  <si>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</si>
  <si>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</si>
  <si>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</si>
  <si>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</si>
  <si>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</si>
  <si>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</si>
  <si>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</si>
  <si>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</si>
  <si>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</si>
  <si>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</si>
  <si>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</si>
  <si>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</si>
  <si>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</si>
  <si>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</si>
  <si>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</si>
  <si>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</si>
  <si>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</si>
  <si>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</si>
  <si>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</si>
  <si>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</si>
  <si>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</si>
  <si>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</si>
  <si>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</si>
  <si>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</si>
  <si>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</si>
  <si>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</si>
  <si>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</si>
  <si>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</si>
  <si>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</si>
  <si>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</si>
  <si>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</si>
  <si>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</si>
  <si>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</si>
  <si>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</si>
  <si>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</si>
  <si>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</si>
  <si>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</si>
  <si>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</si>
  <si>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</si>
  <si>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</si>
  <si>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</si>
  <si>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</si>
  <si>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</si>
  <si>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</si>
  <si>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</si>
  <si>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</si>
  <si>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</si>
  <si>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</si>
  <si>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</si>
  <si>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</si>
  <si>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</si>
  <si>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</si>
  <si>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</si>
  <si>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</si>
  <si>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</si>
  <si>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</si>
  <si>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</si>
  <si>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</si>
  <si>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</si>
  <si>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</si>
  <si>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</si>
  <si>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</si>
  <si>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</si>
  <si>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</si>
  <si>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</si>
  <si>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</si>
  <si>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</si>
  <si>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</si>
  <si>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</si>
  <si>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</si>
  <si>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</si>
  <si>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</si>
  <si>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</si>
  <si>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</si>
  <si>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</si>
  <si>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</si>
  <si>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</si>
  <si>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</si>
  <si>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</si>
  <si>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</si>
  <si>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</si>
  <si>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</si>
  <si>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</si>
  <si>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</si>
  <si>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</si>
  <si>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</si>
  <si>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</si>
  <si>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</si>
  <si>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</si>
  <si>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</si>
  <si>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</si>
  <si>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</si>
  <si>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</si>
  <si>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</si>
  <si>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</si>
  <si>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</si>
  <si>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</si>
  <si>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</si>
  <si>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</si>
  <si>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</si>
  <si>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</si>
  <si>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</si>
  <si>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</si>
  <si>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</si>
  <si>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</si>
  <si>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</si>
  <si>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</si>
  <si>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</si>
  <si>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</si>
  <si>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</si>
  <si>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</si>
  <si>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</si>
  <si>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</si>
  <si>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</si>
  <si>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</si>
  <si>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</si>
  <si>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</si>
  <si>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</si>
  <si>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</si>
  <si>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</si>
  <si>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</si>
  <si>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</si>
  <si>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</si>
  <si>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</si>
  <si>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</si>
  <si>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</si>
  <si>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</si>
  <si>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</si>
  <si>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</si>
  <si>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</si>
  <si>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</si>
  <si>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</si>
  <si>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</si>
  <si>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</si>
  <si>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</si>
  <si>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</si>
  <si>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</si>
  <si>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</si>
  <si>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</si>
  <si>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</si>
  <si>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</si>
  <si>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</si>
  <si>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</si>
  <si>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</si>
  <si>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</si>
  <si>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</si>
  <si>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</si>
  <si>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</si>
  <si>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</si>
  <si>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</si>
  <si>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</si>
  <si>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</si>
  <si>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</si>
  <si>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</si>
  <si>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</si>
  <si>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</si>
  <si>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</si>
  <si>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</si>
  <si>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</si>
  <si>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</si>
  <si>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</si>
  <si>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</si>
  <si>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</si>
  <si>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</si>
  <si>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</si>
  <si>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</si>
  <si>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</si>
  <si>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</si>
  <si>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</si>
  <si>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</si>
  <si>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</si>
  <si>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</si>
  <si>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</si>
  <si>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</si>
  <si>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</si>
  <si>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</si>
  <si>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</si>
  <si>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</si>
  <si>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</si>
  <si>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</si>
  <si>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</si>
  <si>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</si>
  <si>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</si>
  <si>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</si>
  <si>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</si>
  <si>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</si>
  <si>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</si>
  <si>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</si>
  <si>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</si>
  <si>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</si>
  <si>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</si>
  <si>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</si>
  <si>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</si>
  <si>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</si>
  <si>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</si>
  <si>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</si>
  <si>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</si>
  <si>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</si>
  <si>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</si>
  <si>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</si>
  <si>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</si>
  <si>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</si>
  <si>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</si>
  <si>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</si>
  <si>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</si>
  <si>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</si>
  <si>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</si>
  <si>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</si>
  <si>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</si>
  <si>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</si>
  <si>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</si>
  <si>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</si>
  <si>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</si>
  <si>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</si>
  <si>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</si>
  <si>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</si>
  <si>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</si>
  <si>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</si>
  <si>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</si>
  <si>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</si>
  <si>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</si>
  <si>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</si>
  <si>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</si>
  <si>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</si>
  <si>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</si>
  <si>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</si>
  <si>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</si>
  <si>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</si>
  <si>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</si>
  <si>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</si>
  <si>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</si>
  <si>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</si>
  <si>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</si>
  <si>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</si>
  <si>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</si>
  <si>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</si>
  <si>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</si>
  <si>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</si>
  <si>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</si>
  <si>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</si>
  <si>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</si>
  <si>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</si>
  <si>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</si>
  <si>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</si>
  <si>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</si>
  <si>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</si>
  <si>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</si>
  <si>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</si>
  <si>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</si>
  <si>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</si>
  <si>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</si>
  <si>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</si>
  <si>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</si>
  <si>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</si>
  <si>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</si>
  <si>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</si>
  <si>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</si>
  <si>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</si>
  <si>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</si>
  <si>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</si>
  <si>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</si>
  <si>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</si>
  <si>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</si>
  <si>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</si>
  <si>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</si>
  <si>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</si>
  <si>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</si>
  <si>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</si>
  <si>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</si>
  <si>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</si>
  <si>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</si>
  <si>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</si>
  <si>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</si>
  <si>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</si>
  <si>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</si>
  <si>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</si>
  <si>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</si>
  <si>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</si>
  <si>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</si>
  <si>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</si>
  <si>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</si>
  <si>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</si>
  <si>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</si>
  <si>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</si>
  <si>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</si>
  <si>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</si>
  <si>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</si>
  <si>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</si>
  <si>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</si>
  <si>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</si>
  <si>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</si>
  <si>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</si>
  <si>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</si>
  <si>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</si>
  <si>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</si>
  <si>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</si>
  <si>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</si>
  <si>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</si>
  <si>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</si>
  <si>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</si>
  <si>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</si>
  <si>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</si>
  <si>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</si>
  <si>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</si>
  <si>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</si>
  <si>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</si>
  <si>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</si>
  <si>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</si>
  <si>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</si>
  <si>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</si>
  <si>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</si>
  <si>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</si>
  <si>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</si>
  <si>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</si>
  <si>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</si>
  <si>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</si>
  <si>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</si>
  <si>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</si>
  <si>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</si>
  <si>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</si>
  <si>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</si>
  <si>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</si>
  <si>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</si>
  <si>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</si>
  <si>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</si>
  <si>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</si>
  <si>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</si>
  <si>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</si>
  <si>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</si>
  <si>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</si>
  <si>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</si>
  <si>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</si>
  <si>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</si>
  <si>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</si>
  <si>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</si>
  <si>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</si>
  <si>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</si>
  <si>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</si>
  <si>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</si>
  <si>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</si>
  <si>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</si>
  <si>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</si>
  <si>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</si>
  <si>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</si>
  <si>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</si>
  <si>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</si>
  <si>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</si>
  <si>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</si>
  <si>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</si>
  <si>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</si>
  <si>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</si>
  <si>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</si>
  <si>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</si>
  <si>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</si>
  <si>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</si>
  <si>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</si>
  <si>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</si>
  <si>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</si>
  <si>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</si>
  <si>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</si>
  <si>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</si>
  <si>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</si>
  <si>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</si>
  <si>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</si>
  <si>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</si>
  <si>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</si>
  <si>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</si>
  <si>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</si>
  <si>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</si>
  <si>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</si>
  <si>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</si>
  <si>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</si>
  <si>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</si>
  <si>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</si>
  <si>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</si>
  <si>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</si>
  <si>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</si>
  <si>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</si>
  <si>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</si>
  <si>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</si>
  <si>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</si>
  <si>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</si>
  <si>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</si>
  <si>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</si>
  <si>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</si>
  <si>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</si>
  <si>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</si>
  <si>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</si>
  <si>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</si>
  <si>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</si>
  <si>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</si>
  <si>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</si>
  <si>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</si>
  <si>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</si>
  <si>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</si>
  <si>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</si>
  <si>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</si>
  <si>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</si>
  <si>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</si>
  <si>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</si>
  <si>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</si>
  <si>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</si>
  <si>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</si>
  <si>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</si>
  <si>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</si>
  <si>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</si>
  <si>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</si>
  <si>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</si>
  <si>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</si>
  <si>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</si>
  <si>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</si>
  <si>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</si>
  <si>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</si>
  <si>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</si>
  <si>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</si>
  <si>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</si>
  <si>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</si>
  <si>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</si>
  <si>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</si>
  <si>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</si>
  <si>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</si>
  <si>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</si>
  <si>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</si>
  <si>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</si>
  <si>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</si>
  <si>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</si>
  <si>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</si>
  <si>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</si>
  <si>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</si>
  <si>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</si>
  <si>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</si>
  <si>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</si>
  <si>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</si>
  <si>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</si>
  <si>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</si>
  <si>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</si>
  <si>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</si>
  <si>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</si>
  <si>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</si>
  <si>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</si>
  <si>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</si>
  <si>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</si>
  <si>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</si>
  <si>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</si>
  <si>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</si>
  <si>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</si>
  <si>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</si>
  <si>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</si>
  <si>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</si>
  <si>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</si>
  <si>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</si>
  <si>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</si>
  <si>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</si>
  <si>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</si>
  <si>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</si>
  <si>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</si>
  <si>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</si>
  <si>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</si>
  <si>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</si>
  <si>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</si>
  <si>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</si>
  <si>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</si>
  <si>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</si>
  <si>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</si>
  <si>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</si>
  <si>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</si>
  <si>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</si>
  <si>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</si>
  <si>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</si>
  <si>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</si>
  <si>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</si>
  <si>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</si>
  <si>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</si>
  <si>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</si>
  <si>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</si>
  <si>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</si>
  <si>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</si>
  <si>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</si>
  <si>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</si>
  <si>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</si>
  <si>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</si>
  <si>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</si>
  <si>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</si>
  <si>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</si>
  <si>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</si>
  <si>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</si>
  <si>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</si>
  <si>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</si>
  <si>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</si>
  <si>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</si>
  <si>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</si>
  <si>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</si>
  <si>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</si>
  <si>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</si>
  <si>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</si>
  <si>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</si>
  <si>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</si>
  <si>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</si>
  <si>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</si>
  <si>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</si>
  <si>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</si>
  <si>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</si>
  <si>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</si>
  <si>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</si>
  <si>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</si>
  <si>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</si>
  <si>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</si>
  <si>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</si>
  <si>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</si>
  <si>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</si>
  <si>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</si>
  <si>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</si>
  <si>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</si>
  <si>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</si>
  <si>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</si>
  <si>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</si>
  <si>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</si>
  <si>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</si>
  <si>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</si>
  <si>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</si>
  <si>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</si>
  <si>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</si>
  <si>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</si>
  <si>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</si>
  <si>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</si>
  <si>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</si>
  <si>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</si>
  <si>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</si>
  <si>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</si>
  <si>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</si>
  <si>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</si>
  <si>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</si>
  <si>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</si>
  <si>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</si>
  <si>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</si>
  <si>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</si>
  <si>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</si>
  <si>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</si>
  <si>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</si>
  <si>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</si>
  <si>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</si>
  <si>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</si>
  <si>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</si>
  <si>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</si>
  <si>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</si>
  <si>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</si>
  <si>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</si>
  <si>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</si>
  <si>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</si>
  <si>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</si>
  <si>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</si>
  <si>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</si>
  <si>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</si>
  <si>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</si>
  <si>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</si>
  <si>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</si>
  <si>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</si>
  <si>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</si>
  <si>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</si>
  <si>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</si>
  <si>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</si>
  <si>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</si>
  <si>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</si>
  <si>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</si>
  <si>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</si>
  <si>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</si>
  <si>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</si>
  <si>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</si>
  <si>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</si>
  <si>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</si>
  <si>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</si>
  <si>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</si>
  <si>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</si>
  <si>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</si>
  <si>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</si>
  <si>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</si>
  <si>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</si>
  <si>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</si>
  <si>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</si>
  <si>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</si>
  <si>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</si>
  <si>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</si>
  <si>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</si>
  <si>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</si>
  <si>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</si>
  <si>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</si>
  <si>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</si>
  <si>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</si>
  <si>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</si>
  <si>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</si>
  <si>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</si>
  <si>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</si>
  <si>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</si>
  <si>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</si>
  <si>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</si>
  <si>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</si>
  <si>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</si>
  <si>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</si>
  <si>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</si>
  <si>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</si>
  <si>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</si>
  <si>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</si>
  <si>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</si>
  <si>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</si>
  <si>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</si>
  <si>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</si>
  <si>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</si>
  <si>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</si>
  <si>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</si>
  <si>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</si>
  <si>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</si>
  <si>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</si>
  <si>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</si>
  <si>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</si>
  <si>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</si>
  <si>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</si>
  <si>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</si>
  <si>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</si>
  <si>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</si>
  <si>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</si>
  <si>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</si>
  <si>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</si>
  <si>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</si>
  <si>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</si>
  <si>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</si>
  <si>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</si>
  <si>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</si>
  <si>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</si>
  <si>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</si>
  <si>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</si>
  <si>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</si>
  <si>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</si>
  <si>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</si>
  <si>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</si>
  <si>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</si>
  <si>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</si>
  <si>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</si>
  <si>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</si>
  <si>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</si>
  <si>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</si>
  <si>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</si>
  <si>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</si>
  <si>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</si>
  <si>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</si>
  <si>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</si>
  <si>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</si>
  <si>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</si>
  <si>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</si>
  <si>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</si>
  <si>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</si>
  <si>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</si>
  <si>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</si>
  <si>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</si>
  <si>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</si>
  <si>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</si>
  <si>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</si>
  <si>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</si>
  <si>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</si>
  <si>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</si>
  <si>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</si>
  <si>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</si>
  <si>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</si>
  <si>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</si>
  <si>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</si>
  <si>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</si>
  <si>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</si>
  <si>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</si>
  <si>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</si>
  <si>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</si>
  <si>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</si>
  <si>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</si>
  <si>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</si>
  <si>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</si>
  <si>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</si>
  <si>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</si>
  <si>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</si>
  <si>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</si>
  <si>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</si>
  <si>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</si>
  <si>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</si>
  <si>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</si>
  <si>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</si>
  <si>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</si>
  <si>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</si>
  <si>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</si>
  <si>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</si>
  <si>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</si>
  <si>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</si>
  <si>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</si>
  <si>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</si>
  <si>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</si>
  <si>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</si>
  <si>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</si>
  <si>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</si>
  <si>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</si>
  <si>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</si>
  <si>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</si>
  <si>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</si>
  <si>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</si>
  <si>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</si>
  <si>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</si>
  <si>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</si>
  <si>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</si>
  <si>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</si>
  <si>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</si>
  <si>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</si>
  <si>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</si>
  <si>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</si>
  <si>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</si>
  <si>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</si>
  <si>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</si>
  <si>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</si>
  <si>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</si>
  <si>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</si>
  <si>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</si>
  <si>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</si>
  <si>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</si>
  <si>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</si>
  <si>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</si>
  <si>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</si>
  <si>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</si>
  <si>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</si>
  <si>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</si>
  <si>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</si>
  <si>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</si>
  <si>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</si>
  <si>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</si>
  <si>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</si>
  <si>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</si>
  <si>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</si>
  <si>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</si>
  <si>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</si>
  <si>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</si>
  <si>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</si>
  <si>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</si>
  <si>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</si>
  <si>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</si>
  <si>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</si>
  <si>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</si>
  <si>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</si>
  <si>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</si>
  <si>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</si>
  <si>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</si>
  <si>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</si>
  <si>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</si>
  <si>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</si>
  <si>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</si>
  <si>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</si>
  <si>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</si>
  <si>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</si>
  <si>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</si>
  <si>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</si>
  <si>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</si>
  <si>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</si>
  <si>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</si>
  <si>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</si>
  <si>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</si>
  <si>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</si>
  <si>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</si>
  <si>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</si>
  <si>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</si>
  <si>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</si>
  <si>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</si>
  <si>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</si>
  <si>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</si>
  <si>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</si>
  <si>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</si>
  <si>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</si>
  <si>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</si>
  <si>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</si>
  <si>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</si>
  <si>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</si>
  <si>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</si>
  <si>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</si>
  <si>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</si>
  <si>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</si>
  <si>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</si>
  <si>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</si>
  <si>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</si>
  <si>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</si>
  <si>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</si>
  <si>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</si>
  <si>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</si>
  <si>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</si>
  <si>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</si>
  <si>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</si>
  <si>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</si>
  <si>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</si>
  <si>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</si>
  <si>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</si>
  <si>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</si>
  <si>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</si>
  <si>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</si>
  <si>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</si>
  <si>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</si>
  <si>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</si>
  <si>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</si>
  <si>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</si>
  <si>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</si>
  <si>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</si>
  <si>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</si>
  <si>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</si>
  <si>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</si>
  <si>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</si>
  <si>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</si>
  <si>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</si>
  <si>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</si>
  <si>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</si>
  <si>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</si>
  <si>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</si>
  <si>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</si>
  <si>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</si>
  <si>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</si>
  <si>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</si>
  <si>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</si>
  <si>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</si>
  <si>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</si>
  <si>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</si>
  <si>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</si>
  <si>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</si>
  <si>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</si>
  <si>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</si>
  <si>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</si>
  <si>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</si>
  <si>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</si>
  <si>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</si>
  <si>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</si>
  <si>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</si>
  <si>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</si>
  <si>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</si>
  <si>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</si>
  <si>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</si>
  <si>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</si>
  <si>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</si>
  <si>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</si>
  <si>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</si>
  <si>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</si>
  <si>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</si>
  <si>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</si>
  <si>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</si>
  <si>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</si>
  <si>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</si>
  <si>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</si>
  <si>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</si>
  <si>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</si>
  <si>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</si>
  <si>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</si>
  <si>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</si>
  <si>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</si>
  <si>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</si>
  <si>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</si>
  <si>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</si>
  <si>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</si>
  <si>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</si>
  <si>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</si>
  <si>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</si>
  <si>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</si>
  <si>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</si>
  <si>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</si>
  <si>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</si>
  <si>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</si>
  <si>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</si>
  <si>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</si>
  <si>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</si>
  <si>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</si>
  <si>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</si>
  <si>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</si>
  <si>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</si>
  <si>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</si>
  <si>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</si>
  <si>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</si>
  <si>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</si>
  <si>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</si>
  <si>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</si>
  <si>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</si>
  <si>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</si>
  <si>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</si>
  <si>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</si>
  <si>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</si>
  <si>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</si>
  <si>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</si>
  <si>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</si>
  <si>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</si>
  <si>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</si>
  <si>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</si>
  <si>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</si>
  <si>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</si>
  <si>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</si>
  <si>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</si>
  <si>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</si>
  <si>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</si>
  <si>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</si>
  <si>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</si>
  <si>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</si>
  <si>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</si>
  <si>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</si>
  <si>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</si>
  <si>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</si>
  <si>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</si>
  <si>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</si>
  <si>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</si>
  <si>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</si>
  <si>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</si>
  <si>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</si>
  <si>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</si>
  <si>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</si>
  <si>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</si>
  <si>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</si>
  <si>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</si>
  <si>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</si>
  <si>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</si>
  <si>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</si>
  <si>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</si>
  <si>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</si>
  <si>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</si>
  <si>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</si>
  <si>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</si>
  <si>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</si>
  <si>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</si>
  <si>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</si>
  <si>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</si>
  <si>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</si>
  <si>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</si>
  <si>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</si>
  <si>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</si>
  <si>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</si>
  <si>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</si>
  <si>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</si>
  <si>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</si>
  <si>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</si>
  <si>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</si>
  <si>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</si>
  <si>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</si>
  <si>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</si>
  <si>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</si>
  <si>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</si>
  <si>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</si>
  <si>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</si>
  <si>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</si>
  <si>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</si>
  <si>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</si>
  <si>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</si>
  <si>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</si>
  <si>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</si>
  <si>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</si>
  <si>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</si>
  <si>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</si>
  <si>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</si>
  <si>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</si>
  <si>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</si>
  <si>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</si>
  <si>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</si>
  <si>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</si>
  <si>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</si>
  <si>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</si>
  <si>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</si>
  <si>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</si>
  <si>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</si>
  <si>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</si>
  <si>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</si>
  <si>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</si>
  <si>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</si>
  <si>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</si>
  <si>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</si>
  <si>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</si>
  <si>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</si>
  <si>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</si>
  <si>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</si>
  <si>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</si>
  <si>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</si>
  <si>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</si>
  <si>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</si>
  <si>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</si>
  <si>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</si>
  <si>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</si>
  <si>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</si>
  <si>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</si>
  <si>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</si>
  <si>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</si>
  <si>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</si>
  <si>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</si>
  <si>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</si>
  <si>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</si>
  <si>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</si>
  <si>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</si>
  <si>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</si>
  <si>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</si>
  <si>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</si>
  <si>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</si>
  <si>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</si>
  <si>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</si>
  <si>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</si>
  <si>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</si>
  <si>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</si>
  <si>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</si>
  <si>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</si>
  <si>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</si>
  <si>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</si>
  <si>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</si>
  <si>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</si>
  <si>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</si>
  <si>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</si>
  <si>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</si>
  <si>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</si>
  <si>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</si>
  <si>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</si>
  <si>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</si>
  <si>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</si>
  <si>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</si>
  <si>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</si>
  <si>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</si>
  <si>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</si>
  <si>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</si>
  <si>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</si>
  <si>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</si>
  <si>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</si>
  <si>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</si>
  <si>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</si>
  <si>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</si>
  <si>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</si>
  <si>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</si>
  <si>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</si>
  <si>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</si>
  <si>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</si>
  <si>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</si>
  <si>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</si>
  <si>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</si>
  <si>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</si>
  <si>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</si>
  <si>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</si>
  <si>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</si>
  <si>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</si>
  <si>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</si>
  <si>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</si>
  <si>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</si>
  <si>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</si>
  <si>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</si>
  <si>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</si>
  <si>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</si>
  <si>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</si>
  <si>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</si>
  <si>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</si>
  <si>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</si>
  <si>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</si>
  <si>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</si>
  <si>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</si>
  <si>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</si>
  <si>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</si>
  <si>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</si>
  <si>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</si>
  <si>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</si>
  <si>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</si>
  <si>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</si>
  <si>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</si>
  <si>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</si>
  <si>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</si>
  <si>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</si>
  <si>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</si>
  <si>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</si>
  <si>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</si>
  <si>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</si>
  <si>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</si>
  <si>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</si>
  <si>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</si>
  <si>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</si>
  <si>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</si>
  <si>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</si>
  <si>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</si>
  <si>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</si>
  <si>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</si>
  <si>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</si>
  <si>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</si>
  <si>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</si>
  <si>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</si>
  <si>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</si>
  <si>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</si>
  <si>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</si>
  <si>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</si>
  <si>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</si>
  <si>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</si>
  <si>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</si>
  <si>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</si>
  <si>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</si>
  <si>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</si>
  <si>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</si>
  <si>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</si>
  <si>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</si>
  <si>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</si>
  <si>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</si>
  <si>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</si>
  <si>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</si>
  <si>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</si>
  <si>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</si>
  <si>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</si>
  <si>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</si>
  <si>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</si>
  <si>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</si>
  <si>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</si>
  <si>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</si>
  <si>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</si>
  <si>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</si>
  <si>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</si>
  <si>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</si>
  <si>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</si>
  <si>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</si>
  <si>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</si>
  <si>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</si>
  <si>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</si>
  <si>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</si>
  <si>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</si>
  <si>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</si>
  <si>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</si>
  <si>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</si>
  <si>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</si>
  <si>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</si>
  <si>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</si>
  <si>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</si>
  <si>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</si>
  <si>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</si>
  <si>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</si>
  <si>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</si>
  <si>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</si>
  <si>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</si>
  <si>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</si>
  <si>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</si>
  <si>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</si>
  <si>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</si>
  <si>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</si>
  <si>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</si>
  <si>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</si>
  <si>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</si>
  <si>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</si>
  <si>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</si>
  <si>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</si>
  <si>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</si>
  <si>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</si>
  <si>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</si>
  <si>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</si>
  <si>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</si>
  <si>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</si>
  <si>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</si>
  <si>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</si>
  <si>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</si>
  <si>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</si>
  <si>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</si>
  <si>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</si>
  <si>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</si>
  <si>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</si>
  <si>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</si>
  <si>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</si>
  <si>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</si>
  <si>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</si>
  <si>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</si>
  <si>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</si>
  <si>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</si>
  <si>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</si>
  <si>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</si>
  <si>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</si>
  <si>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</si>
  <si>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</si>
  <si>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</si>
  <si>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</si>
  <si>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</si>
  <si>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</si>
  <si>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</si>
  <si>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</si>
  <si>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</si>
  <si>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</si>
  <si>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</si>
  <si>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</si>
  <si>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</si>
  <si>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</si>
  <si>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</si>
  <si>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</si>
  <si>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</si>
  <si>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</si>
  <si>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</si>
  <si>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</si>
  <si>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</si>
  <si>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</si>
  <si>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</si>
  <si>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</si>
  <si>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</si>
  <si>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</si>
  <si>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</si>
  <si>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</si>
  <si>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</si>
  <si>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</si>
  <si>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</si>
  <si>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</si>
  <si>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</si>
  <si>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</si>
  <si>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</si>
  <si>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</si>
  <si>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</si>
  <si>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</si>
  <si>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</si>
  <si>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</si>
  <si>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</si>
  <si>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</si>
  <si>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</si>
  <si>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</si>
  <si>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</si>
  <si>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</si>
  <si>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</si>
  <si>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</si>
  <si>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</si>
  <si>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</si>
  <si>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</si>
  <si>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</si>
  <si>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</si>
  <si>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</si>
  <si>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</si>
  <si>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</si>
  <si>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</si>
  <si>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</si>
  <si>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</si>
  <si>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</si>
  <si>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</si>
  <si>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</si>
  <si>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</si>
  <si>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</si>
  <si>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</si>
  <si>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</si>
  <si>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</si>
  <si>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</si>
  <si>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</si>
  <si>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</si>
  <si>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</si>
  <si>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</si>
  <si>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</si>
  <si>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</si>
  <si>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</si>
  <si>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</si>
  <si>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</si>
  <si>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</si>
  <si>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</si>
  <si>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</si>
  <si>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</si>
  <si>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</si>
  <si>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</si>
  <si>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</si>
  <si>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</si>
  <si>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</si>
  <si>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</si>
  <si>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</si>
  <si>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</si>
  <si>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</si>
  <si>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</si>
  <si>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</si>
  <si>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</si>
  <si>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</si>
  <si>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</si>
  <si>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</si>
  <si>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</si>
  <si>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</si>
  <si>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</si>
  <si>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</si>
  <si>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</si>
  <si>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</si>
  <si>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</si>
  <si>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</si>
  <si>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</si>
  <si>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</si>
  <si>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</si>
  <si>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</si>
  <si>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</si>
  <si>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</si>
  <si>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</si>
  <si>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</si>
  <si>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</si>
  <si>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</si>
  <si>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</si>
  <si>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</si>
  <si>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</si>
  <si>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</si>
  <si>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</si>
  <si>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</si>
  <si>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</si>
  <si>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</si>
  <si>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</si>
  <si>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</si>
  <si>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</si>
  <si>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</si>
  <si>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</si>
  <si>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</si>
  <si>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</si>
  <si>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</si>
  <si>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</si>
  <si>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</si>
  <si>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</si>
  <si>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</si>
  <si>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</si>
  <si>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</si>
  <si>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</si>
  <si>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</si>
  <si>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</si>
  <si>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</si>
  <si>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</si>
  <si>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</si>
  <si>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</si>
  <si>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</si>
  <si>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</si>
  <si>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</si>
  <si>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</si>
  <si>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</si>
  <si>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</si>
  <si>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</si>
  <si>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</si>
  <si>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</si>
  <si>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</si>
  <si>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</si>
  <si>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</si>
  <si>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</si>
  <si>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</si>
  <si>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</si>
  <si>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</si>
  <si>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</si>
  <si>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</si>
  <si>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</si>
  <si>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</si>
  <si>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</si>
  <si>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</si>
  <si>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</si>
  <si>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</si>
  <si>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</si>
  <si>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</si>
  <si>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</si>
  <si>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</si>
  <si>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</si>
  <si>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</si>
  <si>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</si>
  <si>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</si>
  <si>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</si>
  <si>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</si>
  <si>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</si>
  <si>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</si>
  <si>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</si>
  <si>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</si>
  <si>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</si>
  <si>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</si>
  <si>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</si>
  <si>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</si>
  <si>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</si>
  <si>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</si>
  <si>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</si>
  <si>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</si>
  <si>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</si>
  <si>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</si>
  <si>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</si>
  <si>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</si>
  <si>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</si>
  <si>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</si>
  <si>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</si>
  <si>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</si>
  <si>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</si>
  <si>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</si>
  <si>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</si>
  <si>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</si>
  <si>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</si>
  <si>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</si>
  <si>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</si>
  <si>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</si>
  <si>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</si>
  <si>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</si>
  <si>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</si>
  <si>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</si>
  <si>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</si>
  <si>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</si>
  <si>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</si>
  <si>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</si>
  <si>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</si>
  <si>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</si>
  <si>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</si>
  <si>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</si>
  <si>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</si>
  <si>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</si>
  <si>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</si>
  <si>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</si>
  <si>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</si>
  <si>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</si>
  <si>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</si>
  <si>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</si>
  <si>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</si>
  <si>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</si>
  <si>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</si>
  <si>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</si>
  <si>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</si>
  <si>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</si>
  <si>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</si>
  <si>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</si>
  <si>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</si>
  <si>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</si>
  <si>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</si>
  <si>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</si>
  <si>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</si>
  <si>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</si>
  <si>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</si>
  <si>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</si>
  <si>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</si>
  <si>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</si>
  <si>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</si>
  <si>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</si>
  <si>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</si>
  <si>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</si>
  <si>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</si>
  <si>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</si>
  <si>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</si>
  <si>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</si>
  <si>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</si>
  <si>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</si>
  <si>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</si>
  <si>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</si>
  <si>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</si>
  <si>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</si>
  <si>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</si>
  <si>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</si>
  <si>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</si>
  <si>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</si>
  <si>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</si>
  <si>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</si>
  <si>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</si>
  <si>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</si>
  <si>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</si>
  <si>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</si>
  <si>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</si>
  <si>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</si>
  <si>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</si>
  <si>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</si>
  <si>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</si>
  <si>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</si>
  <si>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</si>
  <si>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</si>
  <si>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</si>
  <si>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</si>
  <si>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</si>
  <si>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</si>
  <si>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</si>
  <si>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</si>
  <si>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</si>
  <si>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</si>
  <si>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</si>
  <si>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</si>
  <si>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</si>
  <si>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</si>
  <si>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</si>
  <si>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</si>
  <si>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</si>
  <si>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</si>
  <si>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</si>
  <si>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</si>
  <si>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</si>
  <si>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</si>
  <si>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</si>
  <si>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</si>
  <si>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</si>
  <si>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</si>
  <si>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</si>
  <si>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</si>
  <si>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</si>
  <si>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</si>
  <si>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</si>
  <si>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</si>
  <si>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</si>
  <si>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</si>
  <si>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</si>
  <si>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</si>
  <si>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</si>
  <si>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</si>
  <si>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</si>
  <si>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</si>
  <si>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</si>
  <si>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</si>
  <si>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</si>
  <si>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</si>
  <si>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</si>
  <si>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</si>
  <si>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</si>
  <si>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</si>
  <si>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</si>
  <si>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</si>
  <si>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</si>
  <si>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</si>
  <si>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</si>
  <si>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</si>
  <si>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</si>
  <si>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</si>
  <si>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</si>
  <si>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</si>
  <si>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</si>
  <si>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</si>
  <si>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</si>
  <si>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</si>
  <si>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</si>
  <si>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</si>
  <si>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</si>
  <si>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</si>
  <si>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</si>
  <si>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</si>
  <si>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</si>
  <si>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</si>
  <si>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</si>
  <si>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</si>
  <si>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</si>
  <si>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</si>
  <si>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</si>
  <si>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</si>
  <si>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</si>
  <si>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</si>
  <si>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</si>
  <si>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</si>
  <si>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</si>
  <si>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</si>
  <si>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</si>
  <si>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</si>
  <si>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</si>
  <si>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</si>
  <si>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</si>
  <si>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</si>
  <si>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</si>
  <si>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</si>
  <si>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</si>
  <si>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</si>
  <si>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</si>
  <si>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</si>
  <si>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</si>
  <si>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</si>
  <si>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</si>
  <si>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</si>
  <si>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</si>
  <si>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</si>
  <si>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</si>
  <si>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</si>
  <si>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</si>
  <si>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</si>
  <si>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</si>
  <si>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</si>
  <si>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</si>
  <si>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</si>
  <si>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</si>
  <si>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</si>
  <si>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</si>
  <si>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</si>
  <si>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</si>
  <si>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</si>
  <si>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</si>
  <si>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</si>
  <si>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</si>
  <si>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</si>
  <si>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</si>
  <si>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</si>
  <si>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</si>
  <si>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</si>
  <si>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</si>
  <si>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</si>
  <si>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</si>
  <si>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</si>
  <si>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</si>
  <si>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</si>
  <si>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</si>
  <si>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</si>
  <si>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</si>
  <si>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</si>
  <si>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</si>
  <si>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</si>
  <si>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</si>
  <si>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</si>
  <si>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</si>
  <si>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</si>
  <si>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</si>
  <si>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</si>
  <si>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</si>
  <si>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</si>
  <si>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</si>
  <si>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</si>
  <si>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</si>
  <si>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</si>
  <si>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</si>
  <si>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</si>
  <si>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</si>
  <si>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</si>
  <si>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</si>
  <si>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</si>
  <si>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</si>
  <si>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</si>
  <si>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</si>
  <si>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</si>
  <si>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</si>
  <si>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</si>
  <si>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</si>
  <si>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</si>
  <si>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</si>
  <si>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</si>
  <si>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</si>
  <si>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</si>
  <si>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</si>
  <si>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</si>
  <si>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</si>
  <si>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</si>
  <si>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</si>
  <si>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</si>
  <si>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</si>
  <si>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</si>
  <si>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</si>
  <si>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</si>
  <si>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</si>
  <si>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</si>
  <si>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</si>
  <si>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</si>
  <si>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</si>
  <si>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</si>
  <si>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</si>
  <si>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</si>
  <si>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</si>
  <si>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</si>
  <si>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</si>
  <si>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</si>
  <si>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</si>
  <si>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</si>
  <si>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</si>
  <si>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</si>
  <si>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</si>
  <si>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</si>
  <si>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</si>
  <si>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</si>
  <si>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</si>
  <si>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</si>
  <si>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</si>
  <si>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</si>
  <si>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</si>
  <si>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</si>
  <si>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</si>
  <si>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</si>
  <si>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</si>
  <si>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</si>
  <si>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</si>
  <si>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</si>
  <si>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</si>
  <si>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</si>
  <si>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</si>
  <si>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</si>
  <si>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</si>
  <si>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</si>
  <si>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</si>
  <si>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</si>
  <si>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</si>
  <si>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</si>
  <si>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</si>
  <si>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</si>
  <si>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</si>
  <si>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</si>
  <si>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</si>
  <si>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</si>
  <si>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</si>
  <si>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</si>
  <si>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</si>
  <si>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</si>
  <si>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</si>
  <si>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</si>
  <si>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</si>
  <si>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</si>
  <si>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</si>
  <si>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</si>
  <si>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</si>
  <si>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</si>
  <si>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</si>
  <si>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</si>
  <si>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</si>
  <si>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</si>
  <si>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</si>
  <si>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</si>
  <si>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</si>
  <si>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</si>
  <si>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</si>
  <si>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</si>
  <si>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</si>
  <si>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</si>
  <si>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</si>
  <si>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</si>
  <si>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</si>
  <si>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</si>
  <si>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</si>
  <si>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</si>
  <si>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</si>
  <si>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</si>
  <si>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</si>
  <si>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</si>
  <si>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</si>
  <si>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</si>
  <si>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</si>
  <si>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</si>
  <si>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</si>
  <si>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</si>
  <si>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</si>
  <si>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</si>
  <si>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</si>
  <si>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</si>
  <si>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</si>
  <si>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</si>
  <si>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</si>
  <si>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</si>
  <si>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</si>
  <si>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</si>
  <si>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</si>
  <si>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</si>
  <si>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</si>
  <si>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</si>
  <si>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</si>
  <si>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</si>
  <si>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</si>
  <si>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</si>
  <si>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</si>
  <si>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</si>
  <si>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</si>
  <si>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</si>
  <si>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</si>
  <si>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</si>
  <si>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</si>
  <si>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</si>
  <si>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</si>
  <si>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</si>
  <si>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</si>
  <si>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</si>
  <si>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</si>
  <si>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</si>
  <si>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</si>
  <si>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</si>
  <si>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</si>
  <si>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</si>
  <si>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</si>
  <si>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</si>
  <si>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</si>
  <si>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</si>
  <si>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</si>
  <si>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</si>
  <si>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</si>
  <si>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</si>
  <si>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</si>
  <si>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</si>
  <si>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</si>
  <si>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</si>
  <si>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</si>
  <si>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</si>
  <si>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</si>
  <si>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</si>
  <si>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</si>
  <si>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</si>
  <si>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</si>
  <si>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</si>
  <si>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</si>
  <si>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</si>
  <si>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</si>
  <si>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</si>
  <si>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</si>
  <si>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</si>
  <si>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</si>
  <si>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</si>
  <si>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</si>
  <si>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</si>
  <si>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</si>
  <si>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</si>
  <si>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</si>
  <si>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</si>
  <si>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</si>
  <si>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</si>
  <si>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</si>
  <si>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</si>
  <si>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</si>
  <si>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</si>
  <si>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</si>
  <si>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</si>
  <si>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</si>
  <si>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</si>
  <si>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</si>
  <si>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</si>
  <si>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</si>
  <si>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</si>
  <si>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</si>
  <si>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</si>
  <si>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</si>
  <si>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</si>
  <si>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</si>
  <si>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</si>
  <si>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</si>
  <si>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</si>
  <si>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</si>
  <si>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</si>
  <si>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</si>
  <si>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</si>
  <si>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</si>
  <si>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</si>
  <si>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</si>
  <si>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</si>
  <si>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</si>
  <si>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</si>
  <si>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</si>
  <si>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</si>
  <si>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</si>
  <si>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</si>
  <si>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</si>
  <si>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</si>
  <si>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</si>
  <si>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</si>
  <si>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</si>
  <si>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</si>
  <si>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</si>
  <si>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</si>
  <si>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</si>
  <si>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</si>
  <si>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</si>
  <si>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</si>
  <si>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</si>
  <si>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</si>
  <si>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</si>
  <si>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</si>
  <si>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</si>
  <si>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</si>
  <si>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</si>
  <si>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</si>
  <si>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</si>
  <si>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</si>
  <si>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</si>
  <si>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</si>
  <si>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</si>
  <si>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</si>
  <si>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</si>
  <si>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</si>
  <si>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</si>
  <si>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</si>
  <si>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</si>
  <si>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</si>
  <si>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</si>
  <si>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</si>
  <si>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</si>
  <si>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</si>
  <si>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</si>
  <si>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</si>
  <si>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</si>
  <si>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</si>
  <si>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</si>
  <si>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</si>
  <si>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</si>
  <si>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</si>
  <si>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</si>
  <si>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</si>
  <si>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</si>
  <si>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</si>
  <si>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</si>
  <si>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</si>
  <si>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</si>
  <si>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</si>
  <si>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</si>
  <si>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</si>
  <si>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</si>
  <si>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</si>
  <si>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</si>
  <si>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</si>
  <si>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</si>
  <si>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</si>
  <si>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</si>
  <si>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</si>
  <si>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</si>
  <si>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</si>
  <si>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</si>
  <si>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</si>
  <si>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</si>
  <si>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</si>
  <si>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</si>
  <si>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</si>
  <si>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</si>
  <si>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</si>
  <si>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</si>
  <si>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</si>
  <si>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</si>
  <si>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</si>
  <si>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</si>
  <si>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</si>
  <si>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</si>
  <si>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</si>
  <si>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</si>
  <si>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</si>
  <si>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</si>
  <si>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</si>
  <si>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</si>
  <si>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</si>
  <si>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</si>
  <si>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</si>
  <si>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</si>
  <si>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</si>
  <si>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</si>
  <si>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</si>
  <si>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</si>
  <si>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</si>
  <si>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</si>
  <si>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</si>
  <si>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</si>
  <si>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</si>
  <si>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</si>
  <si>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</si>
  <si>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</si>
  <si>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</si>
  <si>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</si>
  <si>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</si>
  <si>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</si>
  <si>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</si>
  <si>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</si>
  <si>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</si>
  <si>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</si>
  <si>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</si>
  <si>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</si>
  <si>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</si>
  <si>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</si>
  <si>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</si>
  <si>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</si>
  <si>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</si>
  <si>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</si>
  <si>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</si>
  <si>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</si>
  <si>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</si>
  <si>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</si>
  <si>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</si>
  <si>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</si>
  <si>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</si>
  <si>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</si>
  <si>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</si>
  <si>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</si>
  <si>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</si>
  <si>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</si>
  <si>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</si>
  <si>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</si>
  <si>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</si>
  <si>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</si>
  <si>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</si>
  <si>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</si>
  <si>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</si>
  <si>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</si>
  <si>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</si>
  <si>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</si>
  <si>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</si>
  <si>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</si>
  <si>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</si>
  <si>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</si>
  <si>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</si>
  <si>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</si>
  <si>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</si>
  <si>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</si>
  <si>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</si>
  <si>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</si>
  <si>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</si>
  <si>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</si>
  <si>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</si>
  <si>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</si>
  <si>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</si>
  <si>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</si>
  <si>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</si>
  <si>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</si>
  <si>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</si>
  <si>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</si>
  <si>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</si>
  <si>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</si>
  <si>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</si>
  <si>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</si>
  <si>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</si>
  <si>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</si>
  <si>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</si>
  <si>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</si>
  <si>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</si>
  <si>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</si>
  <si>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</si>
  <si>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</si>
  <si>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</si>
  <si>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</si>
  <si>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</si>
  <si>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</si>
  <si>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</si>
  <si>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</si>
  <si>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</si>
  <si>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</si>
  <si>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</si>
  <si>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</si>
  <si>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</si>
  <si>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</si>
  <si>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</si>
  <si>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</si>
  <si>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</si>
  <si>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</si>
  <si>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</si>
  <si>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</si>
  <si>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</si>
  <si>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</si>
  <si>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</si>
  <si>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</si>
  <si>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</si>
  <si>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</si>
  <si>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</si>
  <si>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</si>
  <si>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</si>
  <si>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</si>
  <si>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</si>
  <si>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</si>
  <si>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</si>
  <si>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</si>
  <si>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</si>
  <si>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</si>
  <si>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</si>
  <si>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</si>
  <si>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</si>
  <si>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</si>
  <si>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</si>
  <si>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</si>
  <si>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</si>
  <si>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</si>
  <si>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</si>
  <si>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</si>
  <si>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</si>
  <si>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</si>
  <si>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</si>
  <si>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</si>
  <si>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</si>
  <si>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</si>
  <si>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</si>
  <si>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</si>
  <si>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</si>
  <si>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</si>
  <si>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</si>
  <si>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</si>
  <si>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</si>
  <si>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</si>
  <si>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</si>
  <si>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</si>
  <si>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</si>
  <si>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</si>
  <si>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</si>
  <si>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</si>
  <si>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</si>
  <si>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</si>
  <si>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</si>
  <si>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</si>
  <si>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</si>
  <si>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</si>
  <si>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</si>
  <si>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</si>
  <si>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</si>
  <si>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</si>
  <si>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</si>
  <si>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</si>
  <si>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</si>
  <si>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</si>
  <si>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</si>
  <si>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</si>
  <si>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</si>
  <si>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</si>
  <si>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</si>
  <si>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</si>
  <si>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</si>
  <si>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</si>
  <si>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</si>
  <si>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</si>
  <si>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</si>
  <si>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</si>
  <si>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</si>
  <si>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</si>
  <si>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</si>
  <si>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</si>
  <si>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</si>
  <si>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</si>
  <si>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</si>
  <si>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</si>
  <si>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</si>
  <si>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</si>
  <si>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</si>
  <si>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</si>
  <si>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</si>
  <si>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</si>
  <si>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</si>
  <si>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</si>
  <si>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</si>
  <si>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</si>
  <si>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</si>
  <si>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</si>
  <si>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</si>
  <si>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</si>
  <si>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</si>
  <si>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</si>
  <si>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</si>
  <si>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</si>
  <si>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</si>
  <si>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</si>
  <si>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</si>
  <si>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</si>
  <si>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</si>
  <si>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</si>
  <si>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</si>
  <si>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</si>
  <si>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</si>
  <si>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</si>
  <si>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</si>
  <si>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</si>
  <si>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</si>
  <si>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</si>
  <si>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</si>
  <si>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</si>
  <si>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</si>
  <si>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</si>
  <si>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</si>
  <si>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</si>
  <si>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</si>
  <si>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</si>
  <si>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</si>
  <si>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</si>
  <si>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</si>
  <si>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</si>
  <si>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</si>
  <si>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</si>
  <si>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</si>
  <si>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</si>
  <si>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</si>
  <si>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</si>
  <si>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</si>
  <si>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</si>
  <si>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</si>
  <si>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</si>
  <si>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</si>
  <si>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</si>
  <si>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</si>
  <si>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</si>
  <si>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</si>
  <si>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</si>
  <si>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</si>
  <si>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</si>
  <si>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</si>
  <si>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</si>
  <si>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</si>
  <si>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</si>
  <si>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</si>
  <si>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</si>
  <si>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</si>
  <si>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</si>
  <si>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</si>
  <si>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</si>
  <si>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</si>
  <si>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</si>
  <si>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</si>
  <si>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</si>
  <si>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</si>
  <si>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</si>
  <si>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</si>
  <si>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</si>
  <si>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</si>
  <si>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</si>
  <si>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</si>
  <si>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</si>
  <si>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</si>
  <si>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</si>
  <si>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</si>
  <si>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</si>
  <si>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</si>
  <si>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</si>
  <si>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</si>
  <si>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</si>
  <si>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</si>
  <si>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</si>
  <si>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</si>
  <si>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</si>
  <si>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</si>
  <si>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</si>
  <si>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</si>
  <si>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</si>
  <si>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</si>
  <si>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</si>
  <si>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</si>
  <si>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</si>
  <si>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</si>
  <si>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</si>
  <si>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</si>
  <si>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</si>
  <si>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</si>
  <si>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</si>
  <si>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</si>
  <si>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</si>
  <si>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</si>
  <si>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</si>
  <si>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</si>
  <si>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</si>
  <si>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</si>
  <si>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</si>
  <si>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</si>
  <si>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</si>
  <si>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</si>
  <si>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</si>
  <si>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</si>
  <si>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</si>
  <si>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</si>
  <si>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</si>
  <si>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</si>
  <si>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</si>
  <si>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</si>
  <si>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</si>
  <si>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</si>
  <si>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</si>
  <si>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</si>
  <si>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</si>
  <si>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</si>
  <si>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</si>
  <si>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</si>
  <si>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</si>
  <si>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</si>
  <si>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</si>
  <si>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</si>
  <si>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</si>
  <si>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</si>
  <si>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</si>
  <si>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</si>
  <si>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</si>
  <si>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</si>
  <si>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</si>
  <si>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</si>
  <si>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</si>
  <si>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</si>
  <si>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</si>
  <si>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</si>
  <si>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</si>
  <si>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</si>
  <si>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</si>
  <si>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</si>
  <si>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</si>
  <si>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</si>
  <si>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</si>
  <si>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</si>
  <si>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</si>
  <si>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</si>
  <si>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</si>
  <si>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</si>
  <si>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</si>
  <si>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</si>
  <si>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</si>
  <si>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</si>
  <si>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</si>
  <si>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</si>
  <si>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</si>
  <si>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</si>
  <si>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</si>
  <si>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</si>
  <si>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</si>
  <si>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</si>
  <si>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</si>
  <si>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</si>
  <si>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</si>
  <si>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</si>
  <si>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</si>
  <si>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</si>
  <si>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</si>
  <si>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</si>
  <si>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</si>
  <si>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</si>
  <si>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</si>
  <si>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</si>
  <si>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</si>
  <si>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</si>
  <si>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</si>
  <si>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</si>
  <si>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</si>
  <si>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</si>
  <si>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</si>
  <si>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</si>
  <si>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</si>
  <si>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</si>
  <si>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</si>
  <si>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</si>
  <si>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</si>
  <si>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</si>
  <si>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</si>
  <si>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</si>
  <si>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</si>
  <si>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</si>
  <si>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</si>
  <si>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</si>
  <si>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</si>
  <si>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</si>
  <si>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</si>
  <si>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</si>
  <si>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</si>
  <si>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</si>
  <si>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</si>
  <si>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</si>
  <si>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</si>
  <si>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</si>
  <si>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</si>
  <si>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</si>
  <si>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</si>
  <si>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</si>
  <si>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</si>
  <si>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</si>
  <si>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</si>
  <si>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</si>
  <si>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</si>
  <si>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</si>
  <si>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</si>
  <si>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</si>
  <si>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</si>
  <si>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</si>
  <si>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</si>
  <si>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</si>
  <si>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</si>
  <si>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</si>
  <si>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</si>
  <si>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</si>
  <si>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</si>
  <si>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</si>
  <si>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</si>
  <si>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</si>
  <si>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</si>
  <si>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</si>
  <si>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</si>
  <si>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</si>
  <si>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</si>
  <si>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</si>
  <si>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</si>
  <si>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</si>
  <si>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</si>
  <si>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</si>
  <si>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</si>
  <si>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</si>
  <si>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</si>
  <si>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</si>
  <si>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</si>
  <si>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</si>
  <si>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</si>
  <si>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</si>
  <si>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</si>
  <si>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</si>
  <si>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</si>
  <si>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</si>
  <si>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</si>
  <si>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</si>
  <si>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</si>
  <si>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</si>
  <si>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</si>
  <si>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</si>
  <si>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</si>
  <si>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</si>
  <si>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</si>
  <si>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</si>
  <si>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</si>
  <si>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</si>
  <si>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</si>
  <si>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</si>
  <si>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</si>
  <si>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</si>
  <si>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</si>
  <si>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</si>
  <si>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</si>
  <si>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</si>
  <si>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</si>
  <si>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</si>
  <si>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</si>
  <si>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</si>
  <si>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</si>
  <si>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</si>
  <si>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</si>
  <si>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</si>
  <si>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</si>
  <si>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</si>
  <si>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</si>
  <si>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</si>
  <si>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</si>
  <si>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</si>
  <si>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</si>
  <si>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</si>
  <si>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</si>
  <si>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</si>
  <si>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</si>
  <si>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</si>
  <si>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</si>
  <si>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</si>
  <si>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</si>
  <si>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</si>
  <si>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</si>
  <si>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</si>
  <si>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</si>
  <si>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</si>
  <si>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</si>
  <si>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</si>
  <si>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</si>
  <si>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</si>
  <si>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</si>
  <si>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</si>
  <si>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</si>
  <si>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</si>
  <si>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</si>
  <si>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</si>
  <si>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</si>
  <si>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</si>
  <si>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</si>
  <si>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</si>
  <si>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</si>
  <si>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</si>
  <si>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</si>
  <si>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</si>
  <si>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</si>
  <si>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</si>
  <si>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</si>
  <si>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</si>
  <si>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</si>
  <si>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</si>
  <si>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</si>
  <si>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</si>
  <si>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</si>
  <si>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</si>
  <si>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</si>
  <si>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</si>
  <si>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</si>
  <si>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</si>
  <si>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</si>
  <si>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</si>
  <si>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</si>
  <si>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</si>
  <si>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</si>
  <si>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</si>
  <si>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</si>
  <si>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</si>
  <si>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</si>
  <si>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</si>
  <si>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</si>
  <si>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</si>
  <si>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</si>
  <si>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</si>
  <si>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</si>
  <si>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</si>
  <si>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</si>
  <si>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</si>
  <si>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</si>
  <si>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</si>
  <si>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</si>
  <si>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</si>
  <si>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</si>
  <si>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</si>
  <si>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</si>
  <si>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</si>
  <si>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</si>
  <si>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</si>
  <si>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</si>
  <si>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</si>
  <si>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</si>
  <si>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</si>
  <si>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</si>
  <si>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</si>
  <si>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</si>
  <si>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</si>
  <si>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</si>
  <si>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</si>
  <si>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</si>
  <si>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</si>
  <si>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</si>
  <si>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</si>
  <si>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</si>
  <si>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</si>
  <si>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</si>
  <si>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</si>
  <si>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</si>
  <si>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</si>
  <si>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</si>
  <si>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</si>
  <si>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</si>
  <si>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</si>
  <si>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</si>
  <si>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</si>
  <si>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</si>
  <si>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</si>
  <si>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</si>
  <si>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</si>
  <si>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</si>
  <si>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</si>
  <si>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</si>
  <si>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</si>
  <si>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</si>
  <si>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</si>
  <si>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</si>
  <si>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</si>
  <si>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</si>
  <si>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</si>
  <si>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</si>
  <si>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</si>
  <si>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</si>
  <si>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</si>
  <si>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</si>
  <si>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</si>
  <si>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</si>
  <si>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</si>
  <si>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</si>
  <si>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</si>
  <si>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</si>
  <si>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</si>
  <si>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</si>
  <si>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</si>
  <si>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</si>
  <si>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</si>
  <si>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</si>
  <si>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</si>
  <si>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</si>
  <si>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</si>
  <si>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</si>
  <si>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</si>
  <si>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</si>
  <si>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</si>
  <si>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</si>
  <si>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</si>
  <si>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</si>
  <si>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</si>
  <si>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</si>
  <si>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</si>
  <si>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</si>
  <si>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</si>
  <si>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</si>
  <si>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</si>
  <si>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</si>
  <si>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</si>
  <si>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</si>
  <si>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</si>
  <si>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</si>
  <si>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</si>
  <si>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</si>
  <si>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</si>
  <si>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</si>
  <si>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</si>
  <si>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</si>
  <si>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</si>
  <si>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</si>
  <si>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</si>
  <si>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</si>
  <si>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</si>
  <si>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</si>
  <si>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</si>
  <si>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</si>
  <si>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</si>
  <si>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</si>
  <si>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</si>
  <si>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</si>
  <si>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</si>
  <si>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</si>
  <si>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</si>
  <si>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</si>
  <si>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</si>
  <si>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</si>
  <si>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</si>
  <si>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</si>
  <si>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</si>
  <si>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</si>
  <si>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</si>
  <si>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</si>
  <si>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</si>
  <si>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</si>
  <si>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</si>
  <si>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</si>
  <si>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</si>
  <si>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</si>
  <si>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</si>
  <si>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</si>
  <si>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</si>
  <si>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</si>
  <si>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</si>
  <si>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</si>
  <si>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</si>
  <si>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</si>
  <si>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</si>
  <si>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</si>
  <si>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</si>
  <si>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</si>
  <si>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</si>
  <si>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</si>
  <si>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</si>
  <si>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</si>
  <si>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</si>
  <si>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</si>
  <si>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</si>
  <si>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</si>
  <si>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</si>
  <si>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</si>
  <si>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</si>
  <si>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</si>
  <si>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</si>
  <si>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</si>
  <si>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</si>
  <si>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</si>
  <si>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</si>
  <si>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</si>
  <si>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</si>
  <si>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</si>
  <si>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</si>
  <si>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</si>
  <si>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</si>
  <si>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</si>
  <si>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</si>
  <si>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</si>
  <si>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</si>
  <si>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</si>
  <si>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</si>
  <si>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</si>
  <si>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</si>
  <si>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</si>
  <si>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</si>
  <si>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</si>
  <si>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</si>
  <si>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</si>
  <si>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</si>
  <si>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</si>
  <si>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</si>
  <si>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</si>
  <si>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</si>
  <si>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</si>
  <si>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</si>
  <si>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</si>
  <si>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</si>
  <si>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</si>
  <si>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</si>
  <si>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</si>
  <si>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</si>
  <si>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</si>
  <si>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</si>
  <si>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</si>
  <si>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</si>
  <si>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</si>
  <si>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</si>
  <si>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</si>
  <si>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</si>
  <si>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</si>
  <si>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</si>
  <si>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</si>
  <si>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</si>
  <si>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</si>
  <si>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</si>
  <si>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</si>
  <si>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</si>
  <si>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</si>
  <si>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</si>
  <si>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</si>
  <si>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</si>
  <si>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</si>
  <si>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</si>
  <si>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</si>
  <si>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</si>
  <si>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</si>
  <si>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</si>
  <si>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</si>
  <si>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</si>
  <si>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</si>
  <si>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</si>
  <si>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</si>
  <si>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</si>
  <si>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</si>
  <si>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</si>
  <si>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</si>
  <si>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</si>
  <si>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</si>
  <si>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</si>
  <si>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</si>
  <si>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</si>
  <si>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</si>
  <si>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</si>
  <si>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</si>
  <si>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</si>
  <si>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</si>
  <si>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</si>
  <si>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</si>
  <si>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</si>
  <si>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</si>
  <si>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</si>
  <si>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</si>
  <si>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</si>
  <si>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</si>
  <si>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</si>
  <si>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</si>
  <si>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</si>
  <si>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</si>
  <si>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</si>
  <si>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</si>
  <si>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</si>
  <si>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</si>
  <si>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</si>
  <si>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</si>
  <si>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</si>
  <si>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</si>
  <si>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</si>
  <si>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</si>
  <si>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</si>
  <si>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</si>
  <si>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</si>
  <si>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</si>
  <si>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</si>
  <si>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</si>
  <si>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</si>
  <si>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</si>
  <si>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</si>
  <si>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</si>
  <si>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</si>
  <si>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</si>
  <si>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</si>
  <si>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</si>
  <si>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</si>
  <si>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</si>
  <si>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</si>
  <si>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</si>
  <si>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</si>
  <si>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</si>
  <si>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</si>
  <si>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</si>
  <si>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</si>
  <si>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</si>
  <si>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</si>
  <si>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</si>
  <si>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</si>
  <si>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</si>
  <si>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</si>
  <si>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</si>
  <si>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</si>
  <si>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</si>
  <si>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</si>
  <si>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</si>
  <si>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</si>
  <si>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</si>
  <si>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</si>
  <si>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</si>
  <si>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</si>
  <si>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</si>
  <si>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</si>
  <si>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</si>
  <si>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</si>
  <si>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</si>
  <si>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</si>
  <si>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</si>
  <si>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</si>
  <si>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</si>
  <si>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</si>
  <si>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</si>
  <si>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</si>
  <si>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</si>
  <si>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</si>
  <si>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</si>
  <si>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</si>
  <si>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</si>
  <si>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</si>
  <si>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</si>
  <si>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</si>
  <si>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</si>
  <si>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</si>
  <si>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</si>
  <si>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</si>
  <si>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</si>
  <si>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</si>
  <si>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</si>
  <si>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</si>
  <si>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</si>
  <si>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</si>
  <si>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</si>
  <si>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</si>
  <si>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</si>
  <si>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</si>
  <si>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</si>
  <si>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</si>
  <si>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</si>
  <si>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</si>
  <si>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</si>
  <si>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</si>
  <si>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</si>
  <si>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</si>
  <si>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</si>
  <si>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</si>
  <si>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</si>
  <si>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</si>
  <si>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</si>
  <si>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</si>
  <si>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</si>
  <si>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</si>
  <si>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</si>
  <si>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</si>
  <si>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</si>
  <si>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</si>
  <si>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</si>
  <si>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</si>
  <si>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</si>
  <si>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</si>
  <si>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</si>
  <si>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</si>
  <si>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</si>
  <si>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</si>
  <si>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</si>
  <si>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</si>
  <si>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</si>
  <si>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</si>
  <si>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</si>
  <si>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</si>
  <si>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</si>
  <si>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</si>
  <si>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</si>
  <si>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</si>
  <si>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</si>
  <si>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</si>
  <si>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</si>
  <si>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</si>
  <si>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</si>
  <si>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</si>
  <si>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</si>
  <si>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</si>
  <si>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</si>
  <si>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</si>
  <si>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</si>
  <si>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</si>
  <si>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</si>
  <si>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</si>
  <si>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</si>
  <si>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</si>
  <si>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</si>
  <si>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</si>
  <si>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</si>
  <si>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</si>
  <si>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</si>
  <si>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</si>
  <si>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</si>
  <si>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</si>
  <si>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</si>
  <si>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</si>
  <si>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</si>
  <si>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</si>
  <si>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</si>
  <si>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</si>
  <si>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</si>
  <si>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</si>
  <si>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</si>
  <si>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</si>
  <si>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</si>
  <si>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</si>
  <si>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</si>
  <si>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</si>
  <si>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</si>
  <si>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</si>
  <si>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</si>
  <si>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</si>
  <si>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</si>
  <si>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</si>
  <si>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</si>
  <si>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</si>
  <si>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</si>
  <si>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</si>
  <si>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</si>
  <si>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</si>
  <si>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</si>
  <si>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</si>
  <si>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</si>
  <si>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</si>
  <si>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</si>
  <si>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</si>
  <si>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</si>
  <si>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</si>
  <si>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</si>
  <si>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</si>
  <si>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</si>
  <si>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</si>
  <si>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</si>
  <si>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</si>
  <si>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</si>
  <si>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</si>
  <si>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</si>
  <si>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</si>
  <si>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</si>
  <si>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</si>
  <si>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</si>
  <si>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</si>
  <si>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</si>
  <si>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</si>
  <si>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</si>
  <si>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</si>
  <si>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</si>
  <si>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</si>
  <si>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</si>
  <si>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</si>
  <si>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</si>
  <si>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</si>
  <si>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</si>
  <si>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</si>
  <si>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</si>
  <si>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</si>
  <si>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</si>
  <si>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</si>
  <si>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</si>
  <si>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</si>
  <si>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</si>
  <si>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</si>
  <si>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</si>
  <si>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</si>
  <si>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</si>
  <si>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</si>
  <si>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</si>
  <si>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</si>
  <si>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</si>
  <si>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</si>
  <si>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</si>
  <si>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</si>
  <si>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</si>
  <si>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</si>
  <si>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</si>
  <si>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</si>
  <si>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</si>
  <si>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</si>
  <si>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</si>
  <si>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</si>
  <si>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</si>
  <si>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</si>
  <si>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</si>
  <si>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</si>
  <si>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</si>
  <si>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</si>
  <si>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</si>
  <si>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</si>
  <si>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</si>
  <si>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</si>
  <si>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</si>
  <si>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</si>
  <si>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</si>
  <si>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</si>
  <si>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</si>
  <si>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</si>
  <si>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</si>
  <si>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</si>
  <si>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</si>
  <si>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</si>
  <si>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</si>
  <si>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</si>
  <si>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</si>
  <si>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</si>
  <si>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</si>
  <si>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</si>
  <si>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</si>
  <si>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</si>
  <si>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</si>
  <si>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</si>
  <si>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</si>
  <si>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</si>
  <si>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</si>
  <si>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</si>
  <si>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</si>
  <si>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</si>
  <si>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</si>
  <si>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</si>
  <si>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</si>
  <si>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</si>
  <si>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</si>
  <si>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</si>
  <si>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</si>
  <si>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</si>
  <si>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</si>
  <si>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</si>
  <si>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</si>
  <si>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</si>
  <si>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</si>
  <si>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</si>
  <si>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</si>
  <si>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</si>
  <si>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</si>
  <si>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</si>
  <si>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</si>
  <si>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</si>
  <si>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</si>
  <si>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</si>
  <si>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</si>
  <si>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</si>
  <si>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</si>
  <si>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</si>
  <si>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</si>
  <si>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</si>
  <si>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</si>
  <si>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</si>
  <si>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</si>
  <si>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</si>
  <si>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</si>
  <si>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</si>
  <si>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</si>
  <si>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</si>
  <si>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</si>
  <si>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</si>
  <si>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</si>
  <si>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</si>
  <si>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</si>
  <si>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</si>
  <si>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</si>
  <si>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</si>
  <si>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</si>
  <si>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</si>
  <si>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</si>
  <si>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</si>
  <si>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</si>
  <si>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</si>
  <si>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</si>
  <si>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</si>
  <si>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</si>
  <si>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</si>
  <si>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</si>
  <si>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</si>
  <si>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</si>
  <si>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</si>
  <si>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</si>
  <si>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</si>
  <si>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</si>
  <si>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</si>
  <si>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</si>
  <si>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</si>
  <si>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</si>
  <si>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</si>
  <si>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</si>
  <si>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</si>
  <si>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</si>
  <si>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</si>
  <si>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</si>
  <si>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</si>
  <si>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</si>
  <si>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</si>
  <si>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</si>
  <si>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</si>
  <si>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</si>
  <si>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</si>
  <si>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</si>
  <si>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</si>
  <si>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</si>
  <si>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</si>
  <si>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</si>
  <si>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</si>
  <si>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</si>
  <si>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</si>
  <si>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</si>
  <si>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</si>
  <si>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</si>
  <si>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</si>
  <si>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</si>
  <si>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</si>
  <si>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</si>
  <si>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</si>
  <si>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</si>
  <si>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</si>
  <si>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</si>
  <si>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</si>
  <si>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</si>
  <si>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</si>
  <si>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</si>
  <si>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</si>
  <si>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</si>
  <si>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</si>
  <si>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</si>
  <si>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</si>
  <si>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</si>
  <si>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</si>
  <si>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</si>
  <si>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</si>
  <si>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</si>
  <si>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</si>
  <si>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</si>
  <si>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</si>
  <si>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</si>
  <si>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</si>
  <si>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</si>
  <si>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</si>
  <si>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</si>
  <si>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</si>
  <si>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</si>
  <si>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</si>
  <si>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</si>
  <si>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</si>
  <si>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</si>
  <si>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</si>
  <si>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</si>
  <si>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</si>
  <si>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</si>
  <si>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</si>
  <si>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</si>
  <si>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</si>
  <si>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</si>
  <si>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</si>
  <si>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</si>
  <si>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</si>
  <si>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</si>
  <si>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</si>
  <si>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</si>
  <si>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</si>
  <si>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</si>
  <si>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</si>
  <si>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</si>
  <si>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</si>
  <si>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</si>
  <si>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</si>
  <si>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</si>
  <si>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</si>
  <si>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</si>
  <si>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</si>
  <si>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</si>
  <si>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</si>
  <si>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</si>
  <si>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</si>
  <si>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</si>
  <si>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</si>
  <si>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</si>
  <si>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</si>
  <si>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</si>
  <si>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</si>
  <si>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</si>
  <si>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</si>
  <si>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</si>
  <si>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</si>
  <si>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</si>
  <si>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</si>
  <si>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</si>
  <si>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</si>
  <si>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</si>
  <si>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</si>
  <si>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</si>
  <si>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</si>
  <si>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</si>
  <si>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</si>
  <si>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</si>
  <si>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</si>
  <si>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</si>
  <si>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</si>
  <si>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</si>
  <si>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</si>
  <si>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</si>
  <si>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</si>
  <si>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</si>
  <si>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</si>
  <si>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</si>
  <si>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</si>
  <si>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</si>
  <si>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</si>
  <si>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</si>
  <si>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</si>
  <si>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</si>
  <si>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</si>
  <si>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</si>
  <si>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</si>
  <si>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</si>
  <si>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</si>
  <si>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</si>
  <si>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</si>
  <si>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</si>
  <si>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</si>
  <si>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</si>
  <si>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</si>
  <si>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</si>
  <si>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</si>
  <si>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</si>
  <si>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</si>
  <si>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</si>
  <si>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</si>
  <si>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</si>
  <si>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</si>
  <si>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</si>
  <si>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</si>
  <si>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</si>
  <si>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</si>
  <si>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</si>
  <si>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</si>
  <si>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</si>
  <si>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</si>
  <si>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</si>
  <si>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</si>
  <si>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</si>
  <si>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</si>
  <si>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</si>
  <si>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</si>
  <si>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</si>
  <si>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</si>
  <si>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</si>
  <si>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</si>
  <si>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</si>
  <si>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</si>
  <si>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</si>
  <si>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</si>
  <si>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</si>
  <si>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</si>
  <si>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</si>
  <si>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</si>
  <si>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</si>
  <si>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</si>
  <si>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</si>
  <si>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</si>
  <si>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</si>
  <si>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</si>
  <si>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</si>
  <si>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</si>
  <si>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</si>
  <si>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</si>
  <si>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</si>
  <si>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</si>
  <si>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</si>
  <si>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</si>
  <si>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</si>
  <si>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</si>
  <si>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</si>
  <si>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</si>
  <si>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</si>
  <si>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</si>
  <si>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</si>
  <si>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</si>
  <si>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</si>
  <si>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</si>
  <si>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</si>
  <si>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</si>
  <si>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</si>
  <si>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</si>
  <si>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</si>
  <si>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</si>
  <si>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</si>
  <si>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</si>
  <si>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</si>
  <si>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</si>
  <si>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</si>
  <si>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</si>
  <si>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</si>
  <si>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</si>
  <si>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</si>
  <si>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</si>
  <si>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</si>
  <si>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</si>
  <si>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</si>
  <si>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</si>
  <si>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</si>
  <si>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</si>
  <si>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</si>
  <si>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</si>
  <si>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</si>
  <si>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</si>
  <si>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</si>
  <si>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</si>
  <si>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</si>
  <si>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</si>
  <si>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</si>
  <si>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</si>
  <si>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</si>
  <si>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</si>
  <si>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</si>
  <si>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</si>
  <si>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</si>
  <si>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</si>
  <si>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</si>
  <si>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</si>
  <si>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</si>
  <si>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</si>
  <si>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</si>
  <si>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</si>
  <si>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</si>
  <si>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</si>
  <si>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</si>
  <si>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</si>
  <si>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</si>
  <si>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</si>
  <si>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</si>
  <si>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</si>
  <si>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</si>
  <si>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</si>
  <si>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</si>
  <si>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</si>
  <si>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</si>
  <si>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</si>
  <si>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</si>
  <si>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</si>
  <si>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</si>
  <si>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</si>
  <si>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</si>
  <si>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</si>
  <si>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</si>
  <si>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</si>
  <si>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</si>
  <si>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</si>
  <si>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</si>
  <si>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</si>
  <si>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</si>
  <si>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</si>
  <si>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</si>
  <si>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</si>
  <si>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</si>
  <si>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</si>
  <si>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</si>
  <si>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</si>
  <si>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</si>
  <si>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</si>
  <si>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</si>
  <si>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</si>
  <si>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</si>
  <si>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</si>
  <si>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</si>
  <si>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</si>
  <si>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</si>
  <si>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</si>
  <si>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</si>
  <si>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</si>
  <si>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faseeh</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</si>
  <si>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</si>
  <si>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</si>
  <si>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</si>
  <si>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</si>
  <si>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</si>
  <si>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</si>
  <si>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</si>
  <si>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</si>
  <si>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</si>
  <si>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</si>
  <si>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</si>
  <si>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</si>
  <si>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</si>
  <si>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</si>
  <si>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</si>
  <si>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</si>
  <si>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</si>
  <si>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</si>
  <si>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</si>
  <si>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</si>
  <si>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</si>
  <si>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</si>
  <si>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</si>
  <si>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</si>
  <si>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</si>
  <si>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</si>
  <si>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</si>
  <si>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</si>
  <si>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</si>
  <si>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</si>
  <si>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</si>
  <si>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</si>
  <si>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</si>
  <si>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</si>
  <si>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</si>
  <si>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</si>
  <si>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</si>
  <si>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</si>
  <si>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</si>
  <si>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</si>
  <si>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</si>
  <si>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</si>
  <si>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</si>
  <si>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</si>
  <si>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</si>
  <si>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</si>
  <si>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</si>
  <si>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</si>
  <si>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</si>
  <si>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</si>
  <si>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</si>
  <si>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</si>
  <si>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</si>
  <si>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</si>
  <si>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</si>
  <si>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</si>
  <si>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</si>
  <si>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</si>
  <si>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</si>
  <si>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</si>
  <si>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</si>
  <si>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</si>
  <si>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</si>
  <si>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</si>
  <si>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</si>
  <si>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</si>
  <si>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</si>
  <si>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</si>
  <si>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</si>
  <si>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</si>
  <si>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</si>
  <si>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</si>
  <si>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</si>
  <si>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</si>
  <si>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</si>
  <si>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</si>
  <si>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</si>
  <si>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</si>
  <si>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July</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</si>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</sst>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0" fontId="0" fillId="0" borderId="30" xfId="0" applyBorder="1"/>
    <xf numFmtId="165" fontId="0" fillId="0" borderId="5" xfId="0" applyNumberFormat="1" applyBorder="1"/>
    <xf numFmtId="0" fontId="54" fillId="0" borderId="56" xfId="0" applyFont="1" applyBorder="1" applyAlignment="1">
      <alignment horizontal="right" vertical="center"/>
    </xf>
    <xf numFmtId="3" fontId="54" fillId="0" borderId="57" xfId="0" applyNumberFormat="1" applyFont="1" applyBorder="1" applyAlignment="1">
      <alignment horizontal="right" vertical="center"/>
    </xf>
    <xf numFmtId="0" fontId="54" fillId="0" borderId="58" xfId="0" applyFont="1" applyBorder="1" applyAlignment="1">
      <alignment horizontal="right" vertical="center"/>
    </xf>
    <xf numFmtId="0" fontId="54" fillId="0" borderId="38" xfId="0" applyFont="1" applyBorder="1" applyAlignment="1">
      <alignment horizontal="right" vertical="center"/>
    </xf>
    <xf numFmtId="3" fontId="54" fillId="0" borderId="38" xfId="0" applyNumberFormat="1" applyFont="1" applyBorder="1" applyAlignment="1">
      <alignment horizontal="right" vertical="center"/>
    </xf>
    <xf numFmtId="0" fontId="53" fillId="0" borderId="38" xfId="0" applyFont="1" applyBorder="1" applyAlignment="1">
      <alignment vertical="center"/>
    </xf>
    <xf numFmtId="165" fontId="54" fillId="0" borderId="38" xfId="1" applyNumberFormat="1" applyFont="1" applyBorder="1" applyAlignment="1">
      <alignment horizontal="righ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-4783829.333333333</v>
          </cell>
          <cell r="G21">
            <v>81429591.635159969</v>
          </cell>
          <cell r="K21">
            <v>46800541.815737337</v>
          </cell>
          <cell r="O21">
            <v>15703108.030833334</v>
          </cell>
        </row>
      </sheetData>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91295284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56" totalsRowCount="1" headerRowDxfId="19" headerRowBorderDxfId="18" tableBorderDxfId="17" totalsRowBorderDxfId="16" headerRowCellStyle="Comma">
  <autoFilter ref="A1:E455"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69"/>
  <sheetViews>
    <sheetView showGridLines="0" tabSelected="1" zoomScale="90" zoomScaleNormal="90" zoomScaleSheetLayoutView="110" workbookViewId="0">
      <pane ySplit="1" topLeftCell="A9540" activePane="bottomLeft" state="frozen"/>
      <selection activeCell="D6707" sqref="D6707"/>
      <selection pane="bottomLeft" activeCell="C9554" sqref="C9554"/>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83"/>
      <c r="J8163" s="684"/>
      <c r="K8163" s="684"/>
    </row>
    <row r="8164" spans="1:11" x14ac:dyDescent="0.3">
      <c r="A8164" s="45">
        <v>45275</v>
      </c>
      <c r="B8164" s="398" t="s">
        <v>12753</v>
      </c>
      <c r="C8164" s="5" t="s">
        <v>4550</v>
      </c>
      <c r="D8164" s="124" t="s">
        <v>12899</v>
      </c>
      <c r="E8164" s="43">
        <v>2000</v>
      </c>
      <c r="F8164" s="43"/>
      <c r="G8164" s="48">
        <f t="shared" si="205"/>
        <v>91659.52150537612</v>
      </c>
      <c r="H8164" s="390" t="s">
        <v>9568</v>
      </c>
      <c r="I8164" s="683"/>
      <c r="J8164" s="684"/>
      <c r="K8164" s="684"/>
    </row>
    <row r="8165" spans="1:11" x14ac:dyDescent="0.3">
      <c r="A8165" s="45">
        <v>45275</v>
      </c>
      <c r="B8165" s="398"/>
      <c r="C8165" s="5" t="s">
        <v>84</v>
      </c>
      <c r="D8165" s="124" t="s">
        <v>12846</v>
      </c>
      <c r="E8165" s="43">
        <v>2000</v>
      </c>
      <c r="F8165" s="43"/>
      <c r="G8165" s="48">
        <f t="shared" si="205"/>
        <v>89659.52150537612</v>
      </c>
      <c r="H8165" s="390" t="s">
        <v>9568</v>
      </c>
      <c r="I8165" s="683"/>
      <c r="J8165" s="684"/>
      <c r="K8165" s="684"/>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85" t="s">
        <v>13387</v>
      </c>
      <c r="N8783" s="686"/>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85" t="s">
        <v>13387</v>
      </c>
      <c r="N8805" s="686"/>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13836</v>
      </c>
      <c r="C9296" s="5" t="s">
        <v>13837</v>
      </c>
      <c r="D9296" s="5" t="s">
        <v>13838</v>
      </c>
      <c r="E9296" s="43">
        <v>40000</v>
      </c>
      <c r="F9296" s="43"/>
      <c r="G9296" s="48">
        <f t="shared" si="231"/>
        <v>471698.68492769753</v>
      </c>
      <c r="H9296" s="391" t="s">
        <v>9568</v>
      </c>
    </row>
    <row r="9297" spans="1:10" x14ac:dyDescent="0.3">
      <c r="A9297" s="45">
        <v>45444</v>
      </c>
      <c r="B9297" s="398" t="s">
        <v>12616</v>
      </c>
      <c r="C9297" s="5" t="s">
        <v>26</v>
      </c>
      <c r="D9297" s="5" t="s">
        <v>13839</v>
      </c>
      <c r="E9297" s="43">
        <v>35000</v>
      </c>
      <c r="F9297" s="43"/>
      <c r="G9297" s="48">
        <f t="shared" si="231"/>
        <v>436698.68492769753</v>
      </c>
      <c r="H9297" s="391" t="s">
        <v>9568</v>
      </c>
    </row>
    <row r="9298" spans="1:10" x14ac:dyDescent="0.3">
      <c r="A9298" s="45">
        <v>45444</v>
      </c>
      <c r="B9298" s="398" t="s">
        <v>10333</v>
      </c>
      <c r="C9298" s="5" t="s">
        <v>13840</v>
      </c>
      <c r="D9298" s="5" t="s">
        <v>294</v>
      </c>
      <c r="E9298" s="43">
        <v>33000</v>
      </c>
      <c r="F9298" s="43"/>
      <c r="G9298" s="48">
        <f t="shared" si="231"/>
        <v>403698.68492769753</v>
      </c>
      <c r="H9298" s="391" t="s">
        <v>9568</v>
      </c>
    </row>
    <row r="9299" spans="1:10" x14ac:dyDescent="0.3">
      <c r="A9299" s="45">
        <v>45444</v>
      </c>
      <c r="B9299" s="398" t="s">
        <v>12091</v>
      </c>
      <c r="C9299" s="5" t="s">
        <v>4055</v>
      </c>
      <c r="D9299" s="5" t="s">
        <v>13841</v>
      </c>
      <c r="E9299" s="43">
        <v>50000</v>
      </c>
      <c r="F9299" s="43"/>
      <c r="G9299" s="48">
        <f t="shared" si="231"/>
        <v>353698.68492769753</v>
      </c>
      <c r="H9299" s="391" t="s">
        <v>9568</v>
      </c>
    </row>
    <row r="9300" spans="1:10" x14ac:dyDescent="0.3">
      <c r="A9300" s="45">
        <v>45444</v>
      </c>
      <c r="B9300" s="398" t="s">
        <v>12091</v>
      </c>
      <c r="C9300" s="5" t="s">
        <v>13842</v>
      </c>
      <c r="D9300" s="5" t="s">
        <v>13843</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13845</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13846</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13847</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13848</v>
      </c>
      <c r="D9313" s="5" t="s">
        <v>13849</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13850</v>
      </c>
      <c r="E9316" s="187">
        <v>166630</v>
      </c>
      <c r="F9316" s="43"/>
      <c r="G9316" s="48">
        <f t="shared" si="231"/>
        <v>1283008.6849276975</v>
      </c>
      <c r="H9316" s="391" t="s">
        <v>9568</v>
      </c>
    </row>
    <row r="9317" spans="1:10" x14ac:dyDescent="0.3">
      <c r="A9317" s="45">
        <v>45446</v>
      </c>
      <c r="B9317" s="396" t="s">
        <v>12174</v>
      </c>
      <c r="C9317" s="186" t="s">
        <v>54</v>
      </c>
      <c r="D9317" s="186" t="s">
        <v>13851</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13852</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13859</v>
      </c>
      <c r="E9326" s="187">
        <v>52660</v>
      </c>
      <c r="F9326" s="43"/>
      <c r="G9326" s="48">
        <f t="shared" si="231"/>
        <v>410118.68492769753</v>
      </c>
      <c r="H9326" s="391" t="s">
        <v>9568</v>
      </c>
    </row>
    <row r="9327" spans="1:10" x14ac:dyDescent="0.3">
      <c r="A9327" s="45">
        <v>45447</v>
      </c>
      <c r="B9327" s="396" t="s">
        <v>13181</v>
      </c>
      <c r="C9327" s="186" t="s">
        <v>54</v>
      </c>
      <c r="D9327" s="186" t="s">
        <v>13860</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13861</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13853</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13856</v>
      </c>
      <c r="D9333" s="5" t="s">
        <v>13857</v>
      </c>
      <c r="E9333" s="43">
        <v>37000</v>
      </c>
      <c r="F9333" s="43"/>
      <c r="G9333" s="48">
        <f t="shared" si="231"/>
        <v>207258.68492769753</v>
      </c>
      <c r="H9333" s="391" t="s">
        <v>9568</v>
      </c>
    </row>
    <row r="9334" spans="1:10" x14ac:dyDescent="0.3">
      <c r="A9334" s="45">
        <v>45447</v>
      </c>
      <c r="B9334" s="398" t="s">
        <v>12091</v>
      </c>
      <c r="C9334" s="5" t="s">
        <v>30</v>
      </c>
      <c r="D9334" s="5" t="s">
        <v>13858</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13862</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13863</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13864</v>
      </c>
      <c r="E9341" s="43">
        <v>8000</v>
      </c>
      <c r="F9341" s="43"/>
      <c r="G9341" s="48">
        <f t="shared" si="231"/>
        <v>213018.68492769753</v>
      </c>
      <c r="H9341" s="391" t="s">
        <v>9568</v>
      </c>
    </row>
    <row r="9342" spans="1:10" x14ac:dyDescent="0.3">
      <c r="A9342" s="45">
        <v>45449</v>
      </c>
      <c r="B9342" s="396" t="s">
        <v>13231</v>
      </c>
      <c r="C9342" s="186" t="s">
        <v>54</v>
      </c>
      <c r="D9342" s="186" t="s">
        <v>13865</v>
      </c>
      <c r="E9342" s="187">
        <v>70000</v>
      </c>
      <c r="F9342" s="43"/>
      <c r="G9342" s="48">
        <f t="shared" si="231"/>
        <v>143018.68492769753</v>
      </c>
      <c r="H9342" s="391" t="s">
        <v>9568</v>
      </c>
      <c r="J9342" s="52">
        <v>3499100</v>
      </c>
    </row>
    <row r="9343" spans="1:10" x14ac:dyDescent="0.3">
      <c r="A9343" s="45">
        <v>45449</v>
      </c>
      <c r="B9343" s="396" t="s">
        <v>12654</v>
      </c>
      <c r="C9343" s="5" t="s">
        <v>64</v>
      </c>
      <c r="D9343" s="5" t="s">
        <v>13869</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13872</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13873</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13906</v>
      </c>
      <c r="C9353" s="5" t="s">
        <v>9765</v>
      </c>
      <c r="D9353" s="5" t="s">
        <v>13907</v>
      </c>
      <c r="E9353" s="43">
        <v>10000</v>
      </c>
      <c r="F9353" s="43"/>
      <c r="G9353" s="48">
        <f t="shared" si="231"/>
        <v>802688.68492769753</v>
      </c>
      <c r="H9353" s="391" t="s">
        <v>9568</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13875</v>
      </c>
      <c r="E9355" s="187">
        <v>61350</v>
      </c>
      <c r="F9355" s="43"/>
      <c r="G9355" s="48">
        <f t="shared" si="231"/>
        <v>738338.68492769753</v>
      </c>
      <c r="H9355" s="391" t="s">
        <v>9568</v>
      </c>
    </row>
    <row r="9356" spans="1:8" x14ac:dyDescent="0.3">
      <c r="A9356" s="45">
        <v>45451</v>
      </c>
      <c r="B9356" s="396" t="s">
        <v>12654</v>
      </c>
      <c r="C9356" s="186" t="s">
        <v>54</v>
      </c>
      <c r="D9356" s="186" t="s">
        <v>13877</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13876</v>
      </c>
      <c r="D9358" s="5" t="s">
        <v>13886</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13882</v>
      </c>
      <c r="E9364" s="43">
        <v>33500</v>
      </c>
      <c r="F9364" s="43"/>
      <c r="G9364" s="48">
        <f t="shared" si="232"/>
        <v>554488.68492769753</v>
      </c>
      <c r="H9364" s="391" t="s">
        <v>9568</v>
      </c>
    </row>
    <row r="9365" spans="1:8" x14ac:dyDescent="0.3">
      <c r="A9365" s="45">
        <v>45453</v>
      </c>
      <c r="B9365" s="398" t="s">
        <v>12091</v>
      </c>
      <c r="C9365" s="5" t="s">
        <v>54</v>
      </c>
      <c r="D9365" s="5" t="s">
        <v>13879</v>
      </c>
      <c r="E9365" s="43">
        <v>20000</v>
      </c>
      <c r="F9365" s="43"/>
      <c r="G9365" s="48">
        <f t="shared" si="232"/>
        <v>534488.68492769753</v>
      </c>
      <c r="H9365" s="391" t="s">
        <v>9568</v>
      </c>
    </row>
    <row r="9366" spans="1:8" x14ac:dyDescent="0.3">
      <c r="A9366" s="45">
        <v>45453</v>
      </c>
      <c r="B9366" s="398" t="s">
        <v>13836</v>
      </c>
      <c r="C9366" s="5" t="s">
        <v>9765</v>
      </c>
      <c r="D9366" s="5" t="s">
        <v>13907</v>
      </c>
      <c r="E9366" s="43">
        <v>5000</v>
      </c>
      <c r="F9366" s="43"/>
      <c r="G9366" s="48">
        <f t="shared" si="232"/>
        <v>529488.68492769753</v>
      </c>
      <c r="H9366" s="391" t="s">
        <v>9568</v>
      </c>
    </row>
    <row r="9367" spans="1:8" x14ac:dyDescent="0.3">
      <c r="A9367" s="45">
        <v>45453</v>
      </c>
      <c r="B9367" s="398" t="s">
        <v>12272</v>
      </c>
      <c r="C9367" s="5" t="s">
        <v>550</v>
      </c>
      <c r="D9367" s="5" t="s">
        <v>13881</v>
      </c>
      <c r="E9367" s="43">
        <v>7900</v>
      </c>
      <c r="F9367" s="43"/>
      <c r="G9367" s="48">
        <f t="shared" si="232"/>
        <v>521588.68492769753</v>
      </c>
      <c r="H9367" s="391" t="s">
        <v>9568</v>
      </c>
    </row>
    <row r="9368" spans="1:8" x14ac:dyDescent="0.3">
      <c r="A9368" s="45">
        <v>45453</v>
      </c>
      <c r="B9368" s="398" t="s">
        <v>9990</v>
      </c>
      <c r="C9368" s="5" t="s">
        <v>4550</v>
      </c>
      <c r="D9368" s="5" t="s">
        <v>13880</v>
      </c>
      <c r="E9368" s="43">
        <v>10000</v>
      </c>
      <c r="F9368" s="43"/>
      <c r="G9368" s="48">
        <f t="shared" si="232"/>
        <v>511588.68492769753</v>
      </c>
      <c r="H9368" s="391" t="s">
        <v>9568</v>
      </c>
    </row>
    <row r="9369" spans="1:8" x14ac:dyDescent="0.3">
      <c r="A9369" s="45">
        <v>45454</v>
      </c>
      <c r="B9369" s="398" t="s">
        <v>13760</v>
      </c>
      <c r="C9369" s="5" t="s">
        <v>11194</v>
      </c>
      <c r="D9369" s="5" t="s">
        <v>13883</v>
      </c>
      <c r="E9369" s="43">
        <v>11300</v>
      </c>
      <c r="F9369" s="43"/>
      <c r="G9369" s="48">
        <f t="shared" si="232"/>
        <v>500288.68492769753</v>
      </c>
      <c r="H9369" s="391" t="s">
        <v>9568</v>
      </c>
    </row>
    <row r="9370" spans="1:8" x14ac:dyDescent="0.3">
      <c r="A9370" s="45">
        <v>45454</v>
      </c>
      <c r="B9370" s="398" t="s">
        <v>13428</v>
      </c>
      <c r="C9370" s="5" t="s">
        <v>11194</v>
      </c>
      <c r="D9370" s="5" t="s">
        <v>13884</v>
      </c>
      <c r="E9370" s="43">
        <v>1700</v>
      </c>
      <c r="F9370" s="43"/>
      <c r="G9370" s="48">
        <f t="shared" si="232"/>
        <v>498588.68492769753</v>
      </c>
      <c r="H9370" s="391" t="s">
        <v>9568</v>
      </c>
    </row>
    <row r="9371" spans="1:8" x14ac:dyDescent="0.3">
      <c r="A9371" s="45">
        <v>45454</v>
      </c>
      <c r="B9371" s="398" t="s">
        <v>13428</v>
      </c>
      <c r="C9371" s="5" t="s">
        <v>11194</v>
      </c>
      <c r="D9371" s="5" t="s">
        <v>13885</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13904</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13904</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13903</v>
      </c>
      <c r="E9378" s="485"/>
      <c r="F9378" s="43">
        <v>1000000</v>
      </c>
      <c r="G9378" s="48">
        <f t="shared" si="232"/>
        <v>2115508.6849276973</v>
      </c>
      <c r="H9378" s="391" t="s">
        <v>9568</v>
      </c>
    </row>
    <row r="9379" spans="1:9" x14ac:dyDescent="0.3">
      <c r="A9379" s="45">
        <v>45454</v>
      </c>
      <c r="B9379" s="398" t="s">
        <v>12091</v>
      </c>
      <c r="C9379" s="5" t="s">
        <v>11194</v>
      </c>
      <c r="D9379" s="5" t="s">
        <v>13905</v>
      </c>
      <c r="E9379" s="43">
        <v>10500</v>
      </c>
      <c r="F9379" s="43"/>
      <c r="G9379" s="48">
        <f t="shared" si="232"/>
        <v>2105008.6849276973</v>
      </c>
      <c r="H9379" s="391" t="s">
        <v>9568</v>
      </c>
    </row>
    <row r="9380" spans="1:9" x14ac:dyDescent="0.3">
      <c r="A9380" s="45">
        <v>45454</v>
      </c>
      <c r="B9380" s="398" t="s">
        <v>25</v>
      </c>
      <c r="C9380" s="5" t="s">
        <v>25</v>
      </c>
      <c r="D9380" s="5" t="s">
        <v>11455</v>
      </c>
      <c r="E9380" s="43">
        <v>3000</v>
      </c>
      <c r="F9380" s="43"/>
      <c r="G9380" s="48">
        <f t="shared" si="232"/>
        <v>2102008.6849276973</v>
      </c>
      <c r="H9380" s="391" t="s">
        <v>9568</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13908</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9568</v>
      </c>
      <c r="I9383" s="52">
        <f>60000+50000</f>
        <v>110000</v>
      </c>
    </row>
    <row r="9384" spans="1:9" x14ac:dyDescent="0.3">
      <c r="A9384" s="45">
        <v>45455</v>
      </c>
      <c r="B9384" s="398" t="s">
        <v>25</v>
      </c>
      <c r="C9384" s="5" t="s">
        <v>25</v>
      </c>
      <c r="D9384" s="5" t="s">
        <v>11455</v>
      </c>
      <c r="E9384" s="43">
        <v>5000</v>
      </c>
      <c r="F9384" s="43"/>
      <c r="G9384" s="48">
        <f t="shared" si="232"/>
        <v>2036224.6849276973</v>
      </c>
      <c r="H9384" s="391" t="s">
        <v>9568</v>
      </c>
    </row>
    <row r="9385" spans="1:9" x14ac:dyDescent="0.3">
      <c r="A9385" s="45">
        <v>45456</v>
      </c>
      <c r="B9385" s="398"/>
      <c r="C9385" s="5" t="s">
        <v>13911</v>
      </c>
      <c r="D9385" s="5" t="s">
        <v>13912</v>
      </c>
      <c r="E9385" s="43">
        <v>7000</v>
      </c>
      <c r="F9385" s="43"/>
      <c r="G9385" s="48">
        <f t="shared" si="232"/>
        <v>2029224.6849276973</v>
      </c>
      <c r="H9385" s="391" t="s">
        <v>10772</v>
      </c>
    </row>
    <row r="9386" spans="1:9" x14ac:dyDescent="0.3">
      <c r="A9386" s="45">
        <v>45456</v>
      </c>
      <c r="B9386" s="398" t="s">
        <v>12654</v>
      </c>
      <c r="C9386" s="5" t="s">
        <v>5793</v>
      </c>
      <c r="D9386" s="5" t="s">
        <v>40</v>
      </c>
      <c r="E9386" s="43">
        <v>800</v>
      </c>
      <c r="F9386" s="43"/>
      <c r="G9386" s="48">
        <f t="shared" si="232"/>
        <v>2028424.6849276973</v>
      </c>
      <c r="H9386" s="391" t="s">
        <v>9568</v>
      </c>
    </row>
    <row r="9387" spans="1:9" x14ac:dyDescent="0.3">
      <c r="A9387" s="45">
        <v>45456</v>
      </c>
      <c r="B9387" s="398" t="s">
        <v>12117</v>
      </c>
      <c r="C9387" s="5" t="s">
        <v>84</v>
      </c>
      <c r="D9387" s="5" t="s">
        <v>13914</v>
      </c>
      <c r="E9387" s="43">
        <v>20000</v>
      </c>
      <c r="F9387" s="43"/>
      <c r="G9387" s="48">
        <f t="shared" si="232"/>
        <v>2008424.6849276973</v>
      </c>
      <c r="H9387" s="391" t="s">
        <v>9568</v>
      </c>
    </row>
    <row r="9388" spans="1:9" x14ac:dyDescent="0.3">
      <c r="A9388" s="45">
        <v>45456</v>
      </c>
      <c r="B9388" s="398" t="s">
        <v>13594</v>
      </c>
      <c r="C9388" s="5" t="s">
        <v>13915</v>
      </c>
      <c r="D9388" s="5" t="s">
        <v>582</v>
      </c>
      <c r="E9388" s="43">
        <v>150000</v>
      </c>
      <c r="F9388" s="43"/>
      <c r="G9388" s="48">
        <f t="shared" si="232"/>
        <v>1858424.6849276973</v>
      </c>
      <c r="H9388" s="391" t="s">
        <v>9568</v>
      </c>
    </row>
    <row r="9389" spans="1:9" x14ac:dyDescent="0.3">
      <c r="A9389" s="45">
        <v>45456</v>
      </c>
      <c r="B9389" s="398" t="s">
        <v>13760</v>
      </c>
      <c r="C9389" s="5" t="s">
        <v>5793</v>
      </c>
      <c r="D9389" s="5" t="s">
        <v>13916</v>
      </c>
      <c r="E9389" s="43">
        <v>5000</v>
      </c>
      <c r="F9389" s="43"/>
      <c r="G9389" s="48">
        <f t="shared" si="232"/>
        <v>1853424.6849276973</v>
      </c>
      <c r="H9389" s="391" t="s">
        <v>9568</v>
      </c>
    </row>
    <row r="9390" spans="1:9" x14ac:dyDescent="0.3">
      <c r="A9390" s="45">
        <v>45456</v>
      </c>
      <c r="B9390" s="398" t="s">
        <v>12654</v>
      </c>
      <c r="C9390" s="5" t="s">
        <v>84</v>
      </c>
      <c r="D9390" s="5" t="s">
        <v>13917</v>
      </c>
      <c r="E9390" s="43">
        <v>20000</v>
      </c>
      <c r="F9390" s="43"/>
      <c r="G9390" s="48">
        <f t="shared" si="232"/>
        <v>1833424.6849276973</v>
      </c>
      <c r="H9390" s="391" t="s">
        <v>9568</v>
      </c>
    </row>
    <row r="9391" spans="1:9" x14ac:dyDescent="0.3">
      <c r="A9391" s="45">
        <v>45456</v>
      </c>
      <c r="B9391" s="398" t="s">
        <v>12091</v>
      </c>
      <c r="C9391" s="5" t="s">
        <v>13923</v>
      </c>
      <c r="D9391" s="5" t="s">
        <v>13918</v>
      </c>
      <c r="E9391" s="43">
        <v>150000</v>
      </c>
      <c r="F9391" s="43"/>
      <c r="G9391" s="48">
        <f t="shared" si="232"/>
        <v>1683424.6849276973</v>
      </c>
      <c r="H9391" s="391" t="s">
        <v>9568</v>
      </c>
    </row>
    <row r="9392" spans="1:9" x14ac:dyDescent="0.3">
      <c r="A9392" s="45">
        <v>45456</v>
      </c>
      <c r="B9392" s="398" t="s">
        <v>12839</v>
      </c>
      <c r="C9392" s="5" t="s">
        <v>12840</v>
      </c>
      <c r="D9392" s="5" t="s">
        <v>294</v>
      </c>
      <c r="E9392" s="43">
        <v>250000</v>
      </c>
      <c r="F9392" s="43"/>
      <c r="G9392" s="48">
        <f t="shared" si="232"/>
        <v>1433424.6849276973</v>
      </c>
      <c r="H9392" s="391" t="s">
        <v>9568</v>
      </c>
    </row>
    <row r="9393" spans="1:8" x14ac:dyDescent="0.3">
      <c r="A9393" s="45">
        <v>45456</v>
      </c>
      <c r="B9393" s="398" t="s">
        <v>13118</v>
      </c>
      <c r="C9393" s="5" t="s">
        <v>13919</v>
      </c>
      <c r="D9393" s="5" t="s">
        <v>10627</v>
      </c>
      <c r="E9393" s="43">
        <v>12500</v>
      </c>
      <c r="F9393" s="43"/>
      <c r="G9393" s="48">
        <f t="shared" si="232"/>
        <v>1420924.6849276973</v>
      </c>
      <c r="H9393" s="391" t="s">
        <v>9568</v>
      </c>
    </row>
    <row r="9394" spans="1:8" x14ac:dyDescent="0.3">
      <c r="A9394" s="45">
        <v>45456</v>
      </c>
      <c r="B9394" s="398" t="s">
        <v>13760</v>
      </c>
      <c r="C9394" s="5" t="s">
        <v>11785</v>
      </c>
      <c r="D9394" s="5" t="s">
        <v>294</v>
      </c>
      <c r="E9394" s="43">
        <v>120000</v>
      </c>
      <c r="F9394" s="43"/>
      <c r="G9394" s="48">
        <f t="shared" si="232"/>
        <v>1300924.6849276973</v>
      </c>
      <c r="H9394" s="391" t="s">
        <v>9568</v>
      </c>
    </row>
    <row r="9395" spans="1:8" x14ac:dyDescent="0.3">
      <c r="A9395" s="45">
        <v>45457</v>
      </c>
      <c r="B9395" s="398" t="s">
        <v>13760</v>
      </c>
      <c r="C9395" s="5" t="s">
        <v>26</v>
      </c>
      <c r="D9395" s="5" t="s">
        <v>13922</v>
      </c>
      <c r="E9395" s="43">
        <v>600</v>
      </c>
      <c r="F9395" s="43"/>
      <c r="G9395" s="48">
        <f t="shared" si="232"/>
        <v>1300324.6849276973</v>
      </c>
      <c r="H9395" s="391" t="s">
        <v>9568</v>
      </c>
    </row>
    <row r="9396" spans="1:8" x14ac:dyDescent="0.3">
      <c r="A9396" s="45">
        <v>45457</v>
      </c>
      <c r="B9396" s="398" t="s">
        <v>13231</v>
      </c>
      <c r="C9396" s="5" t="s">
        <v>13925</v>
      </c>
      <c r="D9396" s="5" t="s">
        <v>13926</v>
      </c>
      <c r="E9396" s="43">
        <v>52000</v>
      </c>
      <c r="F9396" s="43"/>
      <c r="G9396" s="48">
        <f t="shared" si="232"/>
        <v>1248324.6849276973</v>
      </c>
      <c r="H9396" s="391" t="s">
        <v>9568</v>
      </c>
    </row>
    <row r="9397" spans="1:8" x14ac:dyDescent="0.3">
      <c r="A9397" s="45">
        <v>45457</v>
      </c>
      <c r="B9397" s="398" t="s">
        <v>25</v>
      </c>
      <c r="C9397" s="5" t="s">
        <v>25</v>
      </c>
      <c r="D9397" s="5" t="s">
        <v>11455</v>
      </c>
      <c r="E9397" s="43">
        <v>4000</v>
      </c>
      <c r="F9397" s="43"/>
      <c r="G9397" s="48">
        <f t="shared" si="232"/>
        <v>1244324.6849276973</v>
      </c>
      <c r="H9397" s="391" t="s">
        <v>9568</v>
      </c>
    </row>
    <row r="9398" spans="1:8" x14ac:dyDescent="0.3">
      <c r="A9398" s="45">
        <v>45457</v>
      </c>
      <c r="B9398" s="398" t="s">
        <v>25</v>
      </c>
      <c r="C9398" s="5" t="s">
        <v>84</v>
      </c>
      <c r="D9398" s="5" t="s">
        <v>13927</v>
      </c>
      <c r="E9398" s="43">
        <v>5000</v>
      </c>
      <c r="F9398" s="43"/>
      <c r="G9398" s="48">
        <f t="shared" si="232"/>
        <v>1239324.6849276973</v>
      </c>
      <c r="H9398" s="391" t="s">
        <v>9568</v>
      </c>
    </row>
    <row r="9399" spans="1:8" x14ac:dyDescent="0.3">
      <c r="A9399" s="45">
        <v>45457</v>
      </c>
      <c r="B9399" s="398" t="s">
        <v>13760</v>
      </c>
      <c r="C9399" s="5" t="s">
        <v>30</v>
      </c>
      <c r="D9399" s="5" t="s">
        <v>11592</v>
      </c>
      <c r="E9399" s="43">
        <v>500</v>
      </c>
      <c r="F9399" s="43"/>
      <c r="G9399" s="48">
        <f t="shared" si="232"/>
        <v>1238824.6849276973</v>
      </c>
      <c r="H9399" s="391" t="s">
        <v>9568</v>
      </c>
    </row>
    <row r="9400" spans="1:8" x14ac:dyDescent="0.3">
      <c r="A9400" s="45">
        <v>45457</v>
      </c>
      <c r="B9400" s="398" t="s">
        <v>10333</v>
      </c>
      <c r="C9400" s="5" t="s">
        <v>7737</v>
      </c>
      <c r="D9400" s="5" t="s">
        <v>294</v>
      </c>
      <c r="E9400" s="43">
        <v>10000</v>
      </c>
      <c r="F9400" s="43"/>
      <c r="G9400" s="48">
        <f t="shared" si="232"/>
        <v>1228824.6849276973</v>
      </c>
      <c r="H9400" s="391" t="s">
        <v>9568</v>
      </c>
    </row>
    <row r="9401" spans="1:8" x14ac:dyDescent="0.3">
      <c r="A9401" s="45">
        <v>45457</v>
      </c>
      <c r="B9401" s="396" t="s">
        <v>12174</v>
      </c>
      <c r="C9401" s="186" t="s">
        <v>54</v>
      </c>
      <c r="D9401" s="186" t="s">
        <v>13928</v>
      </c>
      <c r="E9401" s="187">
        <v>18500</v>
      </c>
      <c r="F9401" s="43"/>
      <c r="G9401" s="48">
        <f t="shared" si="232"/>
        <v>1210324.6849276973</v>
      </c>
      <c r="H9401" s="391" t="s">
        <v>9568</v>
      </c>
    </row>
    <row r="9402" spans="1:8" x14ac:dyDescent="0.3">
      <c r="A9402" s="45">
        <v>45457</v>
      </c>
      <c r="B9402" s="398" t="s">
        <v>13760</v>
      </c>
      <c r="C9402" s="5" t="s">
        <v>84</v>
      </c>
      <c r="D9402" s="5" t="s">
        <v>13929</v>
      </c>
      <c r="E9402" s="43">
        <v>3000</v>
      </c>
      <c r="F9402" s="43"/>
      <c r="G9402" s="48">
        <f t="shared" si="232"/>
        <v>1207324.6849276973</v>
      </c>
      <c r="H9402" s="391" t="s">
        <v>9568</v>
      </c>
    </row>
    <row r="9403" spans="1:8" x14ac:dyDescent="0.3">
      <c r="A9403" s="45">
        <v>45457</v>
      </c>
      <c r="B9403" s="398" t="s">
        <v>12272</v>
      </c>
      <c r="C9403" s="5" t="s">
        <v>1074</v>
      </c>
      <c r="D9403" s="5" t="s">
        <v>6280</v>
      </c>
      <c r="E9403" s="43">
        <v>3090</v>
      </c>
      <c r="F9403" s="43"/>
      <c r="G9403" s="48">
        <f t="shared" si="232"/>
        <v>1204234.6849276973</v>
      </c>
      <c r="H9403" s="391" t="s">
        <v>9568</v>
      </c>
    </row>
    <row r="9404" spans="1:8" x14ac:dyDescent="0.3">
      <c r="A9404" s="45">
        <v>45457</v>
      </c>
      <c r="B9404" s="398" t="s">
        <v>25</v>
      </c>
      <c r="C9404" s="5" t="s">
        <v>1074</v>
      </c>
      <c r="D9404" s="5" t="s">
        <v>6280</v>
      </c>
      <c r="E9404" s="43">
        <v>9435</v>
      </c>
      <c r="F9404" s="43"/>
      <c r="G9404" s="48">
        <f t="shared" si="232"/>
        <v>1194799.6849276973</v>
      </c>
      <c r="H9404" s="391" t="s">
        <v>9568</v>
      </c>
    </row>
    <row r="9405" spans="1:8" x14ac:dyDescent="0.3">
      <c r="A9405" s="45">
        <v>45457</v>
      </c>
      <c r="B9405" s="398" t="s">
        <v>12174</v>
      </c>
      <c r="C9405" s="5" t="s">
        <v>4156</v>
      </c>
      <c r="D9405" s="5" t="s">
        <v>294</v>
      </c>
      <c r="E9405" s="43">
        <v>250000</v>
      </c>
      <c r="F9405" s="43"/>
      <c r="G9405" s="48">
        <f t="shared" si="232"/>
        <v>944799.68492769729</v>
      </c>
      <c r="H9405" s="391" t="s">
        <v>9568</v>
      </c>
    </row>
    <row r="9406" spans="1:8" x14ac:dyDescent="0.3">
      <c r="A9406" s="45">
        <v>45458</v>
      </c>
      <c r="B9406" s="398" t="s">
        <v>12174</v>
      </c>
      <c r="C9406" s="5" t="s">
        <v>84</v>
      </c>
      <c r="D9406" s="5" t="s">
        <v>13930</v>
      </c>
      <c r="E9406" s="43">
        <v>5000</v>
      </c>
      <c r="F9406" s="43"/>
      <c r="G9406" s="48">
        <f t="shared" si="232"/>
        <v>939799.68492769729</v>
      </c>
      <c r="H9406" s="391" t="s">
        <v>9568</v>
      </c>
    </row>
    <row r="9407" spans="1:8" x14ac:dyDescent="0.3">
      <c r="A9407" s="45">
        <v>45458</v>
      </c>
      <c r="B9407" s="398"/>
      <c r="C9407" s="5" t="s">
        <v>14</v>
      </c>
      <c r="D9407" s="5" t="s">
        <v>294</v>
      </c>
      <c r="E9407" s="43">
        <v>500000</v>
      </c>
      <c r="F9407" s="43"/>
      <c r="G9407" s="48">
        <f t="shared" si="232"/>
        <v>439799.68492769729</v>
      </c>
      <c r="H9407" s="391" t="s">
        <v>9568</v>
      </c>
    </row>
    <row r="9408" spans="1:8" x14ac:dyDescent="0.3">
      <c r="A9408" s="45">
        <v>45458</v>
      </c>
      <c r="B9408" s="398" t="s">
        <v>9990</v>
      </c>
      <c r="C9408" s="5" t="s">
        <v>13931</v>
      </c>
      <c r="D9408" s="5" t="s">
        <v>294</v>
      </c>
      <c r="E9408" s="43">
        <v>22000</v>
      </c>
      <c r="F9408" s="43"/>
      <c r="G9408" s="48">
        <f t="shared" si="232"/>
        <v>417799.68492769729</v>
      </c>
      <c r="H9408" s="391" t="s">
        <v>9568</v>
      </c>
    </row>
    <row r="9409" spans="1:14" x14ac:dyDescent="0.3">
      <c r="A9409" s="45">
        <v>45458</v>
      </c>
      <c r="B9409" s="398" t="s">
        <v>12174</v>
      </c>
      <c r="C9409" s="5" t="s">
        <v>13931</v>
      </c>
      <c r="D9409" s="5" t="s">
        <v>294</v>
      </c>
      <c r="E9409" s="43">
        <v>43600</v>
      </c>
      <c r="F9409" s="43"/>
      <c r="G9409" s="48">
        <f t="shared" si="232"/>
        <v>374199.68492769729</v>
      </c>
      <c r="H9409" s="391" t="s">
        <v>9568</v>
      </c>
    </row>
    <row r="9410" spans="1:14" x14ac:dyDescent="0.3">
      <c r="A9410" s="45">
        <v>45458</v>
      </c>
      <c r="B9410" s="398" t="s">
        <v>13422</v>
      </c>
      <c r="C9410" s="5" t="s">
        <v>9452</v>
      </c>
      <c r="D9410" s="5" t="s">
        <v>13932</v>
      </c>
      <c r="E9410" s="43">
        <v>20000</v>
      </c>
      <c r="F9410" s="43"/>
      <c r="G9410" s="48">
        <f t="shared" si="232"/>
        <v>354199.68492769729</v>
      </c>
      <c r="H9410" s="391" t="s">
        <v>9568</v>
      </c>
    </row>
    <row r="9411" spans="1:14" x14ac:dyDescent="0.3">
      <c r="A9411" s="45">
        <v>45458</v>
      </c>
      <c r="B9411" s="398" t="s">
        <v>12174</v>
      </c>
      <c r="C9411" s="5" t="s">
        <v>84</v>
      </c>
      <c r="D9411" s="5" t="s">
        <v>13933</v>
      </c>
      <c r="E9411" s="43">
        <v>5000</v>
      </c>
      <c r="F9411" s="43"/>
      <c r="G9411" s="48">
        <f t="shared" si="232"/>
        <v>349199.68492769729</v>
      </c>
      <c r="H9411" s="391" t="s">
        <v>9568</v>
      </c>
    </row>
    <row r="9412" spans="1:14" x14ac:dyDescent="0.3">
      <c r="A9412" s="45">
        <v>45458</v>
      </c>
      <c r="B9412" s="398" t="s">
        <v>12091</v>
      </c>
      <c r="C9412" s="5" t="s">
        <v>11194</v>
      </c>
      <c r="D9412" s="5" t="s">
        <v>13934</v>
      </c>
      <c r="E9412" s="43">
        <v>5000</v>
      </c>
      <c r="F9412" s="43"/>
      <c r="G9412" s="48">
        <f t="shared" si="232"/>
        <v>344199.68492769729</v>
      </c>
      <c r="H9412" s="391" t="s">
        <v>9568</v>
      </c>
    </row>
    <row r="9413" spans="1:14" x14ac:dyDescent="0.3">
      <c r="A9413" s="45">
        <v>45458</v>
      </c>
      <c r="B9413" s="398" t="s">
        <v>12091</v>
      </c>
      <c r="C9413" s="5" t="s">
        <v>11406</v>
      </c>
      <c r="D9413" s="5" t="s">
        <v>13936</v>
      </c>
      <c r="E9413" s="43">
        <v>20000</v>
      </c>
      <c r="F9413" s="43"/>
      <c r="G9413" s="48">
        <f t="shared" si="232"/>
        <v>324199.68492769729</v>
      </c>
      <c r="H9413" s="391" t="s">
        <v>9568</v>
      </c>
    </row>
    <row r="9414" spans="1:14" x14ac:dyDescent="0.3">
      <c r="A9414" s="45">
        <v>45458</v>
      </c>
      <c r="B9414" s="398" t="s">
        <v>13231</v>
      </c>
      <c r="C9414" s="5" t="s">
        <v>84</v>
      </c>
      <c r="D9414" s="5" t="s">
        <v>13935</v>
      </c>
      <c r="E9414" s="43">
        <v>4000</v>
      </c>
      <c r="F9414" s="43"/>
      <c r="G9414" s="48">
        <f t="shared" si="232"/>
        <v>320199.68492769729</v>
      </c>
      <c r="H9414" s="391" t="s">
        <v>9568</v>
      </c>
    </row>
    <row r="9415" spans="1:14" x14ac:dyDescent="0.3">
      <c r="A9415" s="45">
        <v>45458</v>
      </c>
      <c r="B9415" s="398" t="s">
        <v>25</v>
      </c>
      <c r="C9415" s="5" t="s">
        <v>25</v>
      </c>
      <c r="D9415" s="5" t="s">
        <v>11455</v>
      </c>
      <c r="E9415" s="43">
        <v>2000</v>
      </c>
      <c r="F9415" s="43"/>
      <c r="G9415" s="48">
        <f t="shared" si="232"/>
        <v>318199.68492769729</v>
      </c>
      <c r="H9415" s="391" t="s">
        <v>9568</v>
      </c>
    </row>
    <row r="9416" spans="1:14" x14ac:dyDescent="0.3">
      <c r="A9416" s="45">
        <v>45463</v>
      </c>
      <c r="B9416" s="398" t="s">
        <v>25</v>
      </c>
      <c r="C9416" s="5" t="s">
        <v>84</v>
      </c>
      <c r="D9416" s="5" t="s">
        <v>13937</v>
      </c>
      <c r="E9416" s="43">
        <v>1000</v>
      </c>
      <c r="F9416" s="43"/>
      <c r="G9416" s="48">
        <f t="shared" si="232"/>
        <v>317199.68492769729</v>
      </c>
      <c r="H9416" s="391" t="s">
        <v>9568</v>
      </c>
    </row>
    <row r="9417" spans="1:14" x14ac:dyDescent="0.3">
      <c r="A9417" s="45">
        <v>45463</v>
      </c>
      <c r="B9417" s="398" t="s">
        <v>25</v>
      </c>
      <c r="C9417" s="5" t="s">
        <v>25</v>
      </c>
      <c r="D9417" s="5" t="s">
        <v>11455</v>
      </c>
      <c r="E9417" s="43">
        <v>3000</v>
      </c>
      <c r="F9417" s="43"/>
      <c r="G9417" s="48">
        <f t="shared" si="232"/>
        <v>314199.68492769729</v>
      </c>
      <c r="H9417" s="391" t="s">
        <v>9568</v>
      </c>
    </row>
    <row r="9418" spans="1:14" x14ac:dyDescent="0.3">
      <c r="A9418" s="45">
        <v>45463</v>
      </c>
      <c r="B9418" s="398" t="s">
        <v>12117</v>
      </c>
      <c r="C9418" s="5" t="s">
        <v>5793</v>
      </c>
      <c r="D9418" s="5" t="s">
        <v>13938</v>
      </c>
      <c r="E9418" s="43">
        <v>300</v>
      </c>
      <c r="F9418" s="43"/>
      <c r="G9418" s="48">
        <f t="shared" si="232"/>
        <v>313899.68492769729</v>
      </c>
      <c r="H9418" s="391" t="s">
        <v>9568</v>
      </c>
    </row>
    <row r="9419" spans="1:14" x14ac:dyDescent="0.3">
      <c r="A9419" s="45">
        <v>45463</v>
      </c>
      <c r="B9419" s="398" t="s">
        <v>13364</v>
      </c>
      <c r="C9419" s="5" t="s">
        <v>54</v>
      </c>
      <c r="D9419" s="5" t="s">
        <v>13939</v>
      </c>
      <c r="E9419" s="43">
        <v>7060</v>
      </c>
      <c r="F9419" s="43"/>
      <c r="G9419" s="48">
        <f t="shared" si="232"/>
        <v>306839.68492769729</v>
      </c>
      <c r="H9419" s="391" t="s">
        <v>9568</v>
      </c>
    </row>
    <row r="9420" spans="1:14" x14ac:dyDescent="0.3">
      <c r="A9420" s="45">
        <v>45463</v>
      </c>
      <c r="B9420" s="398" t="s">
        <v>12123</v>
      </c>
      <c r="C9420" s="5" t="s">
        <v>13941</v>
      </c>
      <c r="D9420" s="5" t="s">
        <v>1044</v>
      </c>
      <c r="E9420" s="43">
        <v>11850</v>
      </c>
      <c r="F9420" s="43"/>
      <c r="G9420" s="48">
        <f t="shared" si="232"/>
        <v>294989.68492769729</v>
      </c>
      <c r="H9420" s="391" t="s">
        <v>9568</v>
      </c>
      <c r="I9420" s="52">
        <v>151325</v>
      </c>
    </row>
    <row r="9421" spans="1:14" x14ac:dyDescent="0.3">
      <c r="A9421" s="45">
        <v>45463</v>
      </c>
      <c r="B9421" s="398" t="s">
        <v>13231</v>
      </c>
      <c r="C9421" s="5" t="s">
        <v>5793</v>
      </c>
      <c r="D9421" s="5" t="s">
        <v>40</v>
      </c>
      <c r="E9421" s="43">
        <v>230</v>
      </c>
      <c r="F9421" s="43"/>
      <c r="G9421" s="48">
        <f t="shared" si="232"/>
        <v>294759.68492769729</v>
      </c>
      <c r="H9421" s="391" t="s">
        <v>9568</v>
      </c>
      <c r="I9421" s="52">
        <f>I9420*18%</f>
        <v>27238.5</v>
      </c>
    </row>
    <row r="9422" spans="1:14" x14ac:dyDescent="0.3">
      <c r="A9422" s="45">
        <v>45463</v>
      </c>
      <c r="B9422" s="398" t="s">
        <v>13501</v>
      </c>
      <c r="C9422" s="5" t="s">
        <v>4550</v>
      </c>
      <c r="D9422" s="5" t="s">
        <v>13940</v>
      </c>
      <c r="E9422" s="43">
        <v>15000</v>
      </c>
      <c r="F9422" s="43"/>
      <c r="G9422" s="48">
        <f t="shared" ref="G9422:G9488" si="233">G9421+F9422-E9422</f>
        <v>279759.68492769729</v>
      </c>
      <c r="H9422" s="391" t="s">
        <v>9568</v>
      </c>
      <c r="I9422" s="52">
        <f>I9421+I9420</f>
        <v>178563.5</v>
      </c>
    </row>
    <row r="9423" spans="1:14" x14ac:dyDescent="0.3">
      <c r="A9423" s="45">
        <v>45464</v>
      </c>
      <c r="B9423" s="398" t="s">
        <v>25</v>
      </c>
      <c r="C9423" s="5" t="s">
        <v>25</v>
      </c>
      <c r="D9423" s="5" t="s">
        <v>11455</v>
      </c>
      <c r="E9423" s="43">
        <v>4000</v>
      </c>
      <c r="F9423" s="43"/>
      <c r="G9423" s="48">
        <f t="shared" si="233"/>
        <v>275759.68492769729</v>
      </c>
      <c r="H9423" s="391" t="s">
        <v>9568</v>
      </c>
    </row>
    <row r="9424" spans="1:14" s="389" customFormat="1" ht="37.5" x14ac:dyDescent="0.3">
      <c r="A9424" s="45">
        <v>45464</v>
      </c>
      <c r="B9424" s="322" t="s">
        <v>12272</v>
      </c>
      <c r="C9424" s="44" t="s">
        <v>1616</v>
      </c>
      <c r="D9424" s="124" t="s">
        <v>13943</v>
      </c>
      <c r="E9424" s="28">
        <v>82580</v>
      </c>
      <c r="F9424" s="28"/>
      <c r="G9424" s="48">
        <f t="shared" si="233"/>
        <v>193179.68492769729</v>
      </c>
      <c r="H9424" s="391" t="s">
        <v>9568</v>
      </c>
      <c r="I9424" s="155"/>
      <c r="J9424" s="155"/>
      <c r="K9424" s="155"/>
      <c r="N9424" s="155"/>
    </row>
    <row r="9425" spans="1:9" x14ac:dyDescent="0.3">
      <c r="A9425" s="45">
        <v>45464</v>
      </c>
      <c r="B9425" s="398" t="s">
        <v>9990</v>
      </c>
      <c r="C9425" s="5" t="s">
        <v>13944</v>
      </c>
      <c r="D9425" s="5" t="s">
        <v>13945</v>
      </c>
      <c r="E9425" s="43">
        <v>29210</v>
      </c>
      <c r="F9425" s="43"/>
      <c r="G9425" s="48">
        <f t="shared" si="233"/>
        <v>163969.68492769729</v>
      </c>
      <c r="H9425" s="391" t="s">
        <v>9568</v>
      </c>
    </row>
    <row r="9426" spans="1:9" x14ac:dyDescent="0.3">
      <c r="A9426" s="45">
        <v>45464</v>
      </c>
      <c r="B9426" s="398" t="s">
        <v>13906</v>
      </c>
      <c r="C9426" s="5" t="s">
        <v>26</v>
      </c>
      <c r="D9426" s="5" t="s">
        <v>13946</v>
      </c>
      <c r="E9426" s="43">
        <v>1500</v>
      </c>
      <c r="F9426" s="43"/>
      <c r="G9426" s="48">
        <f t="shared" si="233"/>
        <v>162469.68492769729</v>
      </c>
      <c r="H9426" s="391" t="s">
        <v>9568</v>
      </c>
    </row>
    <row r="9427" spans="1:9" x14ac:dyDescent="0.3">
      <c r="A9427" s="45">
        <v>45464</v>
      </c>
      <c r="B9427" s="398" t="s">
        <v>12839</v>
      </c>
      <c r="C9427" s="5" t="s">
        <v>5793</v>
      </c>
      <c r="D9427" s="5" t="s">
        <v>40</v>
      </c>
      <c r="E9427" s="43">
        <v>450</v>
      </c>
      <c r="F9427" s="43"/>
      <c r="G9427" s="48">
        <f t="shared" si="233"/>
        <v>162019.68492769729</v>
      </c>
      <c r="H9427" s="391" t="s">
        <v>9568</v>
      </c>
    </row>
    <row r="9428" spans="1:9" x14ac:dyDescent="0.3">
      <c r="A9428" s="45">
        <v>45464</v>
      </c>
      <c r="B9428" s="398" t="s">
        <v>13760</v>
      </c>
      <c r="C9428" s="5" t="s">
        <v>13947</v>
      </c>
      <c r="D9428" s="5" t="s">
        <v>13948</v>
      </c>
      <c r="E9428" s="43">
        <v>23000</v>
      </c>
      <c r="F9428" s="43"/>
      <c r="G9428" s="48">
        <f t="shared" si="233"/>
        <v>139019.68492769729</v>
      </c>
      <c r="H9428" s="391" t="s">
        <v>9568</v>
      </c>
    </row>
    <row r="9429" spans="1:9" x14ac:dyDescent="0.3">
      <c r="A9429" s="45">
        <v>45464</v>
      </c>
      <c r="B9429" s="398" t="s">
        <v>25</v>
      </c>
      <c r="C9429" s="5" t="s">
        <v>84</v>
      </c>
      <c r="D9429" s="5" t="s">
        <v>13949</v>
      </c>
      <c r="E9429" s="43">
        <v>30000</v>
      </c>
      <c r="F9429" s="43"/>
      <c r="G9429" s="48">
        <f t="shared" si="233"/>
        <v>109019.68492769729</v>
      </c>
      <c r="H9429" s="391" t="s">
        <v>9568</v>
      </c>
    </row>
    <row r="9430" spans="1:9" x14ac:dyDescent="0.3">
      <c r="A9430" s="45">
        <v>45465</v>
      </c>
      <c r="B9430" s="398"/>
      <c r="C9430" s="5" t="s">
        <v>14</v>
      </c>
      <c r="D9430" s="5" t="s">
        <v>294</v>
      </c>
      <c r="E9430" s="43">
        <v>5000</v>
      </c>
      <c r="F9430" s="43"/>
      <c r="G9430" s="48">
        <f t="shared" si="233"/>
        <v>104019.68492769729</v>
      </c>
      <c r="H9430" s="391" t="s">
        <v>9568</v>
      </c>
    </row>
    <row r="9431" spans="1:9" x14ac:dyDescent="0.3">
      <c r="A9431" s="45">
        <v>45465</v>
      </c>
      <c r="B9431" s="398" t="s">
        <v>12839</v>
      </c>
      <c r="C9431" s="5" t="s">
        <v>5793</v>
      </c>
      <c r="D9431" s="5" t="s">
        <v>294</v>
      </c>
      <c r="E9431" s="43">
        <v>1600</v>
      </c>
      <c r="F9431" s="43"/>
      <c r="G9431" s="48">
        <f t="shared" si="233"/>
        <v>102419.68492769729</v>
      </c>
      <c r="H9431" s="391" t="s">
        <v>9568</v>
      </c>
    </row>
    <row r="9432" spans="1:9" x14ac:dyDescent="0.3">
      <c r="A9432" s="45">
        <v>45465</v>
      </c>
      <c r="B9432" s="398" t="s">
        <v>13231</v>
      </c>
      <c r="C9432" s="5" t="s">
        <v>5793</v>
      </c>
      <c r="D9432" s="5" t="s">
        <v>294</v>
      </c>
      <c r="E9432" s="43">
        <v>2700</v>
      </c>
      <c r="F9432" s="43"/>
      <c r="G9432" s="48">
        <f t="shared" si="233"/>
        <v>99719.684927697293</v>
      </c>
      <c r="H9432" s="391" t="s">
        <v>9568</v>
      </c>
    </row>
    <row r="9433" spans="1:9" x14ac:dyDescent="0.3">
      <c r="A9433" s="45">
        <v>45465</v>
      </c>
      <c r="B9433" s="398" t="s">
        <v>13951</v>
      </c>
      <c r="C9433" s="5" t="s">
        <v>11194</v>
      </c>
      <c r="D9433" s="5" t="s">
        <v>13952</v>
      </c>
      <c r="E9433" s="43">
        <v>10000</v>
      </c>
      <c r="F9433" s="43"/>
      <c r="G9433" s="48">
        <f t="shared" si="233"/>
        <v>89719.684927697293</v>
      </c>
      <c r="H9433" s="391" t="s">
        <v>9568</v>
      </c>
    </row>
    <row r="9434" spans="1:9" x14ac:dyDescent="0.3">
      <c r="A9434" s="45">
        <v>45465</v>
      </c>
      <c r="B9434" s="398" t="s">
        <v>25</v>
      </c>
      <c r="C9434" s="5" t="s">
        <v>25</v>
      </c>
      <c r="D9434" s="5" t="s">
        <v>11455</v>
      </c>
      <c r="E9434" s="43">
        <v>4000</v>
      </c>
      <c r="F9434" s="43"/>
      <c r="G9434" s="48">
        <f t="shared" si="233"/>
        <v>85719.684927697293</v>
      </c>
      <c r="H9434" s="391" t="s">
        <v>9568</v>
      </c>
    </row>
    <row r="9435" spans="1:9" x14ac:dyDescent="0.3">
      <c r="A9435" s="45">
        <v>45465</v>
      </c>
      <c r="B9435" s="398" t="s">
        <v>13760</v>
      </c>
      <c r="C9435" s="5" t="s">
        <v>5793</v>
      </c>
      <c r="D9435" s="5" t="s">
        <v>40</v>
      </c>
      <c r="E9435" s="43">
        <v>2000</v>
      </c>
      <c r="F9435" s="43"/>
      <c r="G9435" s="48">
        <f t="shared" si="233"/>
        <v>83719.684927697293</v>
      </c>
      <c r="H9435" s="391" t="s">
        <v>9568</v>
      </c>
    </row>
    <row r="9436" spans="1:9" x14ac:dyDescent="0.3">
      <c r="A9436" s="45">
        <v>45465</v>
      </c>
      <c r="B9436" s="398" t="s">
        <v>12174</v>
      </c>
      <c r="C9436" s="5" t="s">
        <v>84</v>
      </c>
      <c r="D9436" s="5" t="s">
        <v>13953</v>
      </c>
      <c r="E9436" s="43">
        <v>5000</v>
      </c>
      <c r="F9436" s="43"/>
      <c r="G9436" s="48">
        <f t="shared" si="233"/>
        <v>78719.684927697293</v>
      </c>
      <c r="H9436" s="391" t="s">
        <v>9568</v>
      </c>
    </row>
    <row r="9437" spans="1:9" x14ac:dyDescent="0.3">
      <c r="A9437" s="45">
        <v>45465</v>
      </c>
      <c r="B9437" s="398" t="s">
        <v>13760</v>
      </c>
      <c r="C9437" s="5" t="s">
        <v>9452</v>
      </c>
      <c r="D9437" s="5" t="s">
        <v>40</v>
      </c>
      <c r="E9437" s="43">
        <v>13000</v>
      </c>
      <c r="F9437" s="43"/>
      <c r="G9437" s="48">
        <f t="shared" si="233"/>
        <v>65719.684927697293</v>
      </c>
      <c r="H9437" s="391" t="s">
        <v>9568</v>
      </c>
    </row>
    <row r="9438" spans="1:9" x14ac:dyDescent="0.3">
      <c r="A9438" s="45">
        <v>45465</v>
      </c>
      <c r="B9438" s="398" t="s">
        <v>13760</v>
      </c>
      <c r="C9438" s="5" t="s">
        <v>30</v>
      </c>
      <c r="D9438" s="5" t="s">
        <v>10651</v>
      </c>
      <c r="E9438" s="43">
        <v>1000</v>
      </c>
      <c r="F9438" s="43"/>
      <c r="G9438" s="48">
        <f t="shared" si="233"/>
        <v>64719.684927697293</v>
      </c>
      <c r="H9438" s="391" t="s">
        <v>9568</v>
      </c>
    </row>
    <row r="9439" spans="1:9" x14ac:dyDescent="0.3">
      <c r="A9439" s="45">
        <v>45467</v>
      </c>
      <c r="B9439" s="398" t="s">
        <v>13951</v>
      </c>
      <c r="C9439" s="5" t="s">
        <v>26</v>
      </c>
      <c r="D9439" s="5" t="s">
        <v>13954</v>
      </c>
      <c r="E9439" s="43">
        <v>1000</v>
      </c>
      <c r="F9439" s="43"/>
      <c r="G9439" s="48">
        <f t="shared" si="233"/>
        <v>63719.684927697293</v>
      </c>
      <c r="H9439" s="391" t="s">
        <v>9568</v>
      </c>
    </row>
    <row r="9440" spans="1:9" x14ac:dyDescent="0.3">
      <c r="A9440" s="45">
        <v>45467</v>
      </c>
      <c r="B9440" s="398" t="s">
        <v>13231</v>
      </c>
      <c r="C9440" s="5" t="s">
        <v>26</v>
      </c>
      <c r="D9440" s="5" t="s">
        <v>13955</v>
      </c>
      <c r="E9440" s="43">
        <v>1300</v>
      </c>
      <c r="F9440" s="43"/>
      <c r="G9440" s="48">
        <f t="shared" si="233"/>
        <v>62419.684927697293</v>
      </c>
      <c r="H9440" s="391" t="s">
        <v>9568</v>
      </c>
      <c r="I9440" s="52">
        <v>5600</v>
      </c>
    </row>
    <row r="9441" spans="1:11" x14ac:dyDescent="0.3">
      <c r="A9441" s="45">
        <v>45467</v>
      </c>
      <c r="B9441" s="398" t="s">
        <v>12839</v>
      </c>
      <c r="C9441" s="5" t="s">
        <v>11194</v>
      </c>
      <c r="D9441" s="5" t="s">
        <v>13956</v>
      </c>
      <c r="E9441" s="43">
        <v>17500</v>
      </c>
      <c r="F9441" s="43"/>
      <c r="G9441" s="48">
        <f t="shared" si="233"/>
        <v>44919.684927697293</v>
      </c>
      <c r="H9441" s="391" t="s">
        <v>9568</v>
      </c>
      <c r="I9441" s="52">
        <f>I9440*10%</f>
        <v>560</v>
      </c>
    </row>
    <row r="9442" spans="1:11" x14ac:dyDescent="0.3">
      <c r="A9442" s="45">
        <v>45467</v>
      </c>
      <c r="B9442" s="398" t="s">
        <v>12839</v>
      </c>
      <c r="C9442" s="5" t="s">
        <v>18</v>
      </c>
      <c r="D9442" s="5" t="s">
        <v>294</v>
      </c>
      <c r="E9442" s="43">
        <v>5000</v>
      </c>
      <c r="F9442" s="43"/>
      <c r="G9442" s="48">
        <f t="shared" si="233"/>
        <v>39919.684927697293</v>
      </c>
      <c r="H9442" s="391" t="s">
        <v>9568</v>
      </c>
    </row>
    <row r="9443" spans="1:11" x14ac:dyDescent="0.3">
      <c r="A9443" s="45">
        <v>45467</v>
      </c>
      <c r="B9443" s="398" t="s">
        <v>25</v>
      </c>
      <c r="C9443" s="5" t="s">
        <v>25</v>
      </c>
      <c r="D9443" s="5" t="s">
        <v>11455</v>
      </c>
      <c r="E9443" s="43">
        <v>5000</v>
      </c>
      <c r="F9443" s="43"/>
      <c r="G9443" s="48">
        <f t="shared" si="233"/>
        <v>34919.684927697293</v>
      </c>
      <c r="H9443" s="391" t="s">
        <v>9568</v>
      </c>
    </row>
    <row r="9444" spans="1:11" x14ac:dyDescent="0.3">
      <c r="A9444" s="45">
        <v>45467</v>
      </c>
      <c r="B9444" s="398" t="s">
        <v>13231</v>
      </c>
      <c r="C9444" s="5" t="s">
        <v>5793</v>
      </c>
      <c r="D9444" s="5" t="s">
        <v>40</v>
      </c>
      <c r="E9444" s="43">
        <v>270</v>
      </c>
      <c r="F9444" s="43"/>
      <c r="G9444" s="48">
        <f t="shared" si="233"/>
        <v>34649.684927697293</v>
      </c>
      <c r="H9444" s="391" t="s">
        <v>9568</v>
      </c>
    </row>
    <row r="9445" spans="1:11" ht="21" x14ac:dyDescent="0.3">
      <c r="A9445" s="45">
        <v>45467</v>
      </c>
      <c r="B9445" s="398" t="s">
        <v>13951</v>
      </c>
      <c r="C9445" s="5" t="s">
        <v>5793</v>
      </c>
      <c r="D9445" s="5" t="s">
        <v>40</v>
      </c>
      <c r="E9445" s="43">
        <v>400</v>
      </c>
      <c r="F9445" s="43"/>
      <c r="G9445" s="48">
        <f t="shared" si="233"/>
        <v>34249.684927697293</v>
      </c>
      <c r="H9445" s="391" t="s">
        <v>9568</v>
      </c>
      <c r="J9445" s="687" t="s">
        <v>13966</v>
      </c>
      <c r="K9445" s="688"/>
    </row>
    <row r="9446" spans="1:11" x14ac:dyDescent="0.3">
      <c r="A9446" s="45">
        <v>45467</v>
      </c>
      <c r="B9446" s="398" t="s">
        <v>12174</v>
      </c>
      <c r="C9446" s="5" t="s">
        <v>5162</v>
      </c>
      <c r="D9446" s="5" t="s">
        <v>3910</v>
      </c>
      <c r="E9446" s="43">
        <v>7000</v>
      </c>
      <c r="F9446" s="43"/>
      <c r="G9446" s="48">
        <f t="shared" si="233"/>
        <v>27249.684927697293</v>
      </c>
      <c r="H9446" s="391" t="s">
        <v>9568</v>
      </c>
      <c r="J9446" s="570" t="s">
        <v>10531</v>
      </c>
      <c r="K9446" s="570" t="s">
        <v>13963</v>
      </c>
    </row>
    <row r="9447" spans="1:11" x14ac:dyDescent="0.3">
      <c r="A9447" s="45">
        <v>45467</v>
      </c>
      <c r="B9447" s="579"/>
      <c r="C9447" s="485"/>
      <c r="D9447" s="496" t="s">
        <v>13108</v>
      </c>
      <c r="E9447" s="485"/>
      <c r="F9447" s="43">
        <v>250000</v>
      </c>
      <c r="G9447" s="48">
        <f t="shared" si="233"/>
        <v>277249.68492769729</v>
      </c>
      <c r="H9447" s="391" t="s">
        <v>9568</v>
      </c>
      <c r="J9447" s="570" t="s">
        <v>13962</v>
      </c>
      <c r="K9447" s="43" t="s">
        <v>13964</v>
      </c>
    </row>
    <row r="9448" spans="1:11" x14ac:dyDescent="0.3">
      <c r="A9448" s="45">
        <v>45467</v>
      </c>
      <c r="B9448" s="398" t="s">
        <v>13231</v>
      </c>
      <c r="C9448" s="5" t="s">
        <v>5793</v>
      </c>
      <c r="D9448" s="5" t="s">
        <v>40</v>
      </c>
      <c r="E9448" s="43">
        <v>1500</v>
      </c>
      <c r="F9448" s="43"/>
      <c r="G9448" s="48">
        <f t="shared" si="233"/>
        <v>275749.68492769729</v>
      </c>
      <c r="H9448" s="391" t="s">
        <v>9568</v>
      </c>
      <c r="J9448" s="570" t="s">
        <v>13965</v>
      </c>
      <c r="K9448" s="43" t="s">
        <v>13964</v>
      </c>
    </row>
    <row r="9449" spans="1:11" x14ac:dyDescent="0.3">
      <c r="A9449" s="45">
        <v>45468</v>
      </c>
      <c r="B9449" s="398"/>
      <c r="C9449" s="5" t="s">
        <v>68</v>
      </c>
      <c r="D9449" s="5" t="s">
        <v>13957</v>
      </c>
      <c r="E9449" s="43">
        <v>3000</v>
      </c>
      <c r="F9449" s="43"/>
      <c r="G9449" s="48">
        <f t="shared" si="233"/>
        <v>272749.68492769729</v>
      </c>
      <c r="H9449" s="391" t="s">
        <v>9568</v>
      </c>
    </row>
    <row r="9450" spans="1:11" x14ac:dyDescent="0.3">
      <c r="A9450" s="45">
        <v>45468</v>
      </c>
      <c r="B9450" s="398" t="s">
        <v>13951</v>
      </c>
      <c r="C9450" s="5" t="s">
        <v>5288</v>
      </c>
      <c r="D9450" s="5" t="s">
        <v>3910</v>
      </c>
      <c r="E9450" s="43">
        <v>20000</v>
      </c>
      <c r="F9450" s="43"/>
      <c r="G9450" s="48">
        <f t="shared" si="233"/>
        <v>252749.68492769729</v>
      </c>
      <c r="H9450" s="391" t="s">
        <v>9568</v>
      </c>
    </row>
    <row r="9451" spans="1:11" x14ac:dyDescent="0.3">
      <c r="A9451" s="45">
        <v>45468</v>
      </c>
      <c r="B9451" s="398" t="s">
        <v>10333</v>
      </c>
      <c r="C9451" s="5" t="s">
        <v>7737</v>
      </c>
      <c r="D9451" s="5" t="s">
        <v>294</v>
      </c>
      <c r="E9451" s="43">
        <v>15000</v>
      </c>
      <c r="F9451" s="43"/>
      <c r="G9451" s="48">
        <f t="shared" si="233"/>
        <v>237749.68492769729</v>
      </c>
      <c r="H9451" s="391" t="s">
        <v>9568</v>
      </c>
    </row>
    <row r="9452" spans="1:11" x14ac:dyDescent="0.3">
      <c r="A9452" s="45">
        <v>45468</v>
      </c>
      <c r="B9452" s="398" t="s">
        <v>10333</v>
      </c>
      <c r="C9452" s="5" t="s">
        <v>11194</v>
      </c>
      <c r="D9452" s="5" t="s">
        <v>13960</v>
      </c>
      <c r="E9452" s="43">
        <v>25600</v>
      </c>
      <c r="F9452" s="43"/>
      <c r="G9452" s="48">
        <f t="shared" si="233"/>
        <v>212149.68492769729</v>
      </c>
      <c r="H9452" s="391" t="s">
        <v>9568</v>
      </c>
    </row>
    <row r="9453" spans="1:11" x14ac:dyDescent="0.3">
      <c r="A9453" s="45">
        <v>45468</v>
      </c>
      <c r="B9453" s="398" t="s">
        <v>10333</v>
      </c>
      <c r="C9453" s="5" t="s">
        <v>11194</v>
      </c>
      <c r="D9453" s="5" t="s">
        <v>13961</v>
      </c>
      <c r="E9453" s="43">
        <v>42000</v>
      </c>
      <c r="F9453" s="43"/>
      <c r="G9453" s="48">
        <f t="shared" si="233"/>
        <v>170149.68492769729</v>
      </c>
      <c r="H9453" s="391" t="s">
        <v>9568</v>
      </c>
      <c r="I9453" s="52">
        <v>231056</v>
      </c>
    </row>
    <row r="9454" spans="1:11" x14ac:dyDescent="0.3">
      <c r="A9454" s="45">
        <v>45468</v>
      </c>
      <c r="B9454" s="398" t="s">
        <v>25</v>
      </c>
      <c r="C9454" s="5" t="s">
        <v>25</v>
      </c>
      <c r="D9454" s="5" t="s">
        <v>11455</v>
      </c>
      <c r="E9454" s="43">
        <v>4000</v>
      </c>
      <c r="F9454" s="43"/>
      <c r="G9454" s="48">
        <f t="shared" si="233"/>
        <v>166149.68492769729</v>
      </c>
      <c r="H9454" s="391" t="s">
        <v>9568</v>
      </c>
      <c r="I9454" s="52">
        <v>33840</v>
      </c>
    </row>
    <row r="9455" spans="1:11" x14ac:dyDescent="0.3">
      <c r="A9455" s="45">
        <v>45468</v>
      </c>
      <c r="B9455" s="398" t="s">
        <v>13364</v>
      </c>
      <c r="C9455" s="5" t="s">
        <v>3220</v>
      </c>
      <c r="D9455" s="5" t="s">
        <v>13967</v>
      </c>
      <c r="E9455" s="43">
        <v>100000</v>
      </c>
      <c r="F9455" s="43"/>
      <c r="G9455" s="48">
        <f t="shared" si="233"/>
        <v>66149.684927697293</v>
      </c>
      <c r="H9455" s="391" t="s">
        <v>9568</v>
      </c>
      <c r="I9455" s="52">
        <f>I9453-I9454</f>
        <v>197216</v>
      </c>
    </row>
    <row r="9456" spans="1:11" x14ac:dyDescent="0.3">
      <c r="A9456" s="45">
        <v>45468</v>
      </c>
      <c r="B9456" s="398" t="s">
        <v>10333</v>
      </c>
      <c r="C9456" s="5" t="s">
        <v>9801</v>
      </c>
      <c r="D9456" s="5" t="s">
        <v>13968</v>
      </c>
      <c r="E9456" s="43">
        <v>8000</v>
      </c>
      <c r="F9456" s="43"/>
      <c r="G9456" s="48">
        <f t="shared" si="233"/>
        <v>58149.684927697293</v>
      </c>
      <c r="H9456" s="391" t="s">
        <v>9568</v>
      </c>
    </row>
    <row r="9457" spans="1:11" x14ac:dyDescent="0.3">
      <c r="A9457" s="45">
        <v>45468</v>
      </c>
      <c r="B9457" s="398" t="s">
        <v>13760</v>
      </c>
      <c r="C9457" s="5" t="s">
        <v>13969</v>
      </c>
      <c r="D9457" s="5" t="s">
        <v>13970</v>
      </c>
      <c r="E9457" s="43">
        <v>34000</v>
      </c>
      <c r="F9457" s="43"/>
      <c r="G9457" s="48">
        <f t="shared" si="233"/>
        <v>24149.684927697293</v>
      </c>
      <c r="H9457" s="391" t="s">
        <v>9568</v>
      </c>
    </row>
    <row r="9458" spans="1:11" x14ac:dyDescent="0.3">
      <c r="A9458" s="45">
        <v>45468</v>
      </c>
      <c r="B9458" s="398" t="s">
        <v>13760</v>
      </c>
      <c r="C9458" s="5" t="s">
        <v>11194</v>
      </c>
      <c r="D9458" s="5" t="s">
        <v>13971</v>
      </c>
      <c r="E9458" s="43">
        <v>1000</v>
      </c>
      <c r="F9458" s="43"/>
      <c r="G9458" s="48">
        <f t="shared" si="233"/>
        <v>23149.684927697293</v>
      </c>
      <c r="H9458" s="391" t="s">
        <v>9568</v>
      </c>
    </row>
    <row r="9459" spans="1:11" x14ac:dyDescent="0.3">
      <c r="A9459" s="45">
        <v>45469</v>
      </c>
      <c r="B9459" s="398" t="s">
        <v>13760</v>
      </c>
      <c r="C9459" s="5" t="s">
        <v>5793</v>
      </c>
      <c r="D9459" s="5" t="s">
        <v>294</v>
      </c>
      <c r="E9459" s="43">
        <v>3200</v>
      </c>
      <c r="F9459" s="43"/>
      <c r="G9459" s="48">
        <f t="shared" si="233"/>
        <v>19949.684927697293</v>
      </c>
      <c r="H9459" s="391" t="s">
        <v>9568</v>
      </c>
    </row>
    <row r="9460" spans="1:11" x14ac:dyDescent="0.3">
      <c r="A9460" s="45">
        <v>45469</v>
      </c>
      <c r="B9460" s="398" t="s">
        <v>13760</v>
      </c>
      <c r="C9460" s="5" t="s">
        <v>11194</v>
      </c>
      <c r="D9460" s="5" t="s">
        <v>13972</v>
      </c>
      <c r="E9460" s="43">
        <v>7050</v>
      </c>
      <c r="F9460" s="43"/>
      <c r="G9460" s="48">
        <f t="shared" si="233"/>
        <v>12899.684927697293</v>
      </c>
      <c r="H9460" s="391" t="s">
        <v>9568</v>
      </c>
    </row>
    <row r="9461" spans="1:11" x14ac:dyDescent="0.3">
      <c r="A9461" s="45">
        <v>45469</v>
      </c>
      <c r="B9461" s="398" t="s">
        <v>25</v>
      </c>
      <c r="C9461" s="5" t="s">
        <v>25</v>
      </c>
      <c r="D9461" s="5" t="s">
        <v>11455</v>
      </c>
      <c r="E9461" s="43">
        <v>4000</v>
      </c>
      <c r="F9461" s="43"/>
      <c r="G9461" s="48">
        <f t="shared" si="233"/>
        <v>8899.6849276972935</v>
      </c>
      <c r="H9461" s="391" t="s">
        <v>9568</v>
      </c>
    </row>
    <row r="9462" spans="1:11" x14ac:dyDescent="0.3">
      <c r="A9462" s="45">
        <v>45469</v>
      </c>
      <c r="B9462" s="398" t="s">
        <v>13760</v>
      </c>
      <c r="C9462" s="5" t="s">
        <v>11194</v>
      </c>
      <c r="D9462" s="5" t="s">
        <v>13973</v>
      </c>
      <c r="E9462" s="43">
        <v>4280</v>
      </c>
      <c r="F9462" s="43"/>
      <c r="G9462" s="48">
        <f t="shared" si="233"/>
        <v>4619.6849276972935</v>
      </c>
      <c r="H9462" s="391" t="s">
        <v>9568</v>
      </c>
    </row>
    <row r="9463" spans="1:11" x14ac:dyDescent="0.3">
      <c r="A9463" s="45">
        <v>45469</v>
      </c>
      <c r="B9463" s="398" t="s">
        <v>13231</v>
      </c>
      <c r="C9463" s="5" t="s">
        <v>30</v>
      </c>
      <c r="D9463" s="5" t="s">
        <v>10643</v>
      </c>
      <c r="E9463" s="43">
        <v>500</v>
      </c>
      <c r="F9463" s="43"/>
      <c r="G9463" s="48">
        <f t="shared" si="233"/>
        <v>4119.6849276972935</v>
      </c>
      <c r="H9463" s="391" t="s">
        <v>9568</v>
      </c>
    </row>
    <row r="9464" spans="1:11" x14ac:dyDescent="0.3">
      <c r="A9464" s="45">
        <v>45469</v>
      </c>
      <c r="B9464" s="398" t="s">
        <v>25</v>
      </c>
      <c r="C9464" s="5" t="s">
        <v>25</v>
      </c>
      <c r="D9464" s="5" t="s">
        <v>11455</v>
      </c>
      <c r="E9464" s="43">
        <v>4000</v>
      </c>
      <c r="F9464" s="43"/>
      <c r="G9464" s="48">
        <f t="shared" si="233"/>
        <v>119.68492769729346</v>
      </c>
      <c r="H9464" s="391" t="s">
        <v>9568</v>
      </c>
    </row>
    <row r="9465" spans="1:11" x14ac:dyDescent="0.3">
      <c r="A9465" s="45">
        <v>45470</v>
      </c>
      <c r="B9465" s="579"/>
      <c r="C9465" s="485"/>
      <c r="D9465" s="496" t="s">
        <v>11032</v>
      </c>
      <c r="E9465" s="485"/>
      <c r="F9465" s="43">
        <v>500000</v>
      </c>
      <c r="G9465" s="48">
        <f t="shared" si="233"/>
        <v>500119.68492769729</v>
      </c>
      <c r="H9465" s="391" t="s">
        <v>9568</v>
      </c>
    </row>
    <row r="9466" spans="1:11" x14ac:dyDescent="0.3">
      <c r="A9466" s="45">
        <v>45470</v>
      </c>
      <c r="B9466" s="398" t="s">
        <v>12174</v>
      </c>
      <c r="C9466" s="5" t="s">
        <v>5162</v>
      </c>
      <c r="D9466" s="5" t="s">
        <v>294</v>
      </c>
      <c r="E9466" s="43">
        <v>3000</v>
      </c>
      <c r="F9466" s="43"/>
      <c r="G9466" s="48">
        <f t="shared" si="233"/>
        <v>497119.68492769729</v>
      </c>
      <c r="H9466" s="391" t="s">
        <v>9568</v>
      </c>
      <c r="J9466" s="52">
        <f>696593+2170165+2083381</f>
        <v>4950139</v>
      </c>
    </row>
    <row r="9467" spans="1:11" x14ac:dyDescent="0.3">
      <c r="A9467" s="45">
        <v>45470</v>
      </c>
      <c r="B9467" s="398" t="s">
        <v>13976</v>
      </c>
      <c r="C9467" s="5" t="s">
        <v>9765</v>
      </c>
      <c r="D9467" s="5" t="s">
        <v>294</v>
      </c>
      <c r="E9467" s="43">
        <v>10000</v>
      </c>
      <c r="F9467" s="43"/>
      <c r="G9467" s="48">
        <f t="shared" si="233"/>
        <v>487119.68492769729</v>
      </c>
      <c r="H9467" s="391" t="s">
        <v>9568</v>
      </c>
      <c r="J9467" s="52">
        <f>J9466*8%</f>
        <v>396011.12</v>
      </c>
    </row>
    <row r="9468" spans="1:11" x14ac:dyDescent="0.3">
      <c r="A9468" s="45">
        <v>45470</v>
      </c>
      <c r="B9468" s="398" t="s">
        <v>25</v>
      </c>
      <c r="C9468" s="5" t="s">
        <v>25</v>
      </c>
      <c r="D9468" s="5" t="s">
        <v>11455</v>
      </c>
      <c r="E9468" s="43">
        <v>4000</v>
      </c>
      <c r="F9468" s="43"/>
      <c r="G9468" s="48">
        <f t="shared" si="233"/>
        <v>483119.68492769729</v>
      </c>
      <c r="H9468" s="391" t="s">
        <v>9568</v>
      </c>
    </row>
    <row r="9469" spans="1:11" x14ac:dyDescent="0.3">
      <c r="A9469" s="45">
        <v>45470</v>
      </c>
      <c r="B9469" s="398" t="s">
        <v>13976</v>
      </c>
      <c r="C9469" s="5" t="s">
        <v>11194</v>
      </c>
      <c r="D9469" s="5" t="s">
        <v>13977</v>
      </c>
      <c r="E9469" s="43">
        <v>118000</v>
      </c>
      <c r="F9469" s="43"/>
      <c r="G9469" s="48">
        <f t="shared" si="233"/>
        <v>365119.68492769729</v>
      </c>
      <c r="H9469" s="391" t="s">
        <v>9568</v>
      </c>
      <c r="J9469" s="52">
        <f>J9466-J9467</f>
        <v>4554127.88</v>
      </c>
      <c r="K9469" s="52">
        <f>249665+79794+239681</f>
        <v>569140</v>
      </c>
    </row>
    <row r="9470" spans="1:11" x14ac:dyDescent="0.3">
      <c r="A9470" s="45">
        <v>45470</v>
      </c>
      <c r="B9470" s="398" t="s">
        <v>12940</v>
      </c>
      <c r="C9470" s="5" t="s">
        <v>5793</v>
      </c>
      <c r="D9470" s="5" t="s">
        <v>294</v>
      </c>
      <c r="E9470" s="43">
        <v>1800</v>
      </c>
      <c r="F9470" s="43"/>
      <c r="G9470" s="48">
        <f t="shared" si="233"/>
        <v>363319.68492769729</v>
      </c>
      <c r="H9470" s="391" t="s">
        <v>9568</v>
      </c>
      <c r="K9470" s="52">
        <f>K9469*20%</f>
        <v>113828</v>
      </c>
    </row>
    <row r="9471" spans="1:11" x14ac:dyDescent="0.3">
      <c r="A9471" s="45">
        <v>45470</v>
      </c>
      <c r="B9471" s="398" t="s">
        <v>13906</v>
      </c>
      <c r="C9471" s="5" t="s">
        <v>11194</v>
      </c>
      <c r="D9471" s="5" t="s">
        <v>13979</v>
      </c>
      <c r="E9471" s="43">
        <v>1750</v>
      </c>
      <c r="F9471" s="43"/>
      <c r="G9471" s="48">
        <f t="shared" si="233"/>
        <v>361569.68492769729</v>
      </c>
      <c r="H9471" s="391" t="s">
        <v>9568</v>
      </c>
      <c r="J9471" s="52">
        <f>J9469-K9470</f>
        <v>4440299.88</v>
      </c>
    </row>
    <row r="9472" spans="1:11" x14ac:dyDescent="0.3">
      <c r="A9472" s="45">
        <v>45470</v>
      </c>
      <c r="B9472" s="398" t="s">
        <v>12839</v>
      </c>
      <c r="C9472" s="5" t="s">
        <v>11194</v>
      </c>
      <c r="D9472" s="5" t="s">
        <v>13980</v>
      </c>
      <c r="E9472" s="43">
        <v>6500</v>
      </c>
      <c r="F9472" s="43"/>
      <c r="G9472" s="48">
        <f t="shared" si="233"/>
        <v>355069.68492769729</v>
      </c>
      <c r="H9472" s="391" t="s">
        <v>9568</v>
      </c>
      <c r="J9472" s="52">
        <f>K9469*80%</f>
        <v>455312</v>
      </c>
    </row>
    <row r="9473" spans="1:10" x14ac:dyDescent="0.3">
      <c r="A9473" s="45">
        <v>45471</v>
      </c>
      <c r="B9473" s="398" t="s">
        <v>12940</v>
      </c>
      <c r="C9473" s="5" t="s">
        <v>84</v>
      </c>
      <c r="D9473" s="5" t="s">
        <v>13981</v>
      </c>
      <c r="E9473" s="43">
        <v>10000</v>
      </c>
      <c r="F9473" s="43"/>
      <c r="G9473" s="48">
        <f t="shared" si="233"/>
        <v>345069.68492769729</v>
      </c>
      <c r="H9473" s="391" t="s">
        <v>9568</v>
      </c>
      <c r="J9473" s="52">
        <f>J9471-J9472</f>
        <v>3984987.88</v>
      </c>
    </row>
    <row r="9474" spans="1:10" x14ac:dyDescent="0.3">
      <c r="A9474" s="45">
        <v>45471</v>
      </c>
      <c r="B9474" s="398" t="s">
        <v>12940</v>
      </c>
      <c r="C9474" s="5" t="s">
        <v>11194</v>
      </c>
      <c r="D9474" s="5" t="s">
        <v>13982</v>
      </c>
      <c r="E9474" s="43">
        <v>15500</v>
      </c>
      <c r="F9474" s="43"/>
      <c r="G9474" s="48">
        <f t="shared" si="233"/>
        <v>329569.68492769729</v>
      </c>
      <c r="H9474" s="391" t="s">
        <v>9568</v>
      </c>
    </row>
    <row r="9475" spans="1:10" x14ac:dyDescent="0.3">
      <c r="A9475" s="45">
        <v>45471</v>
      </c>
      <c r="B9475" s="398" t="s">
        <v>12940</v>
      </c>
      <c r="C9475" s="5" t="s">
        <v>5793</v>
      </c>
      <c r="D9475" s="5" t="s">
        <v>40</v>
      </c>
      <c r="E9475" s="43">
        <v>500</v>
      </c>
      <c r="F9475" s="43"/>
      <c r="G9475" s="48">
        <f t="shared" si="233"/>
        <v>329069.68492769729</v>
      </c>
      <c r="H9475" s="391" t="s">
        <v>9568</v>
      </c>
    </row>
    <row r="9476" spans="1:10" x14ac:dyDescent="0.3">
      <c r="A9476" s="45">
        <v>45471</v>
      </c>
      <c r="B9476" s="398" t="s">
        <v>12940</v>
      </c>
      <c r="C9476" s="5" t="s">
        <v>30</v>
      </c>
      <c r="D9476" s="5" t="s">
        <v>13999</v>
      </c>
      <c r="E9476" s="43">
        <v>1000</v>
      </c>
      <c r="F9476" s="43"/>
      <c r="G9476" s="48">
        <f t="shared" si="233"/>
        <v>328069.68492769729</v>
      </c>
      <c r="H9476" s="391" t="s">
        <v>9568</v>
      </c>
    </row>
    <row r="9477" spans="1:10" x14ac:dyDescent="0.3">
      <c r="A9477" s="45">
        <v>45471</v>
      </c>
      <c r="B9477" s="398" t="s">
        <v>25</v>
      </c>
      <c r="C9477" s="5" t="s">
        <v>25</v>
      </c>
      <c r="D9477" s="5" t="s">
        <v>11455</v>
      </c>
      <c r="E9477" s="43">
        <v>4000</v>
      </c>
      <c r="F9477" s="43"/>
      <c r="G9477" s="48">
        <f t="shared" si="233"/>
        <v>324069.68492769729</v>
      </c>
      <c r="H9477" s="391" t="s">
        <v>9568</v>
      </c>
    </row>
    <row r="9478" spans="1:10" ht="18" customHeight="1" x14ac:dyDescent="0.3">
      <c r="A9478" s="45">
        <v>45471</v>
      </c>
      <c r="B9478" s="398" t="s">
        <v>12940</v>
      </c>
      <c r="C9478" s="5" t="s">
        <v>11194</v>
      </c>
      <c r="D9478" s="5" t="s">
        <v>11183</v>
      </c>
      <c r="E9478" s="43">
        <v>1936</v>
      </c>
      <c r="F9478" s="43"/>
      <c r="G9478" s="48">
        <f t="shared" si="233"/>
        <v>322133.68492769729</v>
      </c>
      <c r="H9478" s="391" t="s">
        <v>9568</v>
      </c>
    </row>
    <row r="9479" spans="1:10" x14ac:dyDescent="0.3">
      <c r="A9479" s="45">
        <v>45471</v>
      </c>
      <c r="B9479" s="398" t="s">
        <v>12091</v>
      </c>
      <c r="C9479" s="5" t="s">
        <v>11194</v>
      </c>
      <c r="D9479" s="5" t="s">
        <v>13986</v>
      </c>
      <c r="E9479" s="43">
        <v>10000</v>
      </c>
      <c r="F9479" s="43"/>
      <c r="G9479" s="48">
        <f t="shared" si="233"/>
        <v>312133.68492769729</v>
      </c>
      <c r="H9479" s="391" t="s">
        <v>9568</v>
      </c>
    </row>
    <row r="9480" spans="1:10" x14ac:dyDescent="0.3">
      <c r="A9480" s="45">
        <v>45471</v>
      </c>
      <c r="B9480" s="398" t="s">
        <v>12091</v>
      </c>
      <c r="C9480" s="5" t="s">
        <v>5793</v>
      </c>
      <c r="D9480" s="5" t="s">
        <v>40</v>
      </c>
      <c r="E9480" s="43">
        <v>1000</v>
      </c>
      <c r="F9480" s="43"/>
      <c r="G9480" s="48">
        <f t="shared" si="233"/>
        <v>311133.68492769729</v>
      </c>
      <c r="H9480" s="391" t="s">
        <v>9568</v>
      </c>
    </row>
    <row r="9481" spans="1:10" x14ac:dyDescent="0.3">
      <c r="A9481" s="45">
        <v>45471</v>
      </c>
      <c r="B9481" s="398" t="s">
        <v>13760</v>
      </c>
      <c r="C9481" s="5" t="s">
        <v>84</v>
      </c>
      <c r="D9481" s="5" t="s">
        <v>13983</v>
      </c>
      <c r="E9481" s="43">
        <v>5000</v>
      </c>
      <c r="F9481" s="43"/>
      <c r="G9481" s="48">
        <f t="shared" si="233"/>
        <v>306133.68492769729</v>
      </c>
      <c r="H9481" s="391" t="s">
        <v>9568</v>
      </c>
      <c r="I9481" s="52">
        <v>85000</v>
      </c>
    </row>
    <row r="9482" spans="1:10" x14ac:dyDescent="0.3">
      <c r="A9482" s="45">
        <v>45471</v>
      </c>
      <c r="B9482" s="398"/>
      <c r="C9482" s="5" t="s">
        <v>14</v>
      </c>
      <c r="D9482" s="5" t="s">
        <v>294</v>
      </c>
      <c r="E9482" s="43">
        <v>5000</v>
      </c>
      <c r="F9482" s="43"/>
      <c r="G9482" s="48">
        <f t="shared" si="233"/>
        <v>301133.68492769729</v>
      </c>
      <c r="H9482" s="391" t="s">
        <v>9568</v>
      </c>
      <c r="I9482" s="52">
        <f>I9481*13%</f>
        <v>11050</v>
      </c>
    </row>
    <row r="9483" spans="1:10" x14ac:dyDescent="0.3">
      <c r="A9483" s="45">
        <v>45472</v>
      </c>
      <c r="B9483" s="398" t="s">
        <v>13231</v>
      </c>
      <c r="C9483" s="5" t="s">
        <v>5793</v>
      </c>
      <c r="D9483" s="5" t="s">
        <v>294</v>
      </c>
      <c r="E9483" s="43">
        <v>1000</v>
      </c>
      <c r="F9483" s="43"/>
      <c r="G9483" s="48">
        <f t="shared" si="233"/>
        <v>300133.68492769729</v>
      </c>
      <c r="H9483" s="391" t="s">
        <v>9568</v>
      </c>
      <c r="I9483" s="52">
        <f>I9482+I9481</f>
        <v>96050</v>
      </c>
    </row>
    <row r="9484" spans="1:10" x14ac:dyDescent="0.3">
      <c r="A9484" s="45">
        <v>45472</v>
      </c>
      <c r="B9484" s="398" t="s">
        <v>12654</v>
      </c>
      <c r="C9484" s="5" t="s">
        <v>13984</v>
      </c>
      <c r="D9484" s="5" t="s">
        <v>13985</v>
      </c>
      <c r="E9484" s="43">
        <v>25000</v>
      </c>
      <c r="F9484" s="43"/>
      <c r="G9484" s="48">
        <f t="shared" si="233"/>
        <v>275133.68492769729</v>
      </c>
      <c r="H9484" s="391" t="s">
        <v>9568</v>
      </c>
    </row>
    <row r="9485" spans="1:10" x14ac:dyDescent="0.3">
      <c r="A9485" s="45">
        <v>45472</v>
      </c>
      <c r="B9485" s="398" t="s">
        <v>12654</v>
      </c>
      <c r="C9485" s="5" t="s">
        <v>26</v>
      </c>
      <c r="D9485" s="5" t="s">
        <v>13992</v>
      </c>
      <c r="E9485" s="43">
        <v>5000</v>
      </c>
      <c r="F9485" s="43"/>
      <c r="G9485" s="48">
        <f t="shared" si="233"/>
        <v>270133.68492769729</v>
      </c>
      <c r="H9485" s="391" t="s">
        <v>9568</v>
      </c>
    </row>
    <row r="9486" spans="1:10" x14ac:dyDescent="0.3">
      <c r="A9486" s="45">
        <v>45472</v>
      </c>
      <c r="B9486" s="398" t="s">
        <v>25</v>
      </c>
      <c r="C9486" s="5" t="s">
        <v>25</v>
      </c>
      <c r="D9486" s="5" t="s">
        <v>11455</v>
      </c>
      <c r="E9486" s="43">
        <v>5000</v>
      </c>
      <c r="F9486" s="43"/>
      <c r="G9486" s="48">
        <f t="shared" si="233"/>
        <v>265133.68492769729</v>
      </c>
      <c r="H9486" s="391" t="s">
        <v>9568</v>
      </c>
    </row>
    <row r="9487" spans="1:10" x14ac:dyDescent="0.3">
      <c r="A9487" s="45">
        <v>45472</v>
      </c>
      <c r="B9487" s="398" t="s">
        <v>12174</v>
      </c>
      <c r="C9487" s="5" t="s">
        <v>5793</v>
      </c>
      <c r="D9487" s="5" t="s">
        <v>13993</v>
      </c>
      <c r="E9487" s="43">
        <v>5500</v>
      </c>
      <c r="F9487" s="43"/>
      <c r="G9487" s="48">
        <f t="shared" si="233"/>
        <v>259633.68492769729</v>
      </c>
      <c r="H9487" s="391" t="s">
        <v>9568</v>
      </c>
    </row>
    <row r="9488" spans="1:10" x14ac:dyDescent="0.3">
      <c r="A9488" s="45">
        <v>45472</v>
      </c>
      <c r="B9488" s="398" t="s">
        <v>12174</v>
      </c>
      <c r="C9488" s="5" t="s">
        <v>57</v>
      </c>
      <c r="D9488" s="5" t="s">
        <v>294</v>
      </c>
      <c r="E9488" s="43">
        <v>25000</v>
      </c>
      <c r="F9488" s="43"/>
      <c r="G9488" s="48">
        <f t="shared" si="233"/>
        <v>234633.68492769729</v>
      </c>
      <c r="H9488" s="391" t="s">
        <v>9568</v>
      </c>
    </row>
    <row r="9489" spans="1:9" x14ac:dyDescent="0.3">
      <c r="A9489" s="45">
        <v>45472</v>
      </c>
      <c r="B9489" s="398" t="s">
        <v>12082</v>
      </c>
      <c r="C9489" s="5" t="s">
        <v>5162</v>
      </c>
      <c r="D9489" s="5" t="s">
        <v>3910</v>
      </c>
      <c r="E9489" s="43">
        <v>4000</v>
      </c>
      <c r="F9489" s="43"/>
      <c r="G9489" s="48">
        <f t="shared" ref="G9489:G9541" si="234">G9488+F9489-E9489</f>
        <v>230633.68492769729</v>
      </c>
      <c r="H9489" s="391" t="s">
        <v>9568</v>
      </c>
    </row>
    <row r="9490" spans="1:9" x14ac:dyDescent="0.3">
      <c r="A9490" s="45">
        <v>45472</v>
      </c>
      <c r="B9490" s="398" t="s">
        <v>12654</v>
      </c>
      <c r="C9490" s="5" t="s">
        <v>11194</v>
      </c>
      <c r="D9490" s="5" t="s">
        <v>14001</v>
      </c>
      <c r="E9490" s="43">
        <v>1200</v>
      </c>
      <c r="F9490" s="43"/>
      <c r="G9490" s="48">
        <f t="shared" si="234"/>
        <v>229433.68492769729</v>
      </c>
      <c r="H9490" s="391" t="s">
        <v>9568</v>
      </c>
    </row>
    <row r="9491" spans="1:9" x14ac:dyDescent="0.3">
      <c r="A9491" s="45">
        <v>45472</v>
      </c>
      <c r="B9491" s="398" t="s">
        <v>13906</v>
      </c>
      <c r="C9491" s="5" t="s">
        <v>5793</v>
      </c>
      <c r="D9491" s="5" t="s">
        <v>40</v>
      </c>
      <c r="E9491" s="43">
        <v>5500</v>
      </c>
      <c r="F9491" s="43"/>
      <c r="G9491" s="48">
        <f t="shared" si="234"/>
        <v>223933.68492769729</v>
      </c>
      <c r="H9491" s="391" t="s">
        <v>9568</v>
      </c>
    </row>
    <row r="9492" spans="1:9" x14ac:dyDescent="0.3">
      <c r="A9492" s="45">
        <v>45474</v>
      </c>
      <c r="B9492" s="396" t="s">
        <v>25</v>
      </c>
      <c r="C9492" s="186" t="s">
        <v>54</v>
      </c>
      <c r="D9492" s="186" t="s">
        <v>14002</v>
      </c>
      <c r="E9492" s="187">
        <v>6000</v>
      </c>
      <c r="F9492" s="43"/>
      <c r="G9492" s="48">
        <f t="shared" si="234"/>
        <v>217933.68492769729</v>
      </c>
      <c r="H9492" s="391" t="s">
        <v>9568</v>
      </c>
    </row>
    <row r="9493" spans="1:9" x14ac:dyDescent="0.3">
      <c r="A9493" s="45">
        <v>45474</v>
      </c>
      <c r="B9493" s="398" t="s">
        <v>13231</v>
      </c>
      <c r="C9493" s="5" t="s">
        <v>84</v>
      </c>
      <c r="D9493" s="5" t="s">
        <v>14004</v>
      </c>
      <c r="E9493" s="43">
        <v>5000</v>
      </c>
      <c r="F9493" s="43"/>
      <c r="G9493" s="48">
        <f t="shared" si="234"/>
        <v>212933.68492769729</v>
      </c>
      <c r="H9493" s="391" t="s">
        <v>9568</v>
      </c>
    </row>
    <row r="9494" spans="1:9" x14ac:dyDescent="0.3">
      <c r="A9494" s="45">
        <v>45474</v>
      </c>
      <c r="B9494" s="398" t="s">
        <v>25</v>
      </c>
      <c r="C9494" s="5" t="s">
        <v>25</v>
      </c>
      <c r="D9494" s="5" t="s">
        <v>11455</v>
      </c>
      <c r="E9494" s="43">
        <v>5000</v>
      </c>
      <c r="F9494" s="43"/>
      <c r="G9494" s="48">
        <f t="shared" si="234"/>
        <v>207933.68492769729</v>
      </c>
      <c r="H9494" s="391" t="s">
        <v>9568</v>
      </c>
      <c r="I9494" s="52">
        <f>E9492+E9501+E9504+E9505+E9506+E9509+E9524+E9525+E9526+E9527+E9528+E9535+E9536+E9540+E9541+E9545+E9547</f>
        <v>2557772.2499999995</v>
      </c>
    </row>
    <row r="9495" spans="1:9" x14ac:dyDescent="0.3">
      <c r="A9495" s="45">
        <v>45474</v>
      </c>
      <c r="B9495" s="398" t="s">
        <v>13118</v>
      </c>
      <c r="C9495" s="5" t="s">
        <v>11194</v>
      </c>
      <c r="D9495" s="5" t="s">
        <v>14005</v>
      </c>
      <c r="E9495" s="43">
        <v>7600</v>
      </c>
      <c r="F9495" s="43"/>
      <c r="G9495" s="48">
        <f t="shared" si="234"/>
        <v>200333.68492769729</v>
      </c>
      <c r="H9495" s="391" t="s">
        <v>9568</v>
      </c>
    </row>
    <row r="9496" spans="1:9" x14ac:dyDescent="0.3">
      <c r="A9496" s="45">
        <v>45474</v>
      </c>
      <c r="B9496" s="398" t="s">
        <v>12940</v>
      </c>
      <c r="C9496" s="5" t="s">
        <v>5288</v>
      </c>
      <c r="D9496" s="5" t="s">
        <v>3910</v>
      </c>
      <c r="E9496" s="43">
        <v>50000</v>
      </c>
      <c r="F9496" s="43"/>
      <c r="G9496" s="48">
        <f t="shared" si="234"/>
        <v>150333.68492769729</v>
      </c>
      <c r="H9496" s="391" t="s">
        <v>9568</v>
      </c>
    </row>
    <row r="9497" spans="1:9" x14ac:dyDescent="0.3">
      <c r="A9497" s="45">
        <v>45474</v>
      </c>
      <c r="B9497" s="398" t="s">
        <v>13428</v>
      </c>
      <c r="C9497" s="5" t="s">
        <v>11194</v>
      </c>
      <c r="D9497" s="5" t="s">
        <v>14006</v>
      </c>
      <c r="E9497" s="43">
        <v>1900</v>
      </c>
      <c r="F9497" s="43"/>
      <c r="G9497" s="48">
        <f t="shared" si="234"/>
        <v>148433.68492769729</v>
      </c>
      <c r="H9497" s="391" t="s">
        <v>9568</v>
      </c>
    </row>
    <row r="9498" spans="1:9" x14ac:dyDescent="0.3">
      <c r="A9498" s="45">
        <v>45474</v>
      </c>
      <c r="B9498" s="398"/>
      <c r="C9498" s="5" t="s">
        <v>14</v>
      </c>
      <c r="D9498" s="5" t="s">
        <v>294</v>
      </c>
      <c r="E9498" s="43">
        <v>2000</v>
      </c>
      <c r="F9498" s="43"/>
      <c r="G9498" s="48">
        <f t="shared" si="234"/>
        <v>146433.68492769729</v>
      </c>
      <c r="H9498" s="391" t="s">
        <v>9568</v>
      </c>
    </row>
    <row r="9499" spans="1:9" x14ac:dyDescent="0.3">
      <c r="A9499" s="45">
        <v>45474</v>
      </c>
      <c r="B9499" s="579"/>
      <c r="C9499" s="485"/>
      <c r="D9499" s="496" t="s">
        <v>11032</v>
      </c>
      <c r="E9499" s="485"/>
      <c r="F9499" s="43">
        <v>500000</v>
      </c>
      <c r="G9499" s="48">
        <f t="shared" si="234"/>
        <v>646433.68492769729</v>
      </c>
      <c r="H9499" s="391" t="s">
        <v>9568</v>
      </c>
    </row>
    <row r="9500" spans="1:9" x14ac:dyDescent="0.3">
      <c r="A9500" s="45">
        <v>45474</v>
      </c>
      <c r="B9500" s="579"/>
      <c r="C9500" s="485"/>
      <c r="D9500" s="496" t="s">
        <v>11032</v>
      </c>
      <c r="E9500" s="485"/>
      <c r="F9500" s="43">
        <v>500000</v>
      </c>
      <c r="G9500" s="48">
        <f t="shared" si="234"/>
        <v>1146433.6849276973</v>
      </c>
      <c r="H9500" s="391" t="s">
        <v>9568</v>
      </c>
      <c r="I9500" s="52">
        <v>3349800</v>
      </c>
    </row>
    <row r="9501" spans="1:9" x14ac:dyDescent="0.3">
      <c r="A9501" s="45">
        <v>45474</v>
      </c>
      <c r="B9501" s="396" t="s">
        <v>13231</v>
      </c>
      <c r="C9501" s="186" t="s">
        <v>54</v>
      </c>
      <c r="D9501" s="186" t="s">
        <v>6245</v>
      </c>
      <c r="E9501" s="187">
        <v>88625</v>
      </c>
      <c r="F9501" s="43"/>
      <c r="G9501" s="48">
        <f t="shared" si="234"/>
        <v>1057808.6849276973</v>
      </c>
      <c r="H9501" s="391" t="s">
        <v>9568</v>
      </c>
      <c r="I9501" s="52">
        <f>I9500*4.4%</f>
        <v>147391.20000000001</v>
      </c>
    </row>
    <row r="9502" spans="1:9" x14ac:dyDescent="0.3">
      <c r="A9502" s="45">
        <v>45474</v>
      </c>
      <c r="B9502" s="398" t="s">
        <v>13231</v>
      </c>
      <c r="C9502" s="5" t="s">
        <v>11194</v>
      </c>
      <c r="D9502" s="5" t="s">
        <v>13310</v>
      </c>
      <c r="E9502" s="43">
        <v>960</v>
      </c>
      <c r="F9502" s="43"/>
      <c r="G9502" s="48">
        <f t="shared" si="234"/>
        <v>1056848.6849276973</v>
      </c>
      <c r="H9502" s="391" t="s">
        <v>9568</v>
      </c>
      <c r="I9502" s="52">
        <f>I9500-I9501</f>
        <v>3202408.8</v>
      </c>
    </row>
    <row r="9503" spans="1:9" x14ac:dyDescent="0.3">
      <c r="A9503" s="45">
        <v>45474</v>
      </c>
      <c r="B9503" s="398" t="s">
        <v>13760</v>
      </c>
      <c r="C9503" s="5" t="s">
        <v>11194</v>
      </c>
      <c r="D9503" s="5" t="s">
        <v>14011</v>
      </c>
      <c r="E9503" s="43">
        <v>800</v>
      </c>
      <c r="F9503" s="43"/>
      <c r="G9503" s="48">
        <f t="shared" si="234"/>
        <v>1056048.6849276973</v>
      </c>
      <c r="H9503" s="391" t="s">
        <v>9568</v>
      </c>
    </row>
    <row r="9504" spans="1:9" x14ac:dyDescent="0.3">
      <c r="A9504" s="45">
        <v>45474</v>
      </c>
      <c r="B9504" s="396" t="s">
        <v>25</v>
      </c>
      <c r="C9504" s="186" t="s">
        <v>54</v>
      </c>
      <c r="D9504" s="186" t="s">
        <v>14010</v>
      </c>
      <c r="E9504" s="187">
        <v>20000</v>
      </c>
      <c r="F9504" s="43"/>
      <c r="G9504" s="48">
        <f t="shared" si="234"/>
        <v>1036048.6849276973</v>
      </c>
      <c r="H9504" s="391" t="s">
        <v>9568</v>
      </c>
    </row>
    <row r="9505" spans="1:11" x14ac:dyDescent="0.3">
      <c r="A9505" s="45">
        <v>45474</v>
      </c>
      <c r="B9505" s="396" t="s">
        <v>25</v>
      </c>
      <c r="C9505" s="186" t="s">
        <v>54</v>
      </c>
      <c r="D9505" s="186" t="s">
        <v>14026</v>
      </c>
      <c r="E9505" s="187">
        <f>78500+75000</f>
        <v>153500</v>
      </c>
      <c r="F9505" s="43"/>
      <c r="G9505" s="48">
        <f t="shared" si="234"/>
        <v>882548.68492769729</v>
      </c>
      <c r="H9505" s="391" t="s">
        <v>9568</v>
      </c>
    </row>
    <row r="9506" spans="1:11" x14ac:dyDescent="0.3">
      <c r="A9506" s="45">
        <v>45475</v>
      </c>
      <c r="B9506" s="396" t="s">
        <v>13231</v>
      </c>
      <c r="C9506" s="186" t="s">
        <v>54</v>
      </c>
      <c r="D9506" s="186" t="s">
        <v>14015</v>
      </c>
      <c r="E9506" s="187">
        <f>36363+30100+77580+60000</f>
        <v>204043</v>
      </c>
      <c r="F9506" s="43"/>
      <c r="G9506" s="48">
        <f t="shared" si="234"/>
        <v>678505.68492769729</v>
      </c>
      <c r="H9506" s="391" t="s">
        <v>9568</v>
      </c>
    </row>
    <row r="9507" spans="1:11" x14ac:dyDescent="0.3">
      <c r="A9507" s="45">
        <v>45475</v>
      </c>
      <c r="B9507" s="398"/>
      <c r="C9507" s="5" t="s">
        <v>14</v>
      </c>
      <c r="D9507" s="5" t="s">
        <v>294</v>
      </c>
      <c r="E9507" s="43">
        <v>2000</v>
      </c>
      <c r="F9507" s="43"/>
      <c r="G9507" s="48">
        <f t="shared" si="234"/>
        <v>676505.68492769729</v>
      </c>
      <c r="H9507" s="391" t="s">
        <v>9568</v>
      </c>
    </row>
    <row r="9508" spans="1:11" x14ac:dyDescent="0.3">
      <c r="A9508" s="45">
        <v>45475</v>
      </c>
      <c r="B9508" s="398" t="s">
        <v>12654</v>
      </c>
      <c r="C9508" s="5" t="s">
        <v>5793</v>
      </c>
      <c r="D9508" s="5" t="s">
        <v>14012</v>
      </c>
      <c r="E9508" s="43">
        <v>300</v>
      </c>
      <c r="F9508" s="43"/>
      <c r="G9508" s="48">
        <f t="shared" si="234"/>
        <v>676205.68492769729</v>
      </c>
      <c r="H9508" s="391" t="s">
        <v>9568</v>
      </c>
    </row>
    <row r="9509" spans="1:11" x14ac:dyDescent="0.3">
      <c r="A9509" s="45">
        <v>45475</v>
      </c>
      <c r="B9509" s="396" t="s">
        <v>12117</v>
      </c>
      <c r="C9509" s="186" t="s">
        <v>54</v>
      </c>
      <c r="D9509" s="186" t="s">
        <v>12789</v>
      </c>
      <c r="E9509" s="187">
        <v>181737.5</v>
      </c>
      <c r="F9509" s="43"/>
      <c r="G9509" s="48">
        <f t="shared" si="234"/>
        <v>494468.18492769729</v>
      </c>
      <c r="H9509" s="391" t="s">
        <v>9568</v>
      </c>
    </row>
    <row r="9510" spans="1:11" x14ac:dyDescent="0.3">
      <c r="A9510" s="45">
        <v>45475</v>
      </c>
      <c r="B9510" s="398" t="s">
        <v>12117</v>
      </c>
      <c r="C9510" s="5" t="s">
        <v>26</v>
      </c>
      <c r="D9510" s="5" t="s">
        <v>14013</v>
      </c>
      <c r="E9510" s="43">
        <v>700</v>
      </c>
      <c r="F9510" s="43"/>
      <c r="G9510" s="48">
        <f t="shared" si="234"/>
        <v>493768.18492769729</v>
      </c>
      <c r="H9510" s="391" t="s">
        <v>9568</v>
      </c>
    </row>
    <row r="9511" spans="1:11" x14ac:dyDescent="0.3">
      <c r="A9511" s="45">
        <v>45475</v>
      </c>
      <c r="B9511" s="398" t="s">
        <v>12117</v>
      </c>
      <c r="C9511" s="5" t="s">
        <v>26</v>
      </c>
      <c r="D9511" s="5" t="s">
        <v>5915</v>
      </c>
      <c r="E9511" s="43">
        <v>3000</v>
      </c>
      <c r="F9511" s="43"/>
      <c r="G9511" s="48">
        <f t="shared" si="234"/>
        <v>490768.18492769729</v>
      </c>
      <c r="H9511" s="391" t="s">
        <v>9568</v>
      </c>
    </row>
    <row r="9512" spans="1:11" x14ac:dyDescent="0.3">
      <c r="A9512" s="45">
        <v>45475</v>
      </c>
      <c r="B9512" s="398" t="s">
        <v>13760</v>
      </c>
      <c r="C9512" s="5" t="s">
        <v>11194</v>
      </c>
      <c r="D9512" s="5" t="s">
        <v>14014</v>
      </c>
      <c r="E9512" s="43">
        <v>3500</v>
      </c>
      <c r="F9512" s="43"/>
      <c r="G9512" s="48">
        <f t="shared" si="234"/>
        <v>487268.18492769729</v>
      </c>
      <c r="H9512" s="391" t="s">
        <v>9568</v>
      </c>
    </row>
    <row r="9513" spans="1:11" x14ac:dyDescent="0.3">
      <c r="A9513" s="45">
        <v>45475</v>
      </c>
      <c r="B9513" s="398" t="s">
        <v>14025</v>
      </c>
      <c r="C9513" s="5" t="s">
        <v>5793</v>
      </c>
      <c r="D9513" s="5" t="s">
        <v>40</v>
      </c>
      <c r="E9513" s="43">
        <v>1000</v>
      </c>
      <c r="F9513" s="43"/>
      <c r="G9513" s="48">
        <f t="shared" si="234"/>
        <v>486268.18492769729</v>
      </c>
      <c r="H9513" s="391" t="s">
        <v>9568</v>
      </c>
    </row>
    <row r="9514" spans="1:11" x14ac:dyDescent="0.3">
      <c r="A9514" s="45">
        <v>45475</v>
      </c>
      <c r="B9514" s="398" t="s">
        <v>25</v>
      </c>
      <c r="C9514" s="5" t="s">
        <v>25</v>
      </c>
      <c r="D9514" s="5" t="s">
        <v>11455</v>
      </c>
      <c r="E9514" s="43">
        <v>5000</v>
      </c>
      <c r="F9514" s="43"/>
      <c r="G9514" s="48">
        <f t="shared" si="234"/>
        <v>481268.18492769729</v>
      </c>
      <c r="H9514" s="391" t="s">
        <v>9568</v>
      </c>
      <c r="I9514" s="598" t="s">
        <v>12557</v>
      </c>
      <c r="J9514" s="187">
        <v>2722194</v>
      </c>
      <c r="K9514" s="52">
        <v>2678000</v>
      </c>
    </row>
    <row r="9515" spans="1:11" x14ac:dyDescent="0.3">
      <c r="A9515" s="45">
        <v>45475</v>
      </c>
      <c r="B9515" s="398" t="s">
        <v>25</v>
      </c>
      <c r="C9515" s="5" t="s">
        <v>3205</v>
      </c>
      <c r="D9515" s="5" t="s">
        <v>14016</v>
      </c>
      <c r="E9515" s="43">
        <v>1000</v>
      </c>
      <c r="F9515" s="43"/>
      <c r="G9515" s="48">
        <f t="shared" si="234"/>
        <v>480268.18492769729</v>
      </c>
      <c r="H9515" s="391" t="s">
        <v>9568</v>
      </c>
      <c r="I9515" s="598" t="s">
        <v>55</v>
      </c>
      <c r="J9515" s="187">
        <f ca="1">SUMIF(C9481:E9558,"salary",E9481:E9558)</f>
        <v>2585772.2499999995</v>
      </c>
      <c r="K9515" s="52">
        <v>1857500</v>
      </c>
    </row>
    <row r="9516" spans="1:11" x14ac:dyDescent="0.3">
      <c r="A9516" s="45">
        <v>45475</v>
      </c>
      <c r="B9516" s="398" t="s">
        <v>25</v>
      </c>
      <c r="C9516" s="5" t="s">
        <v>3205</v>
      </c>
      <c r="D9516" s="5" t="s">
        <v>14017</v>
      </c>
      <c r="E9516" s="43">
        <v>1500</v>
      </c>
      <c r="F9516" s="43"/>
      <c r="G9516" s="48">
        <f t="shared" si="234"/>
        <v>478768.18492769729</v>
      </c>
      <c r="H9516" s="391" t="s">
        <v>9568</v>
      </c>
      <c r="I9516" s="598" t="s">
        <v>12275</v>
      </c>
      <c r="J9516" s="187">
        <f ca="1">J9514-J9515</f>
        <v>136421.75000000047</v>
      </c>
      <c r="K9516" s="52">
        <f>K9514-K9515</f>
        <v>820500</v>
      </c>
    </row>
    <row r="9517" spans="1:11" x14ac:dyDescent="0.3">
      <c r="A9517" s="45">
        <v>45475</v>
      </c>
      <c r="B9517" s="398"/>
      <c r="C9517" s="5" t="s">
        <v>14</v>
      </c>
      <c r="D9517" s="5" t="s">
        <v>6234</v>
      </c>
      <c r="E9517" s="43">
        <v>710</v>
      </c>
      <c r="F9517" s="43"/>
      <c r="G9517" s="48">
        <f t="shared" si="234"/>
        <v>478058.18492769729</v>
      </c>
      <c r="H9517" s="391" t="s">
        <v>9568</v>
      </c>
    </row>
    <row r="9518" spans="1:11" x14ac:dyDescent="0.3">
      <c r="A9518" s="45">
        <v>45475</v>
      </c>
      <c r="B9518" s="398" t="s">
        <v>12272</v>
      </c>
      <c r="C9518" s="5" t="s">
        <v>1074</v>
      </c>
      <c r="D9518" s="5" t="s">
        <v>6234</v>
      </c>
      <c r="E9518" s="43">
        <v>920</v>
      </c>
      <c r="F9518" s="43"/>
      <c r="G9518" s="48">
        <f t="shared" si="234"/>
        <v>477138.18492769729</v>
      </c>
      <c r="H9518" s="391" t="s">
        <v>9568</v>
      </c>
    </row>
    <row r="9519" spans="1:11" x14ac:dyDescent="0.3">
      <c r="A9519" s="45">
        <v>45475</v>
      </c>
      <c r="B9519" s="398" t="s">
        <v>25</v>
      </c>
      <c r="C9519" s="5" t="s">
        <v>1074</v>
      </c>
      <c r="D9519" s="5" t="s">
        <v>6234</v>
      </c>
      <c r="E9519" s="43">
        <v>1250</v>
      </c>
      <c r="F9519" s="43"/>
      <c r="G9519" s="48">
        <f t="shared" si="234"/>
        <v>475888.18492769729</v>
      </c>
      <c r="H9519" s="391" t="s">
        <v>9568</v>
      </c>
    </row>
    <row r="9520" spans="1:11" x14ac:dyDescent="0.3">
      <c r="A9520" s="45">
        <v>45475</v>
      </c>
      <c r="B9520" s="398" t="s">
        <v>13760</v>
      </c>
      <c r="C9520" s="5" t="s">
        <v>5793</v>
      </c>
      <c r="D9520" s="5" t="s">
        <v>40</v>
      </c>
      <c r="E9520" s="43">
        <v>5000</v>
      </c>
      <c r="F9520" s="43"/>
      <c r="G9520" s="48">
        <f t="shared" si="234"/>
        <v>470888.18492769729</v>
      </c>
      <c r="H9520" s="391" t="s">
        <v>9568</v>
      </c>
    </row>
    <row r="9521" spans="1:11" x14ac:dyDescent="0.3">
      <c r="A9521" s="45">
        <v>45475</v>
      </c>
      <c r="B9521" s="579"/>
      <c r="C9521" s="485"/>
      <c r="D9521" s="496" t="s">
        <v>14020</v>
      </c>
      <c r="E9521" s="485"/>
      <c r="F9521" s="43">
        <v>800000</v>
      </c>
      <c r="G9521" s="48">
        <f t="shared" si="234"/>
        <v>1270888.1849276973</v>
      </c>
      <c r="H9521" s="391" t="s">
        <v>9568</v>
      </c>
    </row>
    <row r="9522" spans="1:11" x14ac:dyDescent="0.3">
      <c r="A9522" s="45">
        <v>45475</v>
      </c>
      <c r="B9522" s="398" t="s">
        <v>13364</v>
      </c>
      <c r="C9522" s="5" t="s">
        <v>57</v>
      </c>
      <c r="D9522" s="5" t="s">
        <v>14021</v>
      </c>
      <c r="E9522" s="43">
        <v>40000</v>
      </c>
      <c r="F9522" s="43"/>
      <c r="G9522" s="48">
        <f t="shared" si="234"/>
        <v>1230888.1849276973</v>
      </c>
      <c r="H9522" s="391" t="s">
        <v>9568</v>
      </c>
    </row>
    <row r="9523" spans="1:11" x14ac:dyDescent="0.3">
      <c r="A9523" s="45">
        <v>45475</v>
      </c>
      <c r="B9523" s="398" t="s">
        <v>13364</v>
      </c>
      <c r="C9523" s="5" t="s">
        <v>3220</v>
      </c>
      <c r="D9523" s="5" t="s">
        <v>14021</v>
      </c>
      <c r="E9523" s="43">
        <v>10000</v>
      </c>
      <c r="F9523" s="43"/>
      <c r="G9523" s="48">
        <f t="shared" si="234"/>
        <v>1220888.1849276973</v>
      </c>
      <c r="H9523" s="391" t="s">
        <v>9568</v>
      </c>
    </row>
    <row r="9524" spans="1:11" x14ac:dyDescent="0.3">
      <c r="A9524" s="45">
        <v>45476</v>
      </c>
      <c r="B9524" s="396" t="s">
        <v>12654</v>
      </c>
      <c r="C9524" s="186" t="s">
        <v>54</v>
      </c>
      <c r="D9524" s="186" t="s">
        <v>13207</v>
      </c>
      <c r="E9524" s="187">
        <v>877970.83333333314</v>
      </c>
      <c r="F9524" s="43"/>
      <c r="G9524" s="48">
        <f t="shared" si="234"/>
        <v>342917.35159436415</v>
      </c>
      <c r="H9524" s="391" t="s">
        <v>9568</v>
      </c>
    </row>
    <row r="9525" spans="1:11" x14ac:dyDescent="0.3">
      <c r="A9525" s="45">
        <v>45476</v>
      </c>
      <c r="B9525" s="396" t="s">
        <v>13428</v>
      </c>
      <c r="C9525" s="186" t="s">
        <v>54</v>
      </c>
      <c r="D9525" s="186" t="s">
        <v>14022</v>
      </c>
      <c r="E9525" s="187">
        <f>56000+70000</f>
        <v>126000</v>
      </c>
      <c r="F9525" s="43"/>
      <c r="G9525" s="48">
        <f t="shared" si="234"/>
        <v>216917.35159436415</v>
      </c>
      <c r="H9525" s="391" t="s">
        <v>9568</v>
      </c>
    </row>
    <row r="9526" spans="1:11" x14ac:dyDescent="0.3">
      <c r="A9526" s="45">
        <v>45476</v>
      </c>
      <c r="B9526" s="396" t="s">
        <v>13364</v>
      </c>
      <c r="C9526" s="186" t="s">
        <v>54</v>
      </c>
      <c r="D9526" s="186" t="s">
        <v>8820</v>
      </c>
      <c r="E9526" s="187">
        <v>53333</v>
      </c>
      <c r="F9526" s="43"/>
      <c r="G9526" s="48">
        <f t="shared" si="234"/>
        <v>163584.35159436415</v>
      </c>
      <c r="H9526" s="391" t="s">
        <v>9568</v>
      </c>
      <c r="I9526" s="52">
        <v>1402</v>
      </c>
      <c r="J9526" s="52">
        <v>190</v>
      </c>
      <c r="K9526" s="52">
        <f>J9526*I9526</f>
        <v>266380</v>
      </c>
    </row>
    <row r="9527" spans="1:11" x14ac:dyDescent="0.3">
      <c r="A9527" s="45">
        <v>45476</v>
      </c>
      <c r="B9527" s="396" t="s">
        <v>12174</v>
      </c>
      <c r="C9527" s="186" t="s">
        <v>54</v>
      </c>
      <c r="D9527" s="186" t="s">
        <v>12796</v>
      </c>
      <c r="E9527" s="187">
        <v>61500</v>
      </c>
      <c r="F9527" s="43"/>
      <c r="G9527" s="48">
        <f t="shared" si="234"/>
        <v>102084.35159436415</v>
      </c>
      <c r="H9527" s="391" t="s">
        <v>9568</v>
      </c>
    </row>
    <row r="9528" spans="1:11" x14ac:dyDescent="0.3">
      <c r="A9528" s="45">
        <v>45476</v>
      </c>
      <c r="B9528" s="396" t="s">
        <v>13364</v>
      </c>
      <c r="C9528" s="186" t="s">
        <v>54</v>
      </c>
      <c r="D9528" s="186" t="s">
        <v>14029</v>
      </c>
      <c r="E9528" s="187">
        <f>43560+41230</f>
        <v>84790</v>
      </c>
      <c r="F9528" s="43"/>
      <c r="G9528" s="48">
        <f t="shared" si="234"/>
        <v>17294.351594364154</v>
      </c>
      <c r="H9528" s="391" t="s">
        <v>9568</v>
      </c>
    </row>
    <row r="9529" spans="1:11" x14ac:dyDescent="0.3">
      <c r="A9529" s="45">
        <v>45476</v>
      </c>
      <c r="B9529" s="398" t="s">
        <v>12174</v>
      </c>
      <c r="C9529" s="5" t="s">
        <v>26</v>
      </c>
      <c r="D9529" s="5" t="s">
        <v>14023</v>
      </c>
      <c r="E9529" s="43">
        <v>1500</v>
      </c>
      <c r="F9529" s="43"/>
      <c r="G9529" s="48">
        <f t="shared" si="234"/>
        <v>15794.351594364154</v>
      </c>
      <c r="H9529" s="391" t="s">
        <v>9568</v>
      </c>
      <c r="I9529" s="52">
        <v>229</v>
      </c>
      <c r="J9529" s="52">
        <v>200</v>
      </c>
      <c r="K9529" s="52">
        <f t="shared" ref="K9529:K9549" si="235">J9529*I9529</f>
        <v>45800</v>
      </c>
    </row>
    <row r="9530" spans="1:11" x14ac:dyDescent="0.3">
      <c r="A9530" s="45">
        <v>45476</v>
      </c>
      <c r="B9530" s="398" t="s">
        <v>25</v>
      </c>
      <c r="C9530" s="5" t="s">
        <v>25</v>
      </c>
      <c r="D9530" s="5" t="s">
        <v>11455</v>
      </c>
      <c r="E9530" s="43">
        <v>5000</v>
      </c>
      <c r="F9530" s="43"/>
      <c r="G9530" s="48">
        <f t="shared" si="234"/>
        <v>10794.351594364154</v>
      </c>
      <c r="H9530" s="391" t="s">
        <v>9568</v>
      </c>
    </row>
    <row r="9531" spans="1:11" x14ac:dyDescent="0.3">
      <c r="A9531" s="45">
        <v>45476</v>
      </c>
      <c r="B9531" s="398" t="s">
        <v>25</v>
      </c>
      <c r="C9531" s="5" t="s">
        <v>26</v>
      </c>
      <c r="D9531" s="5" t="s">
        <v>14024</v>
      </c>
      <c r="E9531" s="43">
        <v>1900</v>
      </c>
      <c r="F9531" s="43"/>
      <c r="G9531" s="48">
        <f t="shared" si="234"/>
        <v>8894.3515943641542</v>
      </c>
      <c r="H9531" s="391" t="s">
        <v>9568</v>
      </c>
      <c r="I9531" s="52">
        <v>194</v>
      </c>
      <c r="J9531" s="52">
        <v>210</v>
      </c>
      <c r="K9531" s="52">
        <f t="shared" si="235"/>
        <v>40740</v>
      </c>
    </row>
    <row r="9532" spans="1:11" x14ac:dyDescent="0.3">
      <c r="A9532" s="45">
        <v>45476</v>
      </c>
      <c r="B9532" s="398"/>
      <c r="C9532" s="5" t="s">
        <v>14</v>
      </c>
      <c r="D9532" s="5" t="s">
        <v>294</v>
      </c>
      <c r="E9532" s="43">
        <v>5000</v>
      </c>
      <c r="F9532" s="43"/>
      <c r="G9532" s="48">
        <f t="shared" si="234"/>
        <v>3894.3515943641542</v>
      </c>
      <c r="H9532" s="391" t="s">
        <v>9568</v>
      </c>
      <c r="I9532" s="52">
        <v>190</v>
      </c>
      <c r="J9532" s="52">
        <v>280</v>
      </c>
      <c r="K9532" s="52">
        <f t="shared" si="235"/>
        <v>53200</v>
      </c>
    </row>
    <row r="9533" spans="1:11" x14ac:dyDescent="0.3">
      <c r="A9533" s="45">
        <v>45477</v>
      </c>
      <c r="B9533" s="579"/>
      <c r="C9533" s="485"/>
      <c r="D9533" s="496" t="s">
        <v>14034</v>
      </c>
      <c r="E9533" s="485"/>
      <c r="F9533" s="43">
        <v>500000</v>
      </c>
      <c r="G9533" s="48">
        <f t="shared" si="234"/>
        <v>503894.35159436415</v>
      </c>
      <c r="H9533" s="391" t="s">
        <v>10772</v>
      </c>
      <c r="I9533" s="52">
        <v>134</v>
      </c>
      <c r="J9533" s="52">
        <v>300</v>
      </c>
      <c r="K9533" s="52">
        <f t="shared" si="235"/>
        <v>40200</v>
      </c>
    </row>
    <row r="9534" spans="1:11" x14ac:dyDescent="0.3">
      <c r="A9534" s="45">
        <v>45477</v>
      </c>
      <c r="B9534" s="398" t="s">
        <v>12091</v>
      </c>
      <c r="C9534" s="5" t="s">
        <v>26</v>
      </c>
      <c r="D9534" s="5" t="s">
        <v>14035</v>
      </c>
      <c r="E9534" s="43">
        <v>10000</v>
      </c>
      <c r="F9534" s="43"/>
      <c r="G9534" s="48">
        <f t="shared" si="234"/>
        <v>493894.35159436415</v>
      </c>
      <c r="H9534" s="391" t="s">
        <v>10772</v>
      </c>
      <c r="I9534" s="52">
        <v>274</v>
      </c>
      <c r="J9534" s="52">
        <v>330</v>
      </c>
      <c r="K9534" s="52">
        <f t="shared" si="235"/>
        <v>90420</v>
      </c>
    </row>
    <row r="9535" spans="1:11" x14ac:dyDescent="0.3">
      <c r="A9535" s="45">
        <v>45477</v>
      </c>
      <c r="B9535" s="396" t="s">
        <v>12091</v>
      </c>
      <c r="C9535" s="186" t="s">
        <v>54</v>
      </c>
      <c r="D9535" s="186" t="s">
        <v>6236</v>
      </c>
      <c r="E9535" s="187">
        <v>148664.58333333334</v>
      </c>
      <c r="F9535" s="43"/>
      <c r="G9535" s="48">
        <f t="shared" si="234"/>
        <v>345229.76826103078</v>
      </c>
      <c r="H9535" s="391" t="s">
        <v>10772</v>
      </c>
      <c r="I9535" s="52">
        <v>130</v>
      </c>
      <c r="J9535" s="52">
        <v>400</v>
      </c>
      <c r="K9535" s="52">
        <f t="shared" si="235"/>
        <v>52000</v>
      </c>
    </row>
    <row r="9536" spans="1:11" x14ac:dyDescent="0.3">
      <c r="A9536" s="45">
        <v>45477</v>
      </c>
      <c r="B9536" s="396" t="s">
        <v>25</v>
      </c>
      <c r="C9536" s="186" t="s">
        <v>54</v>
      </c>
      <c r="D9536" s="186" t="s">
        <v>14041</v>
      </c>
      <c r="E9536" s="187">
        <v>143066.66666666666</v>
      </c>
      <c r="F9536" s="43"/>
      <c r="G9536" s="48">
        <f t="shared" si="234"/>
        <v>202163.10159436413</v>
      </c>
      <c r="H9536" s="391" t="s">
        <v>10772</v>
      </c>
      <c r="I9536" s="52">
        <v>0</v>
      </c>
      <c r="J9536" s="52">
        <v>3000</v>
      </c>
      <c r="K9536" s="52">
        <f t="shared" si="235"/>
        <v>0</v>
      </c>
    </row>
    <row r="9537" spans="1:11" x14ac:dyDescent="0.3">
      <c r="A9537" s="45">
        <v>45478</v>
      </c>
      <c r="B9537" s="579"/>
      <c r="C9537" s="485"/>
      <c r="D9537" s="496" t="s">
        <v>12312</v>
      </c>
      <c r="E9537" s="485"/>
      <c r="F9537" s="43">
        <v>1000000</v>
      </c>
      <c r="G9537" s="48">
        <f t="shared" si="234"/>
        <v>1202163.101594364</v>
      </c>
      <c r="H9537" s="391" t="s">
        <v>10772</v>
      </c>
      <c r="I9537" s="52">
        <v>0</v>
      </c>
      <c r="J9537" s="52">
        <v>2500</v>
      </c>
      <c r="K9537" s="52">
        <f t="shared" si="235"/>
        <v>0</v>
      </c>
    </row>
    <row r="9538" spans="1:11" x14ac:dyDescent="0.3">
      <c r="A9538" s="45">
        <v>45478</v>
      </c>
      <c r="B9538" s="398" t="s">
        <v>13760</v>
      </c>
      <c r="C9538" s="5" t="s">
        <v>5793</v>
      </c>
      <c r="D9538" s="5" t="s">
        <v>294</v>
      </c>
      <c r="E9538" s="43">
        <v>500</v>
      </c>
      <c r="F9538" s="43"/>
      <c r="G9538" s="48">
        <f t="shared" si="234"/>
        <v>1201663.101594364</v>
      </c>
      <c r="H9538" s="391" t="s">
        <v>10772</v>
      </c>
      <c r="I9538" s="52">
        <v>222</v>
      </c>
      <c r="J9538" s="52">
        <v>500</v>
      </c>
      <c r="K9538" s="52">
        <f t="shared" si="235"/>
        <v>111000</v>
      </c>
    </row>
    <row r="9539" spans="1:11" x14ac:dyDescent="0.3">
      <c r="A9539" s="45">
        <v>45478</v>
      </c>
      <c r="B9539" s="398" t="s">
        <v>25</v>
      </c>
      <c r="C9539" s="5" t="s">
        <v>25</v>
      </c>
      <c r="D9539" s="5" t="s">
        <v>11455</v>
      </c>
      <c r="E9539" s="43">
        <v>5000</v>
      </c>
      <c r="F9539" s="43"/>
      <c r="G9539" s="48">
        <f t="shared" si="234"/>
        <v>1196663.101594364</v>
      </c>
      <c r="H9539" s="391" t="s">
        <v>10772</v>
      </c>
      <c r="I9539" s="52">
        <v>173</v>
      </c>
      <c r="J9539" s="52">
        <v>500</v>
      </c>
      <c r="K9539" s="52">
        <f t="shared" si="235"/>
        <v>86500</v>
      </c>
    </row>
    <row r="9540" spans="1:11" x14ac:dyDescent="0.3">
      <c r="A9540" s="45">
        <v>45478</v>
      </c>
      <c r="B9540" s="396" t="s">
        <v>12116</v>
      </c>
      <c r="C9540" s="186" t="s">
        <v>54</v>
      </c>
      <c r="D9540" s="186" t="s">
        <v>6253</v>
      </c>
      <c r="E9540" s="187">
        <v>151741.66666666669</v>
      </c>
      <c r="F9540" s="43"/>
      <c r="G9540" s="48">
        <f t="shared" si="234"/>
        <v>1044921.4349276973</v>
      </c>
      <c r="H9540" s="391" t="s">
        <v>10772</v>
      </c>
      <c r="I9540" s="52">
        <v>4</v>
      </c>
      <c r="J9540" s="52">
        <v>20000</v>
      </c>
      <c r="K9540" s="52">
        <f t="shared" si="235"/>
        <v>80000</v>
      </c>
    </row>
    <row r="9541" spans="1:11" x14ac:dyDescent="0.3">
      <c r="A9541" s="45">
        <v>45478</v>
      </c>
      <c r="B9541" s="396" t="s">
        <v>13364</v>
      </c>
      <c r="C9541" s="186" t="s">
        <v>54</v>
      </c>
      <c r="D9541" s="186" t="s">
        <v>14042</v>
      </c>
      <c r="E9541" s="187">
        <v>219375</v>
      </c>
      <c r="F9541" s="43"/>
      <c r="G9541" s="48">
        <f t="shared" si="234"/>
        <v>825546.43492769729</v>
      </c>
      <c r="H9541" s="391" t="s">
        <v>10772</v>
      </c>
      <c r="I9541" s="52">
        <v>2</v>
      </c>
      <c r="J9541" s="52">
        <v>30000</v>
      </c>
      <c r="K9541" s="52">
        <f t="shared" si="235"/>
        <v>60000</v>
      </c>
    </row>
    <row r="9542" spans="1:11" x14ac:dyDescent="0.3">
      <c r="A9542" s="45">
        <v>45478</v>
      </c>
      <c r="B9542" s="398" t="s">
        <v>13364</v>
      </c>
      <c r="C9542" s="5" t="s">
        <v>14</v>
      </c>
      <c r="D9542" s="5" t="s">
        <v>14043</v>
      </c>
      <c r="E9542" s="43">
        <v>1000</v>
      </c>
      <c r="F9542" s="43"/>
      <c r="G9542" s="48">
        <f t="shared" ref="G9542:G9554" si="236">G9541+F9542-E9542</f>
        <v>824546.43492769729</v>
      </c>
      <c r="H9542" s="391" t="s">
        <v>10772</v>
      </c>
      <c r="I9542" s="52">
        <v>110</v>
      </c>
      <c r="J9542" s="52">
        <v>190</v>
      </c>
      <c r="K9542" s="52">
        <f t="shared" si="235"/>
        <v>20900</v>
      </c>
    </row>
    <row r="9543" spans="1:11" x14ac:dyDescent="0.3">
      <c r="A9543" s="45">
        <v>45478</v>
      </c>
      <c r="B9543" s="398" t="s">
        <v>12174</v>
      </c>
      <c r="C9543" s="5" t="s">
        <v>12869</v>
      </c>
      <c r="D9543" s="5" t="s">
        <v>14044</v>
      </c>
      <c r="E9543" s="43">
        <v>6000</v>
      </c>
      <c r="F9543" s="43"/>
      <c r="G9543" s="48">
        <f t="shared" si="236"/>
        <v>818546.43492769729</v>
      </c>
      <c r="H9543" s="391" t="s">
        <v>10772</v>
      </c>
      <c r="I9543" s="52">
        <v>1</v>
      </c>
      <c r="J9543" s="52">
        <v>12000</v>
      </c>
      <c r="K9543" s="52">
        <f t="shared" si="235"/>
        <v>12000</v>
      </c>
    </row>
    <row r="9544" spans="1:11" x14ac:dyDescent="0.3">
      <c r="A9544" s="45">
        <v>45478</v>
      </c>
      <c r="B9544" s="398" t="s">
        <v>13760</v>
      </c>
      <c r="C9544" s="5" t="s">
        <v>5793</v>
      </c>
      <c r="D9544" s="5" t="s">
        <v>40</v>
      </c>
      <c r="E9544" s="43">
        <v>3500</v>
      </c>
      <c r="F9544" s="43"/>
      <c r="G9544" s="48">
        <f t="shared" si="236"/>
        <v>815046.43492769729</v>
      </c>
      <c r="H9544" s="391" t="s">
        <v>10772</v>
      </c>
      <c r="I9544" s="52">
        <v>1</v>
      </c>
      <c r="J9544" s="52">
        <v>8500</v>
      </c>
      <c r="K9544" s="52">
        <f t="shared" si="235"/>
        <v>8500</v>
      </c>
    </row>
    <row r="9545" spans="1:11" x14ac:dyDescent="0.3">
      <c r="A9545" s="45">
        <v>45478</v>
      </c>
      <c r="B9545" s="396" t="s">
        <v>12174</v>
      </c>
      <c r="C9545" s="186" t="s">
        <v>54</v>
      </c>
      <c r="D9545" s="186" t="s">
        <v>14045</v>
      </c>
      <c r="E9545" s="187">
        <v>20225</v>
      </c>
      <c r="F9545" s="43"/>
      <c r="G9545" s="48">
        <f t="shared" si="236"/>
        <v>794821.43492769729</v>
      </c>
      <c r="H9545" s="391" t="s">
        <v>10772</v>
      </c>
      <c r="I9545" s="52">
        <v>13</v>
      </c>
      <c r="J9545" s="52">
        <v>500</v>
      </c>
      <c r="K9545" s="52">
        <f t="shared" si="235"/>
        <v>6500</v>
      </c>
    </row>
    <row r="9546" spans="1:11" x14ac:dyDescent="0.3">
      <c r="A9546" s="45">
        <v>45478</v>
      </c>
      <c r="B9546" s="398" t="s">
        <v>25</v>
      </c>
      <c r="C9546" s="5" t="s">
        <v>64</v>
      </c>
      <c r="D9546" s="5" t="s">
        <v>40</v>
      </c>
      <c r="E9546" s="43">
        <v>3080</v>
      </c>
      <c r="F9546" s="43"/>
      <c r="G9546" s="48">
        <f t="shared" si="236"/>
        <v>791741.43492769729</v>
      </c>
      <c r="H9546" s="391" t="s">
        <v>10772</v>
      </c>
      <c r="J9546" s="52">
        <v>3000</v>
      </c>
      <c r="K9546" s="52">
        <f t="shared" si="235"/>
        <v>0</v>
      </c>
    </row>
    <row r="9547" spans="1:11" x14ac:dyDescent="0.3">
      <c r="A9547" s="45">
        <v>45478</v>
      </c>
      <c r="B9547" s="396" t="s">
        <v>12174</v>
      </c>
      <c r="C9547" s="186" t="s">
        <v>54</v>
      </c>
      <c r="D9547" s="186" t="s">
        <v>14046</v>
      </c>
      <c r="E9547" s="187">
        <v>17200</v>
      </c>
      <c r="F9547" s="43"/>
      <c r="G9547" s="48">
        <f t="shared" si="236"/>
        <v>774541.43492769729</v>
      </c>
      <c r="H9547" s="391" t="s">
        <v>10772</v>
      </c>
      <c r="K9547" s="52">
        <f>SUM(K9526:K9546)</f>
        <v>974140</v>
      </c>
    </row>
    <row r="9548" spans="1:11" x14ac:dyDescent="0.3">
      <c r="A9548" s="45">
        <v>45478</v>
      </c>
      <c r="B9548" s="398" t="s">
        <v>14025</v>
      </c>
      <c r="C9548" s="5" t="s">
        <v>14047</v>
      </c>
      <c r="D9548" s="5" t="s">
        <v>14048</v>
      </c>
      <c r="E9548" s="43">
        <v>40000</v>
      </c>
      <c r="F9548" s="43"/>
      <c r="G9548" s="48">
        <f t="shared" si="236"/>
        <v>734541.43492769729</v>
      </c>
      <c r="H9548" s="391" t="s">
        <v>10772</v>
      </c>
      <c r="K9548" s="52">
        <f t="shared" si="235"/>
        <v>0</v>
      </c>
    </row>
    <row r="9549" spans="1:11" x14ac:dyDescent="0.3">
      <c r="A9549" s="45">
        <v>45478</v>
      </c>
      <c r="B9549" s="398" t="s">
        <v>13906</v>
      </c>
      <c r="C9549" s="5" t="s">
        <v>5793</v>
      </c>
      <c r="D9549" s="5" t="s">
        <v>40</v>
      </c>
      <c r="E9549" s="43">
        <v>500</v>
      </c>
      <c r="F9549" s="43"/>
      <c r="G9549" s="48">
        <f t="shared" si="236"/>
        <v>734041.43492769729</v>
      </c>
      <c r="H9549" s="391" t="s">
        <v>10772</v>
      </c>
      <c r="K9549" s="52">
        <f t="shared" si="235"/>
        <v>0</v>
      </c>
    </row>
    <row r="9550" spans="1:11" x14ac:dyDescent="0.3">
      <c r="A9550" s="45">
        <v>45478</v>
      </c>
      <c r="B9550" s="398" t="s">
        <v>12616</v>
      </c>
      <c r="C9550" s="5" t="s">
        <v>5793</v>
      </c>
      <c r="D9550" s="5" t="s">
        <v>40</v>
      </c>
      <c r="E9550" s="43">
        <v>500</v>
      </c>
      <c r="F9550" s="43"/>
      <c r="G9550" s="48">
        <f t="shared" si="236"/>
        <v>733541.43492769729</v>
      </c>
      <c r="H9550" s="391" t="s">
        <v>10772</v>
      </c>
    </row>
    <row r="9551" spans="1:11" x14ac:dyDescent="0.3">
      <c r="A9551" s="45">
        <v>45478</v>
      </c>
      <c r="B9551" s="398" t="s">
        <v>13760</v>
      </c>
      <c r="C9551" s="5" t="s">
        <v>5793</v>
      </c>
      <c r="D9551" s="5" t="s">
        <v>40</v>
      </c>
      <c r="E9551" s="43">
        <v>1000</v>
      </c>
      <c r="F9551" s="43"/>
      <c r="G9551" s="48">
        <f t="shared" si="236"/>
        <v>732541.43492769729</v>
      </c>
      <c r="H9551" s="391" t="s">
        <v>10772</v>
      </c>
    </row>
    <row r="9552" spans="1:11" x14ac:dyDescent="0.3">
      <c r="A9552" s="45">
        <v>45478</v>
      </c>
      <c r="B9552" s="398" t="s">
        <v>13760</v>
      </c>
      <c r="C9552" s="5" t="s">
        <v>30</v>
      </c>
      <c r="D9552" s="5" t="s">
        <v>14049</v>
      </c>
      <c r="E9552" s="43">
        <v>1000</v>
      </c>
      <c r="F9552" s="43"/>
      <c r="G9552" s="48">
        <f t="shared" si="236"/>
        <v>731541.43492769729</v>
      </c>
      <c r="H9552" s="391" t="s">
        <v>10772</v>
      </c>
    </row>
    <row r="9553" spans="1:11" x14ac:dyDescent="0.3">
      <c r="A9553" s="45">
        <v>45478</v>
      </c>
      <c r="B9553" s="396" t="s">
        <v>12091</v>
      </c>
      <c r="C9553" s="186" t="s">
        <v>54</v>
      </c>
      <c r="D9553" s="186" t="s">
        <v>10092</v>
      </c>
      <c r="E9553" s="187">
        <v>28000</v>
      </c>
      <c r="F9553" s="43"/>
      <c r="G9553" s="48">
        <f t="shared" si="236"/>
        <v>703541.43492769729</v>
      </c>
      <c r="H9553" s="391" t="s">
        <v>10772</v>
      </c>
      <c r="I9553" s="52">
        <v>1397</v>
      </c>
      <c r="J9553" s="52">
        <v>230</v>
      </c>
      <c r="K9553" s="52">
        <f>J9553*I9553</f>
        <v>321310</v>
      </c>
    </row>
    <row r="9554" spans="1:11" x14ac:dyDescent="0.3">
      <c r="A9554" s="5"/>
      <c r="B9554" s="398"/>
      <c r="C9554" s="5"/>
      <c r="D9554" s="5"/>
      <c r="E9554" s="43"/>
      <c r="F9554" s="43"/>
      <c r="G9554" s="48">
        <f t="shared" si="236"/>
        <v>703541.43492769729</v>
      </c>
      <c r="H9554" s="391" t="s">
        <v>10772</v>
      </c>
      <c r="I9554" s="52">
        <v>392</v>
      </c>
      <c r="J9554" s="52">
        <v>245</v>
      </c>
      <c r="K9554" s="52">
        <f t="shared" ref="K9554:K9570" si="237">J9554*I9554</f>
        <v>96040</v>
      </c>
    </row>
    <row r="9555" spans="1:11" x14ac:dyDescent="0.3">
      <c r="A9555" s="5"/>
      <c r="B9555" s="398"/>
      <c r="C9555" s="5"/>
      <c r="D9555" s="5"/>
      <c r="E9555" s="43"/>
      <c r="F9555" s="43"/>
      <c r="G9555" s="48">
        <f t="shared" ref="G9555:G9608" si="238">G9554+F9555-E9555</f>
        <v>703541.43492769729</v>
      </c>
      <c r="H9555" s="391" t="s">
        <v>10772</v>
      </c>
      <c r="I9555" s="52">
        <v>480</v>
      </c>
      <c r="J9555" s="52">
        <v>260</v>
      </c>
      <c r="K9555" s="52">
        <f t="shared" si="237"/>
        <v>124800</v>
      </c>
    </row>
    <row r="9556" spans="1:11" x14ac:dyDescent="0.3">
      <c r="A9556" s="5"/>
      <c r="B9556" s="398"/>
      <c r="C9556" s="5"/>
      <c r="D9556" s="5"/>
      <c r="E9556" s="43"/>
      <c r="F9556" s="43"/>
      <c r="G9556" s="48">
        <f t="shared" si="238"/>
        <v>703541.43492769729</v>
      </c>
      <c r="H9556" s="391" t="s">
        <v>10772</v>
      </c>
      <c r="I9556" s="52">
        <v>333</v>
      </c>
      <c r="J9556" s="52">
        <v>343</v>
      </c>
      <c r="K9556" s="52">
        <f t="shared" si="237"/>
        <v>114219</v>
      </c>
    </row>
    <row r="9557" spans="1:11" x14ac:dyDescent="0.3">
      <c r="A9557" s="5"/>
      <c r="B9557" s="398"/>
      <c r="C9557" s="5"/>
      <c r="D9557" s="5"/>
      <c r="E9557" s="43"/>
      <c r="F9557" s="43"/>
      <c r="G9557" s="48">
        <f t="shared" si="238"/>
        <v>703541.43492769729</v>
      </c>
      <c r="H9557" s="391" t="s">
        <v>10772</v>
      </c>
      <c r="I9557" s="52">
        <v>288</v>
      </c>
      <c r="J9557" s="52">
        <v>410</v>
      </c>
      <c r="K9557" s="52">
        <f t="shared" si="237"/>
        <v>118080</v>
      </c>
    </row>
    <row r="9558" spans="1:11" x14ac:dyDescent="0.3">
      <c r="A9558" s="5"/>
      <c r="B9558" s="398"/>
      <c r="C9558" s="5"/>
      <c r="D9558" s="5"/>
      <c r="E9558" s="43"/>
      <c r="G9558" s="48">
        <f t="shared" si="238"/>
        <v>703541.43492769729</v>
      </c>
      <c r="H9558" s="391" t="s">
        <v>10772</v>
      </c>
      <c r="I9558" s="52">
        <v>64</v>
      </c>
      <c r="J9558" s="52">
        <v>500</v>
      </c>
      <c r="K9558" s="52">
        <f t="shared" si="237"/>
        <v>32000</v>
      </c>
    </row>
    <row r="9559" spans="1:11" x14ac:dyDescent="0.3">
      <c r="G9559" s="48">
        <f t="shared" si="238"/>
        <v>703541.43492769729</v>
      </c>
      <c r="H9559" s="391" t="s">
        <v>10772</v>
      </c>
      <c r="I9559" s="52">
        <v>64</v>
      </c>
      <c r="J9559" s="52">
        <v>500</v>
      </c>
      <c r="K9559" s="52">
        <f t="shared" si="237"/>
        <v>32000</v>
      </c>
    </row>
    <row r="9560" spans="1:11" x14ac:dyDescent="0.3">
      <c r="G9560" s="48">
        <f t="shared" si="238"/>
        <v>703541.43492769729</v>
      </c>
      <c r="H9560" s="391" t="s">
        <v>10772</v>
      </c>
      <c r="I9560" s="52">
        <v>100</v>
      </c>
      <c r="J9560" s="52">
        <v>700</v>
      </c>
      <c r="K9560" s="52">
        <f t="shared" si="237"/>
        <v>70000</v>
      </c>
    </row>
    <row r="9561" spans="1:11" x14ac:dyDescent="0.3">
      <c r="G9561" s="48">
        <f t="shared" si="238"/>
        <v>703541.43492769729</v>
      </c>
      <c r="H9561" s="391" t="s">
        <v>10772</v>
      </c>
      <c r="I9561" s="52">
        <v>2</v>
      </c>
      <c r="J9561" s="52">
        <v>700</v>
      </c>
      <c r="K9561" s="52">
        <f t="shared" si="237"/>
        <v>1400</v>
      </c>
    </row>
    <row r="9562" spans="1:11" x14ac:dyDescent="0.3">
      <c r="G9562" s="48">
        <f t="shared" si="238"/>
        <v>703541.43492769729</v>
      </c>
      <c r="H9562" s="391" t="s">
        <v>10772</v>
      </c>
      <c r="I9562" s="52">
        <v>1</v>
      </c>
      <c r="J9562" s="52">
        <v>40000</v>
      </c>
      <c r="K9562" s="52">
        <f t="shared" si="237"/>
        <v>40000</v>
      </c>
    </row>
    <row r="9563" spans="1:11" x14ac:dyDescent="0.3">
      <c r="G9563" s="48">
        <f t="shared" si="238"/>
        <v>703541.43492769729</v>
      </c>
      <c r="H9563" s="391" t="s">
        <v>10772</v>
      </c>
      <c r="I9563" s="52">
        <v>1</v>
      </c>
      <c r="K9563" s="52">
        <f t="shared" si="237"/>
        <v>0</v>
      </c>
    </row>
    <row r="9564" spans="1:11" x14ac:dyDescent="0.3">
      <c r="G9564" s="48">
        <f t="shared" si="238"/>
        <v>703541.43492769729</v>
      </c>
      <c r="H9564" s="391" t="s">
        <v>10772</v>
      </c>
      <c r="I9564" s="52">
        <v>1</v>
      </c>
      <c r="J9564" s="52">
        <v>5000</v>
      </c>
      <c r="K9564" s="52">
        <f t="shared" si="237"/>
        <v>5000</v>
      </c>
    </row>
    <row r="9565" spans="1:11" x14ac:dyDescent="0.3">
      <c r="G9565" s="48">
        <f t="shared" si="238"/>
        <v>703541.43492769729</v>
      </c>
      <c r="H9565" s="391" t="s">
        <v>10772</v>
      </c>
      <c r="K9565" s="52">
        <f t="shared" si="237"/>
        <v>0</v>
      </c>
    </row>
    <row r="9566" spans="1:11" x14ac:dyDescent="0.3">
      <c r="G9566" s="48">
        <f t="shared" si="238"/>
        <v>703541.43492769729</v>
      </c>
      <c r="H9566" s="391" t="s">
        <v>10772</v>
      </c>
      <c r="K9566" s="52">
        <f t="shared" si="237"/>
        <v>0</v>
      </c>
    </row>
    <row r="9567" spans="1:11" x14ac:dyDescent="0.3">
      <c r="G9567" s="48">
        <f t="shared" si="238"/>
        <v>703541.43492769729</v>
      </c>
      <c r="H9567" s="391" t="s">
        <v>10772</v>
      </c>
      <c r="K9567" s="52">
        <f t="shared" si="237"/>
        <v>0</v>
      </c>
    </row>
    <row r="9568" spans="1:11" x14ac:dyDescent="0.3">
      <c r="G9568" s="48">
        <f t="shared" si="238"/>
        <v>703541.43492769729</v>
      </c>
      <c r="H9568" s="391" t="s">
        <v>10772</v>
      </c>
      <c r="K9568" s="52">
        <f t="shared" si="237"/>
        <v>0</v>
      </c>
    </row>
    <row r="9569" spans="7:12" x14ac:dyDescent="0.3">
      <c r="G9569" s="48">
        <f t="shared" si="238"/>
        <v>703541.43492769729</v>
      </c>
      <c r="H9569" s="391" t="s">
        <v>10772</v>
      </c>
      <c r="K9569" s="52">
        <f t="shared" si="237"/>
        <v>0</v>
      </c>
    </row>
    <row r="9570" spans="7:12" x14ac:dyDescent="0.3">
      <c r="G9570" s="48">
        <f t="shared" si="238"/>
        <v>703541.43492769729</v>
      </c>
      <c r="H9570" s="391" t="s">
        <v>10772</v>
      </c>
      <c r="K9570" s="52">
        <f t="shared" si="237"/>
        <v>0</v>
      </c>
    </row>
    <row r="9571" spans="7:12" x14ac:dyDescent="0.3">
      <c r="G9571" s="48">
        <f t="shared" si="238"/>
        <v>703541.43492769729</v>
      </c>
      <c r="H9571" s="391" t="s">
        <v>10772</v>
      </c>
      <c r="K9571" s="52">
        <f>SUM(K9553:K9570)</f>
        <v>954849</v>
      </c>
    </row>
    <row r="9572" spans="7:12" x14ac:dyDescent="0.3">
      <c r="G9572" s="48">
        <f t="shared" si="238"/>
        <v>703541.43492769729</v>
      </c>
      <c r="H9572" s="391" t="s">
        <v>10772</v>
      </c>
    </row>
    <row r="9573" spans="7:12" x14ac:dyDescent="0.3">
      <c r="G9573" s="48">
        <f t="shared" si="238"/>
        <v>703541.43492769729</v>
      </c>
      <c r="H9573" s="391" t="s">
        <v>10772</v>
      </c>
    </row>
    <row r="9574" spans="7:12" x14ac:dyDescent="0.3">
      <c r="G9574" s="48">
        <f t="shared" si="238"/>
        <v>703541.43492769729</v>
      </c>
      <c r="H9574" s="391" t="s">
        <v>10772</v>
      </c>
    </row>
    <row r="9575" spans="7:12" x14ac:dyDescent="0.3">
      <c r="G9575" s="48">
        <f t="shared" si="238"/>
        <v>703541.43492769729</v>
      </c>
      <c r="H9575" s="391" t="s">
        <v>10772</v>
      </c>
    </row>
    <row r="9576" spans="7:12" x14ac:dyDescent="0.3">
      <c r="G9576" s="48">
        <f t="shared" si="238"/>
        <v>703541.43492769729</v>
      </c>
      <c r="H9576" s="391" t="s">
        <v>10772</v>
      </c>
    </row>
    <row r="9577" spans="7:12" x14ac:dyDescent="0.3">
      <c r="G9577" s="48">
        <f t="shared" si="238"/>
        <v>703541.43492769729</v>
      </c>
      <c r="H9577" s="391" t="s">
        <v>10772</v>
      </c>
    </row>
    <row r="9578" spans="7:12" ht="19.5" thickBot="1" x14ac:dyDescent="0.35">
      <c r="G9578" s="48">
        <f t="shared" si="238"/>
        <v>703541.43492769729</v>
      </c>
      <c r="H9578" s="391" t="s">
        <v>10772</v>
      </c>
    </row>
    <row r="9579" spans="7:12" ht="19.5" thickBot="1" x14ac:dyDescent="0.35">
      <c r="G9579" s="48">
        <f t="shared" si="238"/>
        <v>703541.43492769729</v>
      </c>
      <c r="H9579" s="391" t="s">
        <v>10772</v>
      </c>
      <c r="I9579" s="676"/>
      <c r="J9579" s="677"/>
      <c r="K9579" s="677"/>
      <c r="L9579" s="677"/>
    </row>
    <row r="9580" spans="7:12" ht="19.5" thickBot="1" x14ac:dyDescent="0.35">
      <c r="G9580" s="48">
        <f t="shared" si="238"/>
        <v>703541.43492769729</v>
      </c>
      <c r="H9580" s="391" t="s">
        <v>10772</v>
      </c>
      <c r="I9580" s="678"/>
      <c r="J9580" s="679"/>
      <c r="K9580" s="679"/>
      <c r="L9580" s="679"/>
    </row>
    <row r="9581" spans="7:12" ht="19.5" thickBot="1" x14ac:dyDescent="0.35">
      <c r="G9581" s="48">
        <f t="shared" si="238"/>
        <v>703541.43492769729</v>
      </c>
      <c r="H9581" s="391" t="s">
        <v>10772</v>
      </c>
      <c r="I9581" s="678"/>
      <c r="J9581" s="679"/>
      <c r="K9581" s="679"/>
      <c r="L9581" s="679"/>
    </row>
    <row r="9582" spans="7:12" ht="19.5" thickBot="1" x14ac:dyDescent="0.35">
      <c r="G9582" s="48">
        <f t="shared" si="238"/>
        <v>703541.43492769729</v>
      </c>
      <c r="H9582" s="391" t="s">
        <v>10772</v>
      </c>
      <c r="I9582" s="678"/>
      <c r="J9582" s="680"/>
      <c r="K9582" s="679"/>
      <c r="L9582" s="680"/>
    </row>
    <row r="9583" spans="7:12" ht="19.5" thickBot="1" x14ac:dyDescent="0.35">
      <c r="G9583" s="48">
        <f t="shared" si="238"/>
        <v>703541.43492769729</v>
      </c>
      <c r="H9583" s="391" t="s">
        <v>10772</v>
      </c>
      <c r="I9583" s="678"/>
      <c r="J9583" s="679"/>
      <c r="K9583" s="680"/>
      <c r="L9583" s="680"/>
    </row>
    <row r="9584" spans="7:12" ht="19.5" thickBot="1" x14ac:dyDescent="0.35">
      <c r="G9584" s="48">
        <f t="shared" si="238"/>
        <v>703541.43492769729</v>
      </c>
      <c r="H9584" s="391" t="s">
        <v>10772</v>
      </c>
      <c r="I9584" s="678"/>
      <c r="J9584" s="680"/>
      <c r="K9584" s="680"/>
      <c r="L9584" s="680"/>
    </row>
    <row r="9585" spans="7:12" ht="19.5" thickBot="1" x14ac:dyDescent="0.35">
      <c r="G9585" s="48">
        <f t="shared" si="238"/>
        <v>703541.43492769729</v>
      </c>
      <c r="H9585" s="391" t="s">
        <v>10772</v>
      </c>
      <c r="I9585" s="678"/>
      <c r="J9585" s="681"/>
      <c r="K9585" s="681"/>
      <c r="L9585" s="680"/>
    </row>
    <row r="9586" spans="7:12" ht="19.5" thickBot="1" x14ac:dyDescent="0.35">
      <c r="G9586" s="48">
        <f t="shared" si="238"/>
        <v>703541.43492769729</v>
      </c>
      <c r="H9586" s="391" t="s">
        <v>10772</v>
      </c>
      <c r="I9586" s="678"/>
      <c r="J9586" s="681"/>
      <c r="K9586" s="681"/>
      <c r="L9586" s="680"/>
    </row>
    <row r="9587" spans="7:12" x14ac:dyDescent="0.3">
      <c r="G9587" s="48">
        <f t="shared" si="238"/>
        <v>703541.43492769729</v>
      </c>
      <c r="H9587" s="391" t="s">
        <v>10772</v>
      </c>
    </row>
    <row r="9588" spans="7:12" ht="19.5" thickBot="1" x14ac:dyDescent="0.35">
      <c r="G9588" s="48">
        <f t="shared" si="238"/>
        <v>703541.43492769729</v>
      </c>
      <c r="H9588" s="391" t="s">
        <v>10772</v>
      </c>
    </row>
    <row r="9589" spans="7:12" ht="19.5" thickBot="1" x14ac:dyDescent="0.35">
      <c r="G9589" s="48">
        <f t="shared" si="238"/>
        <v>703541.43492769729</v>
      </c>
      <c r="H9589" s="391" t="s">
        <v>10772</v>
      </c>
      <c r="I9589" s="676" t="s">
        <v>13771</v>
      </c>
      <c r="J9589" s="677">
        <v>5102475</v>
      </c>
      <c r="K9589" s="677">
        <v>854500</v>
      </c>
      <c r="L9589" s="677">
        <v>5956975</v>
      </c>
    </row>
    <row r="9590" spans="7:12" ht="19.5" thickBot="1" x14ac:dyDescent="0.35">
      <c r="G9590" s="48">
        <f t="shared" si="238"/>
        <v>703541.43492769729</v>
      </c>
      <c r="H9590" s="391" t="s">
        <v>10772</v>
      </c>
      <c r="I9590" s="678" t="s">
        <v>13772</v>
      </c>
      <c r="J9590" s="680">
        <v>918445</v>
      </c>
      <c r="K9590" s="679" t="s">
        <v>14036</v>
      </c>
      <c r="L9590" s="680">
        <v>918445</v>
      </c>
    </row>
    <row r="9591" spans="7:12" ht="19.5" thickBot="1" x14ac:dyDescent="0.35">
      <c r="G9591" s="48">
        <f t="shared" si="238"/>
        <v>703541.43492769729</v>
      </c>
      <c r="H9591" s="391" t="s">
        <v>10772</v>
      </c>
      <c r="I9591" s="678"/>
      <c r="J9591" s="679"/>
      <c r="K9591" s="679"/>
      <c r="L9591" s="680">
        <f>L9590+L9589</f>
        <v>6875420</v>
      </c>
    </row>
    <row r="9592" spans="7:12" ht="19.5" thickBot="1" x14ac:dyDescent="0.35">
      <c r="G9592" s="48">
        <f t="shared" si="238"/>
        <v>703541.43492769729</v>
      </c>
      <c r="H9592" s="391" t="s">
        <v>10772</v>
      </c>
      <c r="I9592" s="678" t="s">
        <v>14040</v>
      </c>
      <c r="J9592" s="679"/>
      <c r="K9592" s="679"/>
      <c r="L9592" s="682">
        <v>150000</v>
      </c>
    </row>
    <row r="9593" spans="7:12" ht="19.5" thickBot="1" x14ac:dyDescent="0.35">
      <c r="G9593" s="48">
        <f t="shared" si="238"/>
        <v>703541.43492769729</v>
      </c>
      <c r="H9593" s="391" t="s">
        <v>10772</v>
      </c>
      <c r="I9593" s="678"/>
      <c r="J9593" s="679"/>
      <c r="K9593" s="679"/>
      <c r="L9593" s="680">
        <f>L9591-L9592</f>
        <v>6725420</v>
      </c>
    </row>
    <row r="9594" spans="7:12" ht="19.5" thickBot="1" x14ac:dyDescent="0.35">
      <c r="G9594" s="48">
        <f t="shared" si="238"/>
        <v>703541.43492769729</v>
      </c>
      <c r="H9594" s="391" t="s">
        <v>10772</v>
      </c>
      <c r="I9594" s="678" t="s">
        <v>14037</v>
      </c>
      <c r="J9594" s="679" t="s">
        <v>14036</v>
      </c>
      <c r="K9594" s="680">
        <v>111085</v>
      </c>
      <c r="L9594" s="680">
        <v>111085</v>
      </c>
    </row>
    <row r="9595" spans="7:12" ht="19.5" thickBot="1" x14ac:dyDescent="0.35">
      <c r="G9595" s="48">
        <f t="shared" si="238"/>
        <v>703541.43492769729</v>
      </c>
      <c r="H9595" s="391" t="s">
        <v>10772</v>
      </c>
      <c r="I9595" s="678" t="s">
        <v>13774</v>
      </c>
      <c r="J9595" s="680">
        <v>6020920</v>
      </c>
      <c r="K9595" s="680">
        <v>965585</v>
      </c>
      <c r="L9595" s="680">
        <v>6986505</v>
      </c>
    </row>
    <row r="9596" spans="7:12" ht="19.5" thickBot="1" x14ac:dyDescent="0.35">
      <c r="G9596" s="48">
        <f t="shared" si="238"/>
        <v>703541.43492769729</v>
      </c>
      <c r="H9596" s="391" t="s">
        <v>10772</v>
      </c>
      <c r="I9596" s="678" t="s">
        <v>14038</v>
      </c>
      <c r="J9596" s="681"/>
      <c r="K9596" s="681"/>
      <c r="L9596" s="680">
        <v>139730</v>
      </c>
    </row>
    <row r="9597" spans="7:12" ht="19.5" thickBot="1" x14ac:dyDescent="0.35">
      <c r="G9597" s="48">
        <f t="shared" si="238"/>
        <v>703541.43492769729</v>
      </c>
      <c r="H9597" s="391" t="s">
        <v>10772</v>
      </c>
      <c r="I9597" s="678" t="s">
        <v>14039</v>
      </c>
      <c r="J9597" s="681"/>
      <c r="K9597" s="681"/>
      <c r="L9597" s="680">
        <v>6846775</v>
      </c>
    </row>
    <row r="9598" spans="7:12" x14ac:dyDescent="0.3">
      <c r="G9598" s="48">
        <f t="shared" si="238"/>
        <v>703541.43492769729</v>
      </c>
      <c r="H9598" s="391" t="s">
        <v>10772</v>
      </c>
    </row>
    <row r="9599" spans="7:12" x14ac:dyDescent="0.3">
      <c r="G9599" s="48">
        <f t="shared" si="238"/>
        <v>703541.43492769729</v>
      </c>
      <c r="H9599" s="391" t="s">
        <v>10772</v>
      </c>
    </row>
    <row r="9600" spans="7:12" x14ac:dyDescent="0.3">
      <c r="G9600" s="48">
        <f t="shared" si="238"/>
        <v>703541.43492769729</v>
      </c>
      <c r="H9600" s="391" t="s">
        <v>10772</v>
      </c>
    </row>
    <row r="9601" spans="7:8" x14ac:dyDescent="0.3">
      <c r="G9601" s="48">
        <f t="shared" si="238"/>
        <v>703541.43492769729</v>
      </c>
      <c r="H9601" s="391" t="s">
        <v>10772</v>
      </c>
    </row>
    <row r="9602" spans="7:8" x14ac:dyDescent="0.3">
      <c r="G9602" s="48">
        <f t="shared" si="238"/>
        <v>703541.43492769729</v>
      </c>
      <c r="H9602" s="391" t="s">
        <v>10772</v>
      </c>
    </row>
    <row r="9603" spans="7:8" x14ac:dyDescent="0.3">
      <c r="G9603" s="48">
        <f t="shared" si="238"/>
        <v>703541.43492769729</v>
      </c>
      <c r="H9603" s="391" t="s">
        <v>10772</v>
      </c>
    </row>
    <row r="9604" spans="7:8" x14ac:dyDescent="0.3">
      <c r="G9604" s="48">
        <f t="shared" si="238"/>
        <v>703541.43492769729</v>
      </c>
      <c r="H9604" s="391" t="s">
        <v>10772</v>
      </c>
    </row>
    <row r="9605" spans="7:8" x14ac:dyDescent="0.3">
      <c r="G9605" s="48">
        <f t="shared" si="238"/>
        <v>703541.43492769729</v>
      </c>
      <c r="H9605" s="391" t="s">
        <v>10772</v>
      </c>
    </row>
    <row r="9606" spans="7:8" x14ac:dyDescent="0.3">
      <c r="G9606" s="48">
        <f t="shared" si="238"/>
        <v>703541.43492769729</v>
      </c>
      <c r="H9606" s="391" t="s">
        <v>10772</v>
      </c>
    </row>
    <row r="9607" spans="7:8" x14ac:dyDescent="0.3">
      <c r="G9607" s="48">
        <f t="shared" si="238"/>
        <v>703541.43492769729</v>
      </c>
      <c r="H9607" s="391" t="s">
        <v>10772</v>
      </c>
    </row>
    <row r="9608" spans="7:8" x14ac:dyDescent="0.3">
      <c r="G9608" s="48">
        <f t="shared" si="238"/>
        <v>703541.43492769729</v>
      </c>
      <c r="H9608" s="391" t="s">
        <v>10772</v>
      </c>
    </row>
    <row r="9609" spans="7:8" x14ac:dyDescent="0.3">
      <c r="H9609" s="391" t="s">
        <v>10772</v>
      </c>
    </row>
    <row r="9610" spans="7:8" x14ac:dyDescent="0.3">
      <c r="H9610" s="391" t="s">
        <v>10772</v>
      </c>
    </row>
    <row r="9611" spans="7:8" x14ac:dyDescent="0.3">
      <c r="H9611" s="391" t="s">
        <v>10772</v>
      </c>
    </row>
    <row r="9612" spans="7:8" x14ac:dyDescent="0.3">
      <c r="H9612" s="391" t="s">
        <v>10772</v>
      </c>
    </row>
    <row r="9613" spans="7:8" x14ac:dyDescent="0.3">
      <c r="H9613" s="391" t="s">
        <v>10772</v>
      </c>
    </row>
    <row r="9614" spans="7:8" x14ac:dyDescent="0.3">
      <c r="H9614" s="391" t="s">
        <v>10772</v>
      </c>
    </row>
    <row r="9615" spans="7:8" x14ac:dyDescent="0.3">
      <c r="H9615" s="391" t="s">
        <v>10772</v>
      </c>
    </row>
    <row r="9616" spans="7: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row r="9853" spans="8:8" x14ac:dyDescent="0.3">
      <c r="H9853" s="391" t="s">
        <v>10772</v>
      </c>
    </row>
    <row r="9854" spans="8:8" x14ac:dyDescent="0.3">
      <c r="H9854" s="391" t="s">
        <v>10772</v>
      </c>
    </row>
    <row r="9855" spans="8:8" x14ac:dyDescent="0.3">
      <c r="H9855" s="391" t="s">
        <v>10772</v>
      </c>
    </row>
    <row r="9856" spans="8:8" x14ac:dyDescent="0.3">
      <c r="H9856" s="391" t="s">
        <v>10772</v>
      </c>
    </row>
    <row r="9857" spans="8:8" x14ac:dyDescent="0.3">
      <c r="H9857" s="391" t="s">
        <v>10772</v>
      </c>
    </row>
    <row r="9858" spans="8:8" x14ac:dyDescent="0.3">
      <c r="H9858" s="391" t="s">
        <v>10772</v>
      </c>
    </row>
    <row r="9859" spans="8:8" x14ac:dyDescent="0.3">
      <c r="H9859" s="391" t="s">
        <v>10772</v>
      </c>
    </row>
    <row r="9860" spans="8:8" x14ac:dyDescent="0.3">
      <c r="H9860" s="391" t="s">
        <v>10772</v>
      </c>
    </row>
    <row r="9861" spans="8:8" x14ac:dyDescent="0.3">
      <c r="H9861" s="391" t="s">
        <v>10772</v>
      </c>
    </row>
    <row r="9862" spans="8:8" x14ac:dyDescent="0.3">
      <c r="H9862" s="391" t="s">
        <v>10772</v>
      </c>
    </row>
    <row r="9863" spans="8:8" x14ac:dyDescent="0.3">
      <c r="H9863" s="391" t="s">
        <v>10772</v>
      </c>
    </row>
    <row r="9864" spans="8:8" x14ac:dyDescent="0.3">
      <c r="H9864" s="391" t="s">
        <v>10772</v>
      </c>
    </row>
    <row r="9865" spans="8:8" x14ac:dyDescent="0.3">
      <c r="H9865" s="391" t="s">
        <v>10772</v>
      </c>
    </row>
    <row r="9866" spans="8:8" x14ac:dyDescent="0.3">
      <c r="H9866" s="391" t="s">
        <v>10772</v>
      </c>
    </row>
    <row r="9867" spans="8:8" x14ac:dyDescent="0.3">
      <c r="H9867" s="391" t="s">
        <v>10772</v>
      </c>
    </row>
    <row r="9868" spans="8:8" x14ac:dyDescent="0.3">
      <c r="H9868" s="391" t="s">
        <v>10772</v>
      </c>
    </row>
    <row r="9869" spans="8:8" x14ac:dyDescent="0.3">
      <c r="H9869" s="391" t="s">
        <v>10772</v>
      </c>
    </row>
  </sheetData>
  <sheetProtection formatColumns="0" formatRows="0" insertColumns="0" insertRows="0" insertHyperlinks="0" deleteColumns="0" deleteRows="0" sort="0" autoFilter="0" pivotTables="0"/>
  <autoFilter ref="A1:O9562"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1"/>
  <sheetViews>
    <sheetView zoomScale="115" zoomScaleNormal="115" workbookViewId="0">
      <pane ySplit="1" topLeftCell="A431" activePane="bottomLeft" state="frozen"/>
      <selection activeCell="D6707" sqref="D6707"/>
      <selection pane="bottomLeft" activeCell="M450" sqref="M450"/>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5" x14ac:dyDescent="0.25">
      <c r="A417" s="645">
        <v>45384</v>
      </c>
      <c r="B417" s="294" t="s">
        <v>9906</v>
      </c>
      <c r="C417" s="459"/>
      <c r="D417" s="294" t="s">
        <v>3920</v>
      </c>
      <c r="E417" s="304">
        <v>2520</v>
      </c>
    </row>
    <row r="418" spans="1:5" x14ac:dyDescent="0.25">
      <c r="A418" s="645">
        <v>45384</v>
      </c>
      <c r="B418" s="294" t="s">
        <v>8928</v>
      </c>
      <c r="C418" s="459"/>
      <c r="D418" s="294" t="s">
        <v>31</v>
      </c>
      <c r="E418" s="304">
        <v>-5000</v>
      </c>
    </row>
    <row r="419" spans="1:5" x14ac:dyDescent="0.25">
      <c r="A419" s="645">
        <v>45420</v>
      </c>
      <c r="B419" s="294" t="s">
        <v>8928</v>
      </c>
      <c r="C419" s="459"/>
      <c r="D419" s="294" t="s">
        <v>3920</v>
      </c>
      <c r="E419" s="304">
        <v>13970</v>
      </c>
    </row>
    <row r="420" spans="1:5" x14ac:dyDescent="0.25">
      <c r="A420" s="645">
        <v>45427</v>
      </c>
      <c r="B420" s="642" t="s">
        <v>156</v>
      </c>
      <c r="C420" s="489"/>
      <c r="D420" s="294" t="s">
        <v>3920</v>
      </c>
      <c r="E420" s="490">
        <v>8550</v>
      </c>
    </row>
    <row r="421" spans="1:5" x14ac:dyDescent="0.25">
      <c r="A421" s="645">
        <v>45429</v>
      </c>
      <c r="B421" s="294" t="s">
        <v>8573</v>
      </c>
      <c r="C421" s="459"/>
      <c r="D421" s="294" t="s">
        <v>13725</v>
      </c>
      <c r="E421" s="304">
        <v>50000</v>
      </c>
    </row>
    <row r="422" spans="1:5" x14ac:dyDescent="0.25">
      <c r="A422" s="645">
        <v>45429</v>
      </c>
      <c r="B422" s="294" t="s">
        <v>8573</v>
      </c>
      <c r="C422" s="459"/>
      <c r="D422" s="294" t="s">
        <v>13725</v>
      </c>
      <c r="E422" s="304">
        <v>10000</v>
      </c>
    </row>
    <row r="423" spans="1:5" x14ac:dyDescent="0.25">
      <c r="A423" s="645">
        <v>45429</v>
      </c>
      <c r="B423" s="294" t="s">
        <v>8573</v>
      </c>
      <c r="C423" s="459"/>
      <c r="D423" s="294" t="s">
        <v>11032</v>
      </c>
      <c r="E423" s="304">
        <v>-30000</v>
      </c>
    </row>
    <row r="424" spans="1:5" x14ac:dyDescent="0.25">
      <c r="A424" s="645">
        <v>45429</v>
      </c>
      <c r="B424" s="294" t="s">
        <v>8573</v>
      </c>
      <c r="C424" s="459"/>
      <c r="D424" s="294" t="s">
        <v>3920</v>
      </c>
      <c r="E424" s="304">
        <v>25725</v>
      </c>
    </row>
    <row r="425" spans="1:5" x14ac:dyDescent="0.25">
      <c r="A425" s="645">
        <v>45429</v>
      </c>
      <c r="B425" s="294" t="s">
        <v>9904</v>
      </c>
      <c r="C425" s="459"/>
      <c r="D425" s="294" t="s">
        <v>13728</v>
      </c>
      <c r="E425" s="304">
        <v>100000</v>
      </c>
    </row>
    <row r="426" spans="1:5" x14ac:dyDescent="0.25">
      <c r="A426" s="645">
        <v>45429</v>
      </c>
      <c r="B426" s="294" t="s">
        <v>9904</v>
      </c>
      <c r="C426" s="459"/>
      <c r="D426" s="294" t="s">
        <v>322</v>
      </c>
      <c r="E426" s="304">
        <v>16370</v>
      </c>
    </row>
    <row r="427" spans="1:5" x14ac:dyDescent="0.25">
      <c r="A427" s="645">
        <v>45430</v>
      </c>
      <c r="B427" s="294" t="s">
        <v>9906</v>
      </c>
      <c r="C427" s="459"/>
      <c r="D427" s="294" t="s">
        <v>3920</v>
      </c>
      <c r="E427" s="304">
        <v>7200</v>
      </c>
    </row>
    <row r="428" spans="1:5" x14ac:dyDescent="0.25">
      <c r="A428" s="645">
        <v>45433</v>
      </c>
      <c r="B428" s="642" t="s">
        <v>8573</v>
      </c>
      <c r="C428" s="489"/>
      <c r="D428" s="642" t="s">
        <v>13725</v>
      </c>
      <c r="E428" s="490">
        <v>10000</v>
      </c>
    </row>
    <row r="429" spans="1:5" x14ac:dyDescent="0.25">
      <c r="A429" s="645">
        <v>45435</v>
      </c>
      <c r="B429" s="642" t="s">
        <v>9904</v>
      </c>
      <c r="C429" s="489"/>
      <c r="D429" s="642" t="s">
        <v>3920</v>
      </c>
      <c r="E429" s="490">
        <v>60250</v>
      </c>
    </row>
    <row r="430" spans="1:5" x14ac:dyDescent="0.25">
      <c r="A430" s="645">
        <v>45435</v>
      </c>
      <c r="B430" s="642" t="s">
        <v>9904</v>
      </c>
      <c r="C430" s="489"/>
      <c r="D430" s="642" t="s">
        <v>3920</v>
      </c>
      <c r="E430" s="490">
        <v>44030</v>
      </c>
    </row>
    <row r="431" spans="1:5" x14ac:dyDescent="0.25">
      <c r="A431" s="645">
        <v>45435</v>
      </c>
      <c r="B431" s="642" t="s">
        <v>9904</v>
      </c>
      <c r="C431" s="459"/>
      <c r="D431" s="642" t="s">
        <v>13417</v>
      </c>
      <c r="E431" s="304">
        <v>-10000</v>
      </c>
    </row>
    <row r="432" spans="1:5" x14ac:dyDescent="0.25">
      <c r="A432" s="645">
        <v>45435</v>
      </c>
      <c r="B432" s="642" t="s">
        <v>445</v>
      </c>
      <c r="C432" s="489"/>
      <c r="D432" s="642" t="s">
        <v>13764</v>
      </c>
      <c r="E432" s="490">
        <v>10000</v>
      </c>
    </row>
    <row r="433" spans="1:13" x14ac:dyDescent="0.25">
      <c r="A433" s="645">
        <v>45436</v>
      </c>
      <c r="B433" s="294" t="s">
        <v>445</v>
      </c>
      <c r="C433" s="459"/>
      <c r="D433" s="294" t="s">
        <v>3920</v>
      </c>
      <c r="E433" s="304">
        <v>54700</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ht="38.25" x14ac:dyDescent="0.25">
      <c r="A437" s="645">
        <v>45436</v>
      </c>
      <c r="B437" s="642" t="s">
        <v>445</v>
      </c>
      <c r="C437" s="489"/>
      <c r="D437" s="642" t="s">
        <v>3920</v>
      </c>
      <c r="E437" s="490">
        <v>83250</v>
      </c>
      <c r="G437" s="494" t="s">
        <v>10616</v>
      </c>
      <c r="H437" s="495" t="s">
        <v>10620</v>
      </c>
      <c r="I437" s="495" t="s">
        <v>10621</v>
      </c>
      <c r="J437" s="495" t="s">
        <v>10622</v>
      </c>
      <c r="K437" s="495" t="s">
        <v>9753</v>
      </c>
      <c r="L437" s="494" t="s">
        <v>9903</v>
      </c>
      <c r="M437" s="494" t="s">
        <v>2</v>
      </c>
    </row>
    <row r="438" spans="1:13" x14ac:dyDescent="0.25">
      <c r="A438" s="645">
        <v>45442</v>
      </c>
      <c r="B438" s="294" t="s">
        <v>8928</v>
      </c>
      <c r="C438" s="459"/>
      <c r="D438" s="294" t="s">
        <v>3920</v>
      </c>
      <c r="E438" s="304">
        <v>7500</v>
      </c>
      <c r="G438" s="294" t="s">
        <v>9904</v>
      </c>
      <c r="H438" s="304">
        <f ca="1">SUMIF(Cash!$C$5355:$E$53905,staff!G438,Cash!$E$5355:$E$53925)+78740+15000+177050+32000+50000+50000+10000+200000+20000+15000+25000+15000</f>
        <v>3252521</v>
      </c>
      <c r="I438" s="304">
        <f ca="1">SUMIF('Bilal bhai'!$B$542:$D$5551,staff!G438,'Bilal bhai'!$D$542:$D$5581)+100000</f>
        <v>100000</v>
      </c>
      <c r="J438" s="304">
        <f ca="1">SUMIF('Nadeem bhai'!$B$1030:$D$1099,staff!G438,'Nadeem bhai'!$D$1030:$D$1099)+25000+30000+70000+40000</f>
        <v>248000</v>
      </c>
      <c r="K438" s="304">
        <f ca="1">J438+I438+H438</f>
        <v>3600521</v>
      </c>
      <c r="L438" s="304">
        <f t="shared" ref="L438:L445" ca="1" si="0">SUMIF($B$2:$E$1875,G438,$E$2:$E$1875)</f>
        <v>3575089</v>
      </c>
      <c r="M438" s="304">
        <f ca="1">K438-L438</f>
        <v>25432</v>
      </c>
    </row>
    <row r="439" spans="1:13" x14ac:dyDescent="0.25">
      <c r="A439" s="645">
        <v>45437</v>
      </c>
      <c r="B439" s="642" t="s">
        <v>445</v>
      </c>
      <c r="C439" s="489"/>
      <c r="D439" s="642" t="s">
        <v>13802</v>
      </c>
      <c r="E439" s="490">
        <v>-50000</v>
      </c>
      <c r="G439" s="294" t="s">
        <v>13093</v>
      </c>
      <c r="H439" s="304">
        <f ca="1">SUMIF(Cash!$C$5355:$E$53905,staff!G439,Cash!$E$5355:$E$53925)</f>
        <v>0</v>
      </c>
      <c r="I439" s="304">
        <f ca="1">SUMIF('Bilal bhai'!$B$542:$D$5551,staff!G439,'Bilal bhai'!$D$542:$D$5581)</f>
        <v>0</v>
      </c>
      <c r="J439" s="304">
        <f ca="1">SUMIF('Nadeem bhai'!$B$1030:$D$1099,staff!G439,'Nadeem bhai'!$D$1030:$D$1099)</f>
        <v>0</v>
      </c>
      <c r="K439" s="304"/>
      <c r="L439" s="304">
        <f t="shared" ca="1" si="0"/>
        <v>154200</v>
      </c>
      <c r="M439" s="304">
        <f ca="1">K439-L439+50000+102200+5000</f>
        <v>3000</v>
      </c>
    </row>
    <row r="440" spans="1:13" x14ac:dyDescent="0.25">
      <c r="A440" s="645">
        <v>45442</v>
      </c>
      <c r="B440" s="642" t="s">
        <v>445</v>
      </c>
      <c r="C440" s="459"/>
      <c r="D440" s="294" t="s">
        <v>13803</v>
      </c>
      <c r="E440" s="304">
        <v>3000</v>
      </c>
      <c r="G440" s="294" t="s">
        <v>9906</v>
      </c>
      <c r="H440" s="304">
        <f ca="1">SUMIF(Cash!$C$5355:$E$53906,staff!G440,Cash!$E$5355:$E$53926)+3787+9000+5000+10000+5000+5000</f>
        <v>564687</v>
      </c>
      <c r="I440" s="304">
        <f ca="1">SUMIF('Bilal bhai'!$B$542:$D$5551,staff!G440,'Bilal bhai'!$D$542:$D$5581)</f>
        <v>0</v>
      </c>
      <c r="J440" s="304">
        <f ca="1">SUMIF('Nadeem bhai'!$B$1030:$D$1099,staff!G440,'Nadeem bhai'!$D$1030:$D$1099)</f>
        <v>0</v>
      </c>
      <c r="K440" s="304">
        <f t="shared" ref="K440:K448" ca="1" si="1">J440+I440+H440</f>
        <v>564687</v>
      </c>
      <c r="L440" s="304">
        <f t="shared" ca="1" si="0"/>
        <v>559817</v>
      </c>
      <c r="M440" s="304">
        <f t="shared" ref="M440:M445" ca="1" si="2">K440-L440</f>
        <v>4870</v>
      </c>
    </row>
    <row r="441" spans="1:13" x14ac:dyDescent="0.25">
      <c r="A441" s="645">
        <v>45443</v>
      </c>
      <c r="B441" s="294" t="s">
        <v>156</v>
      </c>
      <c r="C441" s="459"/>
      <c r="D441" s="294" t="s">
        <v>3920</v>
      </c>
      <c r="E441" s="304">
        <v>4870</v>
      </c>
      <c r="G441" s="294" t="s">
        <v>8928</v>
      </c>
      <c r="H441" s="304">
        <f ca="1">SUMIF(Cash!$C$5444:$E$53906,staff!G441,Cash!$E$5444:$E$53906)+19000+1000+2000+3000</f>
        <v>239000</v>
      </c>
      <c r="I441" s="304">
        <f ca="1">SUMIF('Bilal bhai'!$B$542:$D$5551,staff!G441,'Bilal bhai'!$D$542:$D$5581)</f>
        <v>0</v>
      </c>
      <c r="J441" s="304">
        <f ca="1">SUMIF('Nadeem bhai'!$B$1030:$D$1099,staff!G441,'Nadeem bhai'!$D$1030:$D$1099)</f>
        <v>0</v>
      </c>
      <c r="K441" s="304">
        <f t="shared" ca="1" si="1"/>
        <v>239000</v>
      </c>
      <c r="L441" s="304">
        <f t="shared" ca="1" si="0"/>
        <v>226403</v>
      </c>
      <c r="M441" s="304">
        <f ca="1">K441-L441</f>
        <v>12597</v>
      </c>
    </row>
    <row r="442" spans="1:13" x14ac:dyDescent="0.25">
      <c r="A442" s="645">
        <v>45444</v>
      </c>
      <c r="B442" s="642" t="s">
        <v>445</v>
      </c>
      <c r="C442" s="489"/>
      <c r="D442" s="642" t="s">
        <v>13802</v>
      </c>
      <c r="E442" s="490">
        <v>-100000</v>
      </c>
      <c r="G442" s="294" t="s">
        <v>445</v>
      </c>
      <c r="H442" s="304">
        <f ca="1">SUMIF(Cash!$C$5355:$E$53906,staff!G442,Cash!$E$5355:$E$53926)+36480+9000+10000+5000+25000+5000+60000+80000+2000+117850+113800+100000+25000+300000+100000+100000+100000+25000+10000</f>
        <v>1919190</v>
      </c>
      <c r="I442" s="304">
        <f ca="1">SUMIF('Bilal bhai'!$B$542:$D$5551,staff!G442,'Bilal bhai'!$D$542:$D$5581)</f>
        <v>0</v>
      </c>
      <c r="J442" s="304">
        <f>5000+40000</f>
        <v>45000</v>
      </c>
      <c r="K442" s="304">
        <f t="shared" ca="1" si="1"/>
        <v>1964190</v>
      </c>
      <c r="L442" s="304">
        <f t="shared" ca="1" si="0"/>
        <v>1811348</v>
      </c>
      <c r="M442" s="304">
        <f ca="1">K442-L442</f>
        <v>152842</v>
      </c>
    </row>
    <row r="443" spans="1:13" x14ac:dyDescent="0.25">
      <c r="A443" s="645">
        <v>45447</v>
      </c>
      <c r="B443" s="294" t="s">
        <v>5162</v>
      </c>
      <c r="C443" s="459"/>
      <c r="D443" s="294" t="s">
        <v>3920</v>
      </c>
      <c r="E443" s="304">
        <v>15540</v>
      </c>
      <c r="G443" s="294" t="s">
        <v>156</v>
      </c>
      <c r="H443" s="304">
        <f ca="1">SUMIF(Cash!$C$5355:$E$53906,staff!G443,Cash!$E$5355:$E$53926)+3680</f>
        <v>391280</v>
      </c>
      <c r="I443" s="304">
        <f ca="1">SUMIF('Bilal bhai'!$B$542:$D$5551,staff!G443,'Bilal bhai'!$D$542:$D$5581)</f>
        <v>3000</v>
      </c>
      <c r="J443" s="304">
        <f ca="1">SUMIF('Nadeem bhai'!$B$1030:$D$1099,staff!G443,'Nadeem bhai'!$D$1030:$D$1099)</f>
        <v>0</v>
      </c>
      <c r="K443" s="304">
        <f t="shared" ca="1" si="1"/>
        <v>394280</v>
      </c>
      <c r="L443" s="304">
        <f t="shared" ca="1" si="0"/>
        <v>387743</v>
      </c>
      <c r="M443" s="304">
        <f t="shared" ca="1" si="2"/>
        <v>6537</v>
      </c>
    </row>
    <row r="444" spans="1:13" x14ac:dyDescent="0.25">
      <c r="A444" s="645">
        <v>45453</v>
      </c>
      <c r="B444" s="294" t="s">
        <v>8573</v>
      </c>
      <c r="C444" s="459"/>
      <c r="D444" s="294" t="s">
        <v>9458</v>
      </c>
      <c r="E444" s="304">
        <v>10000</v>
      </c>
      <c r="G444" s="294" t="s">
        <v>8573</v>
      </c>
      <c r="H444" s="304">
        <f ca="1">SUMIF(Cash!$C$5355:$E$53906,staff!G444,Cash!$E$5355:$E$53926)+12950+40000+5000+5000</f>
        <v>938950</v>
      </c>
      <c r="I444" s="304">
        <f ca="1">SUMIF('Bilal bhai'!$B$542:$D$5551,staff!G444,'Bilal bhai'!$D$542:$D$5581)</f>
        <v>55000</v>
      </c>
      <c r="J444" s="304">
        <f ca="1">SUMIF('Nadeem bhai'!$B$1030:$D$1099,staff!G444,'Nadeem bhai'!$D$1030:$D$1099)</f>
        <v>0</v>
      </c>
      <c r="K444" s="304">
        <f t="shared" ca="1" si="1"/>
        <v>993950</v>
      </c>
      <c r="L444" s="304">
        <f t="shared" ca="1" si="0"/>
        <v>912079</v>
      </c>
      <c r="M444" s="304">
        <f t="shared" ca="1" si="2"/>
        <v>81871</v>
      </c>
    </row>
    <row r="445" spans="1:13" x14ac:dyDescent="0.25">
      <c r="A445" s="645">
        <v>45467</v>
      </c>
      <c r="B445" s="294" t="s">
        <v>156</v>
      </c>
      <c r="C445" s="459"/>
      <c r="D445" s="294" t="s">
        <v>11194</v>
      </c>
      <c r="E445" s="304">
        <v>3800</v>
      </c>
      <c r="G445" s="294" t="s">
        <v>629</v>
      </c>
      <c r="H445" s="304">
        <f ca="1">SUMIF(Cash!$C$6286:$E$53906,staff!G445,Cash!$E$6286:$E$53926)</f>
        <v>78000</v>
      </c>
      <c r="I445" s="304"/>
      <c r="J445" s="304">
        <f ca="1">SUMIF('Nadeem bhai'!$B$1030:$D$1099,staff!G445,'Nadeem bhai'!$D$1030:$D$1099)</f>
        <v>0</v>
      </c>
      <c r="K445" s="304">
        <f t="shared" ca="1" si="1"/>
        <v>78000</v>
      </c>
      <c r="L445" s="304">
        <f t="shared" ca="1" si="0"/>
        <v>74420</v>
      </c>
      <c r="M445" s="304">
        <f t="shared" ca="1" si="2"/>
        <v>3580</v>
      </c>
    </row>
    <row r="446" spans="1:13" x14ac:dyDescent="0.25">
      <c r="A446" s="645">
        <v>45467</v>
      </c>
      <c r="B446" s="294" t="s">
        <v>445</v>
      </c>
      <c r="C446" s="459"/>
      <c r="D446" s="294" t="s">
        <v>13959</v>
      </c>
      <c r="E446" s="304">
        <v>-50000</v>
      </c>
      <c r="G446" s="294" t="s">
        <v>10001</v>
      </c>
      <c r="H446" s="304"/>
      <c r="I446" s="304"/>
      <c r="J446" s="304"/>
      <c r="K446" s="304"/>
      <c r="L446" s="304"/>
      <c r="M446" s="304">
        <v>13500</v>
      </c>
    </row>
    <row r="447" spans="1:13" x14ac:dyDescent="0.25">
      <c r="A447" s="645">
        <v>45467</v>
      </c>
      <c r="B447" s="294" t="s">
        <v>445</v>
      </c>
      <c r="C447" s="459"/>
      <c r="D447" s="294" t="s">
        <v>13959</v>
      </c>
      <c r="E447" s="304">
        <v>-30000</v>
      </c>
      <c r="G447" s="294" t="s">
        <v>11595</v>
      </c>
      <c r="H447" s="304">
        <f ca="1">SUMIF(Cash!$C$6317:$E$53906,staff!G447,Cash!$E$6317:$E$53926)-5000-1000+5000+5000+5000+2000+1000</f>
        <v>274500</v>
      </c>
      <c r="I447" s="304"/>
      <c r="J447" s="304">
        <f ca="1">SUMIF('Nadeem bhai'!$B$1030:$D$1099,staff!G447,'Nadeem bhai'!$D$1030:$D$1099)+5000+5000+5000+15000+1000</f>
        <v>31000</v>
      </c>
      <c r="K447" s="304">
        <f t="shared" ca="1" si="1"/>
        <v>305500</v>
      </c>
      <c r="L447" s="304">
        <f ca="1">SUMIF($B$2:$E$1875,G447,$E$2:$E$1875)</f>
        <v>289150</v>
      </c>
      <c r="M447" s="304">
        <f ca="1">K447-L447</f>
        <v>16350</v>
      </c>
    </row>
    <row r="448" spans="1:13" x14ac:dyDescent="0.25">
      <c r="A448" s="645">
        <v>45470</v>
      </c>
      <c r="B448" s="294" t="s">
        <v>445</v>
      </c>
      <c r="C448" s="459"/>
      <c r="D448" s="294" t="s">
        <v>13959</v>
      </c>
      <c r="E448" s="304">
        <v>-30000</v>
      </c>
      <c r="G448" s="589" t="s">
        <v>3554</v>
      </c>
      <c r="H448" s="304"/>
      <c r="I448" s="304"/>
      <c r="J448" s="304">
        <f ca="1">SUMIF('Nadeem bhai'!$B$1030:$D$1099,staff!G448,'Nadeem bhai'!$D$1030:$D$1099)</f>
        <v>0</v>
      </c>
      <c r="K448" s="304">
        <f t="shared" ca="1" si="1"/>
        <v>0</v>
      </c>
      <c r="L448" s="304"/>
      <c r="M448" s="304">
        <v>10000</v>
      </c>
    </row>
    <row r="449" spans="1:13" x14ac:dyDescent="0.25">
      <c r="A449" s="645">
        <v>45472</v>
      </c>
      <c r="B449" s="294" t="s">
        <v>445</v>
      </c>
      <c r="C449" s="459"/>
      <c r="D449" s="294" t="s">
        <v>13959</v>
      </c>
      <c r="E449" s="304">
        <v>-25000</v>
      </c>
      <c r="G449" s="689" t="s">
        <v>10618</v>
      </c>
      <c r="H449" s="690"/>
      <c r="I449" s="690"/>
      <c r="J449" s="690"/>
      <c r="K449" s="690"/>
      <c r="L449" s="691"/>
      <c r="M449" s="501">
        <f ca="1">SUM(M438:M448)</f>
        <v>330579</v>
      </c>
    </row>
    <row r="450" spans="1:13" x14ac:dyDescent="0.25">
      <c r="A450" s="645">
        <v>45472</v>
      </c>
      <c r="B450" s="294" t="s">
        <v>445</v>
      </c>
      <c r="C450" s="459"/>
      <c r="D450" s="294" t="s">
        <v>13994</v>
      </c>
      <c r="E450" s="304">
        <v>107000</v>
      </c>
    </row>
    <row r="451" spans="1:13" x14ac:dyDescent="0.25">
      <c r="A451" s="645">
        <v>45472</v>
      </c>
      <c r="B451" s="294" t="s">
        <v>445</v>
      </c>
      <c r="C451" s="489"/>
      <c r="D451" s="642" t="s">
        <v>9903</v>
      </c>
      <c r="E451" s="490">
        <v>20190</v>
      </c>
    </row>
    <row r="452" spans="1:13" x14ac:dyDescent="0.25">
      <c r="A452" s="645">
        <v>45472</v>
      </c>
      <c r="B452" s="294" t="s">
        <v>445</v>
      </c>
      <c r="C452" s="489"/>
      <c r="D452" s="642" t="s">
        <v>9903</v>
      </c>
      <c r="E452" s="490">
        <v>39570</v>
      </c>
    </row>
    <row r="453" spans="1:13" x14ac:dyDescent="0.25">
      <c r="A453" s="645">
        <v>45472</v>
      </c>
      <c r="B453" s="294" t="s">
        <v>445</v>
      </c>
      <c r="C453" s="489"/>
      <c r="D453" s="642" t="s">
        <v>9903</v>
      </c>
      <c r="E453" s="490">
        <v>41265</v>
      </c>
    </row>
    <row r="454" spans="1:13" x14ac:dyDescent="0.25">
      <c r="A454" s="645">
        <v>45472</v>
      </c>
      <c r="B454" s="294" t="s">
        <v>445</v>
      </c>
      <c r="C454" s="489"/>
      <c r="D454" s="642" t="s">
        <v>9903</v>
      </c>
      <c r="E454" s="490">
        <v>78619</v>
      </c>
    </row>
    <row r="455" spans="1:13" x14ac:dyDescent="0.25">
      <c r="A455" s="645">
        <v>45472</v>
      </c>
      <c r="B455" s="294" t="s">
        <v>445</v>
      </c>
      <c r="C455" s="489"/>
      <c r="D455" s="642" t="s">
        <v>9903</v>
      </c>
      <c r="E455" s="490">
        <v>46130</v>
      </c>
    </row>
    <row r="456" spans="1:13" x14ac:dyDescent="0.25">
      <c r="A456" s="674"/>
      <c r="B456" s="642"/>
      <c r="C456" s="489"/>
      <c r="D456" s="642"/>
      <c r="E456" s="675"/>
    </row>
    <row r="466" spans="7:8" x14ac:dyDescent="0.25">
      <c r="G466" s="277"/>
    </row>
    <row r="471" spans="7:8" x14ac:dyDescent="0.25">
      <c r="G471" s="277"/>
      <c r="H471" s="277"/>
    </row>
  </sheetData>
  <mergeCells count="1">
    <mergeCell ref="G449:L44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42" activePane="bottomLeft" state="frozen"/>
      <selection activeCell="D6707" sqref="D6707"/>
      <selection pane="bottomLeft" activeCell="C1363" sqref="C1363"/>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45448</v>
      </c>
      <c r="C1339" s="44" t="s">
        <v>13867</v>
      </c>
      <c r="D1339" s="48">
        <v>50000</v>
      </c>
      <c r="E1339" s="65"/>
      <c r="F1339" s="638">
        <f t="shared" si="29"/>
        <v>806154</v>
      </c>
      <c r="G1339" s="390" t="s">
        <v>9568</v>
      </c>
    </row>
    <row r="1340" spans="1:7" x14ac:dyDescent="0.3">
      <c r="A1340" s="54">
        <v>45448</v>
      </c>
      <c r="C1340" s="44" t="s">
        <v>13868</v>
      </c>
      <c r="D1340" s="48">
        <v>5000</v>
      </c>
      <c r="E1340" s="65"/>
      <c r="F1340" s="638">
        <f t="shared" si="29"/>
        <v>801154</v>
      </c>
      <c r="G1340" s="390" t="s">
        <v>9568</v>
      </c>
    </row>
    <row r="1341" spans="1:7" x14ac:dyDescent="0.3">
      <c r="A1341" s="54">
        <v>45451</v>
      </c>
      <c r="C1341" s="5" t="s">
        <v>294</v>
      </c>
      <c r="D1341" s="65"/>
      <c r="E1341" s="65">
        <v>200000</v>
      </c>
      <c r="F1341" s="638">
        <f t="shared" si="29"/>
        <v>1001154</v>
      </c>
      <c r="G1341" s="390" t="s">
        <v>9568</v>
      </c>
    </row>
    <row r="1342" spans="1:7" x14ac:dyDescent="0.3">
      <c r="A1342" s="54">
        <v>45454</v>
      </c>
      <c r="C1342" s="5" t="s">
        <v>12257</v>
      </c>
      <c r="D1342" s="65"/>
      <c r="E1342" s="65">
        <v>29584</v>
      </c>
      <c r="F1342" s="638">
        <f t="shared" si="29"/>
        <v>1030738</v>
      </c>
      <c r="G1342" s="390" t="s">
        <v>9568</v>
      </c>
    </row>
    <row r="1343" spans="1:7" x14ac:dyDescent="0.3">
      <c r="A1343" s="54">
        <v>45458</v>
      </c>
      <c r="C1343" s="5" t="s">
        <v>294</v>
      </c>
      <c r="D1343" s="65"/>
      <c r="E1343" s="65">
        <v>500000</v>
      </c>
      <c r="F1343" s="638">
        <f t="shared" si="29"/>
        <v>1530738</v>
      </c>
      <c r="G1343" s="390" t="s">
        <v>9568</v>
      </c>
    </row>
    <row r="1344" spans="1:7" x14ac:dyDescent="0.3">
      <c r="A1344" s="54">
        <v>45465</v>
      </c>
      <c r="C1344" s="5" t="s">
        <v>294</v>
      </c>
      <c r="D1344" s="65"/>
      <c r="E1344" s="65">
        <v>5000</v>
      </c>
      <c r="F1344" s="638">
        <f t="shared" si="29"/>
        <v>1535738</v>
      </c>
      <c r="G1344" s="390" t="s">
        <v>9568</v>
      </c>
    </row>
    <row r="1345" spans="1:7" x14ac:dyDescent="0.3">
      <c r="A1345" s="54">
        <v>45465</v>
      </c>
      <c r="C1345" s="5" t="s">
        <v>13958</v>
      </c>
      <c r="D1345" s="65"/>
      <c r="E1345" s="65">
        <v>100000</v>
      </c>
      <c r="F1345" s="638">
        <f t="shared" si="29"/>
        <v>1635738</v>
      </c>
      <c r="G1345" s="390" t="s">
        <v>9568</v>
      </c>
    </row>
    <row r="1346" spans="1:7" x14ac:dyDescent="0.3">
      <c r="A1346" s="54">
        <v>45471</v>
      </c>
      <c r="C1346" s="5" t="s">
        <v>294</v>
      </c>
      <c r="D1346" s="65"/>
      <c r="E1346" s="65">
        <v>5000</v>
      </c>
      <c r="F1346" s="638">
        <f t="shared" si="29"/>
        <v>1640738</v>
      </c>
      <c r="G1346" s="390" t="s">
        <v>9568</v>
      </c>
    </row>
    <row r="1347" spans="1:7" x14ac:dyDescent="0.3">
      <c r="A1347" s="54">
        <v>45472</v>
      </c>
      <c r="C1347" s="5" t="s">
        <v>11692</v>
      </c>
      <c r="D1347" s="65">
        <v>54000</v>
      </c>
      <c r="E1347" s="65"/>
      <c r="F1347" s="638">
        <f t="shared" si="29"/>
        <v>1586738</v>
      </c>
      <c r="G1347" s="390" t="s">
        <v>9568</v>
      </c>
    </row>
    <row r="1348" spans="1:7" x14ac:dyDescent="0.3">
      <c r="A1348" s="54">
        <v>45474</v>
      </c>
      <c r="C1348" s="5" t="s">
        <v>294</v>
      </c>
      <c r="D1348" s="65"/>
      <c r="E1348" s="65">
        <v>2000</v>
      </c>
      <c r="F1348" s="638">
        <f t="shared" si="29"/>
        <v>1588738</v>
      </c>
      <c r="G1348" s="390" t="s">
        <v>9568</v>
      </c>
    </row>
    <row r="1349" spans="1:7" x14ac:dyDescent="0.3">
      <c r="A1349" s="54">
        <v>45475</v>
      </c>
      <c r="C1349" s="5" t="s">
        <v>294</v>
      </c>
      <c r="D1349" s="65"/>
      <c r="E1349" s="65">
        <v>2000</v>
      </c>
      <c r="F1349" s="638">
        <f t="shared" si="29"/>
        <v>1590738</v>
      </c>
      <c r="G1349" s="390" t="s">
        <v>9568</v>
      </c>
    </row>
    <row r="1350" spans="1:7" x14ac:dyDescent="0.3">
      <c r="A1350" s="54">
        <v>45475</v>
      </c>
      <c r="C1350" s="5" t="s">
        <v>4601</v>
      </c>
      <c r="D1350" s="65"/>
      <c r="E1350" s="65">
        <v>710</v>
      </c>
      <c r="F1350" s="638">
        <f t="shared" si="29"/>
        <v>1591448</v>
      </c>
      <c r="G1350" s="390" t="s">
        <v>9568</v>
      </c>
    </row>
    <row r="1351" spans="1:7" x14ac:dyDescent="0.3">
      <c r="A1351" s="54">
        <v>45475</v>
      </c>
      <c r="C1351" s="5" t="s">
        <v>6397</v>
      </c>
      <c r="D1351" s="65">
        <v>10000</v>
      </c>
      <c r="E1351" s="65"/>
      <c r="F1351" s="638">
        <f t="shared" si="29"/>
        <v>1581448</v>
      </c>
      <c r="G1351" s="390" t="s">
        <v>9568</v>
      </c>
    </row>
    <row r="1352" spans="1:7" x14ac:dyDescent="0.3">
      <c r="A1352" s="54">
        <v>45475</v>
      </c>
      <c r="C1352" s="5" t="s">
        <v>14018</v>
      </c>
      <c r="D1352" s="65">
        <v>15000</v>
      </c>
      <c r="E1352" s="65"/>
      <c r="F1352" s="638">
        <f t="shared" ref="F1352:F1356" si="30">F1351+E1352-D1352</f>
        <v>1566448</v>
      </c>
      <c r="G1352" s="390" t="s">
        <v>9568</v>
      </c>
    </row>
    <row r="1353" spans="1:7" x14ac:dyDescent="0.3">
      <c r="A1353" s="54">
        <v>45475</v>
      </c>
      <c r="C1353" s="5" t="s">
        <v>13837</v>
      </c>
      <c r="D1353" s="65">
        <v>300000</v>
      </c>
      <c r="E1353" s="65"/>
      <c r="F1353" s="638">
        <f t="shared" si="30"/>
        <v>1266448</v>
      </c>
      <c r="G1353" s="390" t="s">
        <v>9568</v>
      </c>
    </row>
    <row r="1354" spans="1:7" x14ac:dyDescent="0.3">
      <c r="A1354" s="54">
        <v>45475</v>
      </c>
      <c r="C1354" s="5" t="s">
        <v>14019</v>
      </c>
      <c r="D1354" s="65">
        <v>150000</v>
      </c>
      <c r="E1354" s="65"/>
      <c r="F1354" s="638">
        <f t="shared" si="30"/>
        <v>1116448</v>
      </c>
      <c r="G1354" s="390" t="s">
        <v>9568</v>
      </c>
    </row>
    <row r="1355" spans="1:7" x14ac:dyDescent="0.3">
      <c r="A1355" s="54">
        <v>45475</v>
      </c>
      <c r="C1355" s="44" t="s">
        <v>14008</v>
      </c>
      <c r="D1355" s="62"/>
      <c r="E1355" s="65"/>
      <c r="F1355" s="638">
        <f t="shared" si="30"/>
        <v>1116448</v>
      </c>
      <c r="G1355" s="390" t="s">
        <v>9567</v>
      </c>
    </row>
    <row r="1356" spans="1:7" x14ac:dyDescent="0.3">
      <c r="A1356" s="54">
        <v>45475</v>
      </c>
      <c r="C1356" s="44" t="s">
        <v>14009</v>
      </c>
      <c r="D1356" s="62"/>
      <c r="E1356" s="65"/>
      <c r="F1356" s="638">
        <f t="shared" si="30"/>
        <v>1116448</v>
      </c>
      <c r="G1356" s="390" t="s">
        <v>9567</v>
      </c>
    </row>
    <row r="1357" spans="1:7" x14ac:dyDescent="0.3">
      <c r="A1357" s="54">
        <v>45476</v>
      </c>
      <c r="C1357" s="5" t="s">
        <v>294</v>
      </c>
      <c r="D1357" s="65"/>
      <c r="E1357" s="65">
        <v>5000</v>
      </c>
      <c r="F1357" s="638">
        <f t="shared" ref="F1357:F1362" si="31">F1356+E1357-D1357</f>
        <v>1121448</v>
      </c>
      <c r="G1357" s="390" t="s">
        <v>9568</v>
      </c>
    </row>
    <row r="1358" spans="1:7" x14ac:dyDescent="0.3">
      <c r="A1358" s="54">
        <v>45477</v>
      </c>
      <c r="C1358" s="5" t="s">
        <v>8153</v>
      </c>
      <c r="D1358" s="65">
        <v>3550</v>
      </c>
      <c r="E1358" s="65"/>
      <c r="F1358" s="638">
        <f t="shared" si="31"/>
        <v>1117898</v>
      </c>
      <c r="G1358" s="390" t="s">
        <v>9567</v>
      </c>
    </row>
    <row r="1359" spans="1:7" x14ac:dyDescent="0.3">
      <c r="A1359" s="54">
        <v>45477</v>
      </c>
      <c r="C1359" s="5" t="s">
        <v>14030</v>
      </c>
      <c r="D1359" s="65">
        <v>3000</v>
      </c>
      <c r="E1359" s="65"/>
      <c r="F1359" s="638">
        <f t="shared" si="31"/>
        <v>1114898</v>
      </c>
      <c r="G1359" s="390" t="s">
        <v>9567</v>
      </c>
    </row>
    <row r="1360" spans="1:7" x14ac:dyDescent="0.3">
      <c r="A1360" s="54">
        <v>45477</v>
      </c>
      <c r="C1360" s="5" t="s">
        <v>5034</v>
      </c>
      <c r="D1360" s="65">
        <v>6040</v>
      </c>
      <c r="E1360" s="65"/>
      <c r="F1360" s="638">
        <f t="shared" si="31"/>
        <v>1108858</v>
      </c>
      <c r="G1360" s="390" t="s">
        <v>9567</v>
      </c>
    </row>
    <row r="1361" spans="1:7" x14ac:dyDescent="0.3">
      <c r="A1361" s="54">
        <v>45477</v>
      </c>
      <c r="C1361" s="5" t="s">
        <v>14031</v>
      </c>
      <c r="D1361" s="65">
        <v>4500</v>
      </c>
      <c r="E1361" s="65"/>
      <c r="F1361" s="638">
        <f t="shared" si="31"/>
        <v>1104358</v>
      </c>
      <c r="G1361" s="390" t="s">
        <v>9567</v>
      </c>
    </row>
    <row r="1362" spans="1:7" x14ac:dyDescent="0.3">
      <c r="A1362" s="54">
        <v>45477</v>
      </c>
      <c r="C1362" s="5" t="s">
        <v>13459</v>
      </c>
      <c r="D1362" s="65">
        <v>6650</v>
      </c>
      <c r="E1362" s="65"/>
      <c r="F1362" s="638">
        <f t="shared" si="31"/>
        <v>1097708</v>
      </c>
      <c r="G1362" s="390" t="s">
        <v>9567</v>
      </c>
    </row>
    <row r="1363" spans="1:7" x14ac:dyDescent="0.3">
      <c r="A1363" s="54"/>
      <c r="C1363" s="5"/>
      <c r="D1363" s="65"/>
      <c r="E1363" s="65"/>
      <c r="F1363" s="46">
        <f t="shared" ref="F1363:F1417" si="32">F1362+E1363-D1363</f>
        <v>1097708</v>
      </c>
      <c r="G1363" s="390" t="s">
        <v>9567</v>
      </c>
    </row>
    <row r="1364" spans="1:7" x14ac:dyDescent="0.3">
      <c r="A1364" s="54"/>
      <c r="C1364" s="5"/>
      <c r="D1364" s="65"/>
      <c r="E1364" s="65"/>
      <c r="F1364" s="46">
        <f t="shared" si="32"/>
        <v>1097708</v>
      </c>
      <c r="G1364" s="390" t="s">
        <v>9567</v>
      </c>
    </row>
    <row r="1365" spans="1:7" x14ac:dyDescent="0.3">
      <c r="A1365" s="54"/>
      <c r="C1365" s="5"/>
      <c r="D1365" s="65"/>
      <c r="E1365" s="65"/>
      <c r="F1365" s="46">
        <f t="shared" si="32"/>
        <v>1097708</v>
      </c>
      <c r="G1365" s="390" t="s">
        <v>9567</v>
      </c>
    </row>
    <row r="1366" spans="1:7" x14ac:dyDescent="0.3">
      <c r="A1366" s="54"/>
      <c r="C1366" s="5"/>
      <c r="D1366" s="65"/>
      <c r="E1366" s="65"/>
      <c r="F1366" s="46">
        <f t="shared" si="32"/>
        <v>1097708</v>
      </c>
      <c r="G1366" s="390" t="s">
        <v>9567</v>
      </c>
    </row>
    <row r="1367" spans="1:7" x14ac:dyDescent="0.3">
      <c r="A1367" s="54"/>
      <c r="C1367" s="5"/>
      <c r="D1367" s="65"/>
      <c r="E1367" s="65"/>
      <c r="F1367" s="46">
        <f t="shared" si="32"/>
        <v>1097708</v>
      </c>
      <c r="G1367" s="390" t="s">
        <v>9567</v>
      </c>
    </row>
    <row r="1368" spans="1:7" x14ac:dyDescent="0.3">
      <c r="A1368" s="54"/>
      <c r="C1368" s="5"/>
      <c r="D1368" s="65"/>
      <c r="E1368" s="65"/>
      <c r="F1368" s="46">
        <f t="shared" si="32"/>
        <v>1097708</v>
      </c>
      <c r="G1368" s="390" t="s">
        <v>9567</v>
      </c>
    </row>
    <row r="1369" spans="1:7" x14ac:dyDescent="0.3">
      <c r="A1369" s="54"/>
      <c r="C1369" s="5"/>
      <c r="D1369" s="65"/>
      <c r="E1369" s="65"/>
      <c r="F1369" s="46">
        <f t="shared" si="32"/>
        <v>1097708</v>
      </c>
      <c r="G1369" s="390" t="s">
        <v>9567</v>
      </c>
    </row>
    <row r="1370" spans="1:7" x14ac:dyDescent="0.3">
      <c r="A1370" s="54"/>
      <c r="C1370" s="5"/>
      <c r="D1370" s="65"/>
      <c r="E1370" s="65"/>
      <c r="F1370" s="46">
        <f t="shared" si="32"/>
        <v>1097708</v>
      </c>
      <c r="G1370" s="390" t="s">
        <v>9567</v>
      </c>
    </row>
    <row r="1371" spans="1:7" x14ac:dyDescent="0.3">
      <c r="A1371" s="54"/>
      <c r="C1371" s="5"/>
      <c r="D1371" s="65"/>
      <c r="E1371" s="65"/>
      <c r="F1371" s="46">
        <f t="shared" si="32"/>
        <v>1097708</v>
      </c>
      <c r="G1371" s="390" t="s">
        <v>9567</v>
      </c>
    </row>
    <row r="1372" spans="1:7" x14ac:dyDescent="0.3">
      <c r="A1372" s="54"/>
      <c r="C1372" s="5"/>
      <c r="D1372" s="65"/>
      <c r="E1372" s="65"/>
      <c r="F1372" s="46">
        <f t="shared" si="32"/>
        <v>1097708</v>
      </c>
      <c r="G1372" s="390" t="s">
        <v>9567</v>
      </c>
    </row>
    <row r="1373" spans="1:7" x14ac:dyDescent="0.3">
      <c r="A1373" s="54"/>
      <c r="C1373" s="5"/>
      <c r="D1373" s="65"/>
      <c r="E1373" s="65"/>
      <c r="F1373" s="46">
        <f t="shared" si="32"/>
        <v>1097708</v>
      </c>
      <c r="G1373" s="390" t="s">
        <v>9567</v>
      </c>
    </row>
    <row r="1374" spans="1:7" x14ac:dyDescent="0.3">
      <c r="A1374" s="54"/>
      <c r="C1374" s="5"/>
      <c r="D1374" s="65"/>
      <c r="E1374" s="65"/>
      <c r="F1374" s="46">
        <f t="shared" si="32"/>
        <v>1097708</v>
      </c>
      <c r="G1374" s="390" t="s">
        <v>9567</v>
      </c>
    </row>
    <row r="1375" spans="1:7" x14ac:dyDescent="0.3">
      <c r="A1375" s="54"/>
      <c r="C1375" s="5"/>
      <c r="D1375" s="65"/>
      <c r="E1375" s="65"/>
      <c r="F1375" s="46">
        <f t="shared" si="32"/>
        <v>1097708</v>
      </c>
      <c r="G1375" s="390" t="s">
        <v>9567</v>
      </c>
    </row>
    <row r="1376" spans="1:7" x14ac:dyDescent="0.3">
      <c r="A1376" s="54"/>
      <c r="C1376" s="5"/>
      <c r="D1376" s="65"/>
      <c r="E1376" s="65"/>
      <c r="F1376" s="46">
        <f t="shared" si="32"/>
        <v>1097708</v>
      </c>
      <c r="G1376" s="390" t="s">
        <v>9567</v>
      </c>
    </row>
    <row r="1377" spans="1:7" x14ac:dyDescent="0.3">
      <c r="A1377" s="54"/>
      <c r="C1377" s="5"/>
      <c r="D1377" s="65"/>
      <c r="E1377" s="65"/>
      <c r="F1377" s="46">
        <f t="shared" si="32"/>
        <v>1097708</v>
      </c>
      <c r="G1377" s="390" t="s">
        <v>9567</v>
      </c>
    </row>
    <row r="1378" spans="1:7" x14ac:dyDescent="0.3">
      <c r="A1378" s="54"/>
      <c r="C1378" s="5"/>
      <c r="D1378" s="65"/>
      <c r="E1378" s="65"/>
      <c r="F1378" s="46">
        <f t="shared" si="32"/>
        <v>1097708</v>
      </c>
      <c r="G1378" s="390" t="s">
        <v>9567</v>
      </c>
    </row>
    <row r="1379" spans="1:7" x14ac:dyDescent="0.3">
      <c r="A1379" s="54"/>
      <c r="C1379" s="5"/>
      <c r="D1379" s="65"/>
      <c r="E1379" s="65"/>
      <c r="F1379" s="46">
        <f t="shared" si="32"/>
        <v>1097708</v>
      </c>
      <c r="G1379" s="390" t="s">
        <v>9567</v>
      </c>
    </row>
    <row r="1380" spans="1:7" x14ac:dyDescent="0.3">
      <c r="A1380" s="54"/>
      <c r="C1380" s="5"/>
      <c r="D1380" s="65"/>
      <c r="E1380" s="65"/>
      <c r="F1380" s="46">
        <f t="shared" si="32"/>
        <v>1097708</v>
      </c>
      <c r="G1380" s="390" t="s">
        <v>9567</v>
      </c>
    </row>
    <row r="1381" spans="1:7" x14ac:dyDescent="0.3">
      <c r="A1381" s="54"/>
      <c r="C1381" s="5"/>
      <c r="D1381" s="65"/>
      <c r="E1381" s="65"/>
      <c r="F1381" s="46">
        <f t="shared" si="32"/>
        <v>1097708</v>
      </c>
      <c r="G1381" s="390" t="s">
        <v>9567</v>
      </c>
    </row>
    <row r="1382" spans="1:7" x14ac:dyDescent="0.3">
      <c r="A1382" s="54"/>
      <c r="C1382" s="5"/>
      <c r="D1382" s="65"/>
      <c r="E1382" s="65"/>
      <c r="F1382" s="46">
        <f t="shared" si="32"/>
        <v>1097708</v>
      </c>
      <c r="G1382" s="390" t="s">
        <v>9567</v>
      </c>
    </row>
    <row r="1383" spans="1:7" x14ac:dyDescent="0.3">
      <c r="A1383" s="54"/>
      <c r="C1383" s="5"/>
      <c r="D1383" s="65"/>
      <c r="E1383" s="65"/>
      <c r="F1383" s="46">
        <f t="shared" si="32"/>
        <v>1097708</v>
      </c>
      <c r="G1383" s="390" t="s">
        <v>9567</v>
      </c>
    </row>
    <row r="1384" spans="1:7" x14ac:dyDescent="0.3">
      <c r="A1384" s="54"/>
      <c r="C1384" s="5"/>
      <c r="D1384" s="65"/>
      <c r="E1384" s="65"/>
      <c r="F1384" s="46">
        <f t="shared" si="32"/>
        <v>1097708</v>
      </c>
      <c r="G1384" s="390" t="s">
        <v>9567</v>
      </c>
    </row>
    <row r="1385" spans="1:7" x14ac:dyDescent="0.3">
      <c r="A1385" s="54"/>
      <c r="C1385" s="5"/>
      <c r="D1385" s="65"/>
      <c r="E1385" s="65"/>
      <c r="F1385" s="46">
        <f t="shared" si="32"/>
        <v>1097708</v>
      </c>
      <c r="G1385" s="390" t="s">
        <v>9567</v>
      </c>
    </row>
    <row r="1386" spans="1:7" x14ac:dyDescent="0.3">
      <c r="A1386" s="54"/>
      <c r="C1386" s="5"/>
      <c r="D1386" s="65"/>
      <c r="E1386" s="65"/>
      <c r="F1386" s="46">
        <f t="shared" si="32"/>
        <v>1097708</v>
      </c>
      <c r="G1386" s="390" t="s">
        <v>9567</v>
      </c>
    </row>
    <row r="1387" spans="1:7" x14ac:dyDescent="0.3">
      <c r="A1387" s="54"/>
      <c r="C1387" s="5"/>
      <c r="D1387" s="65"/>
      <c r="E1387" s="65"/>
      <c r="F1387" s="46">
        <f t="shared" si="32"/>
        <v>1097708</v>
      </c>
      <c r="G1387" s="390" t="s">
        <v>9567</v>
      </c>
    </row>
    <row r="1388" spans="1:7" x14ac:dyDescent="0.3">
      <c r="A1388" s="54"/>
      <c r="C1388" s="5"/>
      <c r="D1388" s="65"/>
      <c r="E1388" s="65"/>
      <c r="F1388" s="46">
        <f t="shared" si="32"/>
        <v>1097708</v>
      </c>
      <c r="G1388" s="390" t="s">
        <v>9567</v>
      </c>
    </row>
    <row r="1389" spans="1:7" x14ac:dyDescent="0.3">
      <c r="A1389" s="54"/>
      <c r="C1389" s="5"/>
      <c r="D1389" s="65"/>
      <c r="E1389" s="65"/>
      <c r="F1389" s="46">
        <f t="shared" si="32"/>
        <v>1097708</v>
      </c>
      <c r="G1389" s="390" t="s">
        <v>9567</v>
      </c>
    </row>
    <row r="1390" spans="1:7" x14ac:dyDescent="0.3">
      <c r="A1390" s="54"/>
      <c r="C1390" s="5"/>
      <c r="D1390" s="65"/>
      <c r="E1390" s="65"/>
      <c r="F1390" s="46">
        <f t="shared" si="32"/>
        <v>1097708</v>
      </c>
      <c r="G1390" s="390" t="s">
        <v>9567</v>
      </c>
    </row>
    <row r="1391" spans="1:7" x14ac:dyDescent="0.3">
      <c r="A1391" s="54"/>
      <c r="C1391" s="5"/>
      <c r="D1391" s="65"/>
      <c r="E1391" s="65"/>
      <c r="F1391" s="46">
        <f t="shared" si="32"/>
        <v>1097708</v>
      </c>
      <c r="G1391" s="390" t="s">
        <v>9567</v>
      </c>
    </row>
    <row r="1392" spans="1:7" x14ac:dyDescent="0.3">
      <c r="A1392" s="54"/>
      <c r="C1392" s="5"/>
      <c r="D1392" s="65"/>
      <c r="E1392" s="65"/>
      <c r="F1392" s="46">
        <f t="shared" si="32"/>
        <v>1097708</v>
      </c>
      <c r="G1392" s="390" t="s">
        <v>9567</v>
      </c>
    </row>
    <row r="1393" spans="1:7" x14ac:dyDescent="0.3">
      <c r="A1393" s="54"/>
      <c r="C1393" s="5"/>
      <c r="D1393" s="65"/>
      <c r="E1393" s="65"/>
      <c r="F1393" s="46">
        <f t="shared" si="32"/>
        <v>1097708</v>
      </c>
      <c r="G1393" s="390" t="s">
        <v>9567</v>
      </c>
    </row>
    <row r="1394" spans="1:7" x14ac:dyDescent="0.3">
      <c r="A1394" s="54"/>
      <c r="C1394" s="5"/>
      <c r="D1394" s="65"/>
      <c r="E1394" s="65"/>
      <c r="F1394" s="46">
        <f t="shared" si="32"/>
        <v>1097708</v>
      </c>
      <c r="G1394" s="390" t="s">
        <v>9567</v>
      </c>
    </row>
    <row r="1395" spans="1:7" x14ac:dyDescent="0.3">
      <c r="A1395" s="54"/>
      <c r="C1395" s="5"/>
      <c r="D1395" s="65"/>
      <c r="E1395" s="65"/>
      <c r="F1395" s="46">
        <f t="shared" si="32"/>
        <v>1097708</v>
      </c>
      <c r="G1395" s="390" t="s">
        <v>9567</v>
      </c>
    </row>
    <row r="1396" spans="1:7" x14ac:dyDescent="0.3">
      <c r="A1396" s="54"/>
      <c r="C1396" s="5"/>
      <c r="D1396" s="65"/>
      <c r="E1396" s="65"/>
      <c r="F1396" s="46">
        <f t="shared" si="32"/>
        <v>1097708</v>
      </c>
      <c r="G1396" s="390" t="s">
        <v>9567</v>
      </c>
    </row>
    <row r="1397" spans="1:7" x14ac:dyDescent="0.3">
      <c r="A1397" s="54"/>
      <c r="C1397" s="5"/>
      <c r="D1397" s="65"/>
      <c r="E1397" s="65"/>
      <c r="F1397" s="46">
        <f t="shared" si="32"/>
        <v>1097708</v>
      </c>
      <c r="G1397" s="390" t="s">
        <v>9567</v>
      </c>
    </row>
    <row r="1398" spans="1:7" x14ac:dyDescent="0.3">
      <c r="A1398" s="54"/>
      <c r="C1398" s="5"/>
      <c r="D1398" s="65"/>
      <c r="E1398" s="65"/>
      <c r="F1398" s="46">
        <f t="shared" si="32"/>
        <v>1097708</v>
      </c>
      <c r="G1398" s="390" t="s">
        <v>9567</v>
      </c>
    </row>
    <row r="1399" spans="1:7" x14ac:dyDescent="0.3">
      <c r="A1399" s="54"/>
      <c r="C1399" s="5"/>
      <c r="D1399" s="65"/>
      <c r="E1399" s="65"/>
      <c r="F1399" s="46">
        <f t="shared" si="32"/>
        <v>1097708</v>
      </c>
      <c r="G1399" s="390" t="s">
        <v>9567</v>
      </c>
    </row>
    <row r="1400" spans="1:7" x14ac:dyDescent="0.3">
      <c r="A1400" s="54"/>
      <c r="C1400" s="5"/>
      <c r="D1400" s="65"/>
      <c r="E1400" s="65"/>
      <c r="F1400" s="46">
        <f t="shared" si="32"/>
        <v>1097708</v>
      </c>
      <c r="G1400" s="390" t="s">
        <v>9567</v>
      </c>
    </row>
    <row r="1401" spans="1:7" x14ac:dyDescent="0.3">
      <c r="A1401" s="54"/>
      <c r="C1401" s="5"/>
      <c r="D1401" s="65"/>
      <c r="E1401" s="65"/>
      <c r="F1401" s="46">
        <f t="shared" si="32"/>
        <v>1097708</v>
      </c>
      <c r="G1401" s="390" t="s">
        <v>9567</v>
      </c>
    </row>
    <row r="1402" spans="1:7" x14ac:dyDescent="0.3">
      <c r="A1402" s="54"/>
      <c r="C1402" s="5"/>
      <c r="D1402" s="65"/>
      <c r="E1402" s="65"/>
      <c r="F1402" s="46">
        <f t="shared" si="32"/>
        <v>1097708</v>
      </c>
      <c r="G1402" s="390" t="s">
        <v>9567</v>
      </c>
    </row>
    <row r="1403" spans="1:7" x14ac:dyDescent="0.3">
      <c r="A1403" s="54"/>
      <c r="C1403" s="5"/>
      <c r="D1403" s="65"/>
      <c r="E1403" s="65"/>
      <c r="F1403" s="46">
        <f t="shared" si="32"/>
        <v>1097708</v>
      </c>
      <c r="G1403" s="390" t="s">
        <v>9567</v>
      </c>
    </row>
    <row r="1404" spans="1:7" x14ac:dyDescent="0.3">
      <c r="A1404" s="54"/>
      <c r="C1404" s="5"/>
      <c r="D1404" s="65"/>
      <c r="E1404" s="65"/>
      <c r="F1404" s="46">
        <f t="shared" si="32"/>
        <v>1097708</v>
      </c>
      <c r="G1404" s="390" t="s">
        <v>9567</v>
      </c>
    </row>
    <row r="1405" spans="1:7" x14ac:dyDescent="0.3">
      <c r="A1405" s="54"/>
      <c r="C1405" s="5"/>
      <c r="D1405" s="65"/>
      <c r="E1405" s="65"/>
      <c r="F1405" s="46">
        <f t="shared" si="32"/>
        <v>1097708</v>
      </c>
      <c r="G1405" s="390" t="s">
        <v>9567</v>
      </c>
    </row>
    <row r="1406" spans="1:7" x14ac:dyDescent="0.3">
      <c r="A1406" s="54"/>
      <c r="C1406" s="5"/>
      <c r="D1406" s="65"/>
      <c r="E1406" s="65"/>
      <c r="F1406" s="46">
        <f t="shared" si="32"/>
        <v>1097708</v>
      </c>
      <c r="G1406" s="390" t="s">
        <v>9567</v>
      </c>
    </row>
    <row r="1407" spans="1:7" x14ac:dyDescent="0.3">
      <c r="A1407" s="54"/>
      <c r="C1407" s="5"/>
      <c r="D1407" s="65"/>
      <c r="E1407" s="65"/>
      <c r="F1407" s="46">
        <f t="shared" si="32"/>
        <v>1097708</v>
      </c>
      <c r="G1407" s="390" t="s">
        <v>9567</v>
      </c>
    </row>
    <row r="1408" spans="1:7" x14ac:dyDescent="0.3">
      <c r="A1408" s="54"/>
      <c r="C1408" s="5"/>
      <c r="D1408" s="65"/>
      <c r="E1408" s="65"/>
      <c r="F1408" s="46">
        <f t="shared" si="32"/>
        <v>1097708</v>
      </c>
      <c r="G1408" s="390" t="s">
        <v>9567</v>
      </c>
    </row>
    <row r="1409" spans="1:7" x14ac:dyDescent="0.3">
      <c r="A1409" s="54"/>
      <c r="C1409" s="5"/>
      <c r="D1409" s="65"/>
      <c r="E1409" s="65"/>
      <c r="F1409" s="46">
        <f t="shared" si="32"/>
        <v>1097708</v>
      </c>
      <c r="G1409" s="390" t="s">
        <v>9567</v>
      </c>
    </row>
    <row r="1410" spans="1:7" x14ac:dyDescent="0.3">
      <c r="A1410" s="54"/>
      <c r="C1410" s="5"/>
      <c r="D1410" s="65"/>
      <c r="E1410" s="65"/>
      <c r="F1410" s="46">
        <f t="shared" si="32"/>
        <v>1097708</v>
      </c>
      <c r="G1410" s="390" t="s">
        <v>9567</v>
      </c>
    </row>
    <row r="1411" spans="1:7" x14ac:dyDescent="0.3">
      <c r="A1411" s="54"/>
      <c r="C1411" s="5"/>
      <c r="D1411" s="65"/>
      <c r="E1411" s="65"/>
      <c r="F1411" s="46">
        <f t="shared" si="32"/>
        <v>1097708</v>
      </c>
      <c r="G1411" s="390" t="s">
        <v>9567</v>
      </c>
    </row>
    <row r="1412" spans="1:7" x14ac:dyDescent="0.3">
      <c r="A1412" s="54"/>
      <c r="C1412" s="5"/>
      <c r="D1412" s="65"/>
      <c r="E1412" s="65"/>
      <c r="F1412" s="46">
        <f t="shared" si="32"/>
        <v>1097708</v>
      </c>
      <c r="G1412" s="390" t="s">
        <v>9567</v>
      </c>
    </row>
    <row r="1413" spans="1:7" x14ac:dyDescent="0.3">
      <c r="A1413" s="54"/>
      <c r="C1413" s="5"/>
      <c r="D1413" s="65"/>
      <c r="E1413" s="65"/>
      <c r="F1413" s="46">
        <f t="shared" si="32"/>
        <v>1097708</v>
      </c>
      <c r="G1413" s="390" t="s">
        <v>9567</v>
      </c>
    </row>
    <row r="1414" spans="1:7" x14ac:dyDescent="0.3">
      <c r="A1414" s="54"/>
      <c r="C1414" s="5"/>
      <c r="D1414" s="65"/>
      <c r="E1414" s="65"/>
      <c r="F1414" s="46">
        <f t="shared" si="32"/>
        <v>1097708</v>
      </c>
      <c r="G1414" s="390" t="s">
        <v>9567</v>
      </c>
    </row>
    <row r="1415" spans="1:7" x14ac:dyDescent="0.3">
      <c r="A1415" s="54"/>
      <c r="C1415" s="5"/>
      <c r="D1415" s="65"/>
      <c r="E1415" s="65"/>
      <c r="F1415" s="46">
        <f t="shared" si="32"/>
        <v>1097708</v>
      </c>
      <c r="G1415" s="390" t="s">
        <v>9567</v>
      </c>
    </row>
    <row r="1416" spans="1:7" x14ac:dyDescent="0.3">
      <c r="A1416" s="54"/>
      <c r="C1416" s="5"/>
      <c r="D1416" s="65"/>
      <c r="E1416" s="65"/>
      <c r="F1416" s="46">
        <f t="shared" si="32"/>
        <v>1097708</v>
      </c>
      <c r="G1416" s="390" t="s">
        <v>9567</v>
      </c>
    </row>
    <row r="1417" spans="1:7" x14ac:dyDescent="0.3">
      <c r="A1417" s="54"/>
      <c r="C1417" s="5"/>
      <c r="D1417" s="65"/>
      <c r="E1417" s="65"/>
      <c r="F1417" s="46">
        <f t="shared" si="32"/>
        <v>1097708</v>
      </c>
      <c r="G1417" s="390" t="s">
        <v>9567</v>
      </c>
    </row>
    <row r="1418" spans="1:7" x14ac:dyDescent="0.3">
      <c r="A1418" s="54"/>
      <c r="C1418" s="5"/>
      <c r="D1418" s="65"/>
      <c r="E1418" s="65"/>
      <c r="F1418" s="46">
        <f t="shared" ref="F1418:F1481" si="33">F1417+E1418-D1418</f>
        <v>1097708</v>
      </c>
      <c r="G1418" s="390" t="s">
        <v>9567</v>
      </c>
    </row>
    <row r="1419" spans="1:7" x14ac:dyDescent="0.3">
      <c r="A1419" s="54"/>
      <c r="C1419" s="5"/>
      <c r="D1419" s="65"/>
      <c r="E1419" s="65"/>
      <c r="F1419" s="46">
        <f t="shared" si="33"/>
        <v>1097708</v>
      </c>
      <c r="G1419" s="390" t="s">
        <v>9567</v>
      </c>
    </row>
    <row r="1420" spans="1:7" x14ac:dyDescent="0.3">
      <c r="A1420" s="54"/>
      <c r="C1420" s="5"/>
      <c r="D1420" s="65"/>
      <c r="E1420" s="65"/>
      <c r="F1420" s="46">
        <f t="shared" si="33"/>
        <v>1097708</v>
      </c>
      <c r="G1420" s="390" t="s">
        <v>9567</v>
      </c>
    </row>
    <row r="1421" spans="1:7" x14ac:dyDescent="0.3">
      <c r="A1421" s="54"/>
      <c r="C1421" s="5"/>
      <c r="D1421" s="65"/>
      <c r="E1421" s="65"/>
      <c r="F1421" s="46">
        <f t="shared" si="33"/>
        <v>1097708</v>
      </c>
      <c r="G1421" s="390" t="s">
        <v>9567</v>
      </c>
    </row>
    <row r="1422" spans="1:7" x14ac:dyDescent="0.3">
      <c r="A1422" s="54"/>
      <c r="C1422" s="5"/>
      <c r="D1422" s="65"/>
      <c r="E1422" s="65"/>
      <c r="F1422" s="46">
        <f t="shared" si="33"/>
        <v>1097708</v>
      </c>
      <c r="G1422" s="390" t="s">
        <v>9567</v>
      </c>
    </row>
    <row r="1423" spans="1:7" x14ac:dyDescent="0.3">
      <c r="A1423" s="54"/>
      <c r="C1423" s="5"/>
      <c r="D1423" s="65"/>
      <c r="E1423" s="65"/>
      <c r="F1423" s="46">
        <f t="shared" si="33"/>
        <v>1097708</v>
      </c>
      <c r="G1423" s="390" t="s">
        <v>9567</v>
      </c>
    </row>
    <row r="1424" spans="1:7" x14ac:dyDescent="0.3">
      <c r="A1424" s="54"/>
      <c r="C1424" s="5"/>
      <c r="D1424" s="65"/>
      <c r="E1424" s="65"/>
      <c r="F1424" s="46">
        <f t="shared" si="33"/>
        <v>1097708</v>
      </c>
      <c r="G1424" s="390" t="s">
        <v>9567</v>
      </c>
    </row>
    <row r="1425" spans="1:7" x14ac:dyDescent="0.3">
      <c r="A1425" s="54"/>
      <c r="C1425" s="5"/>
      <c r="D1425" s="65"/>
      <c r="E1425" s="65"/>
      <c r="F1425" s="46">
        <f t="shared" si="33"/>
        <v>1097708</v>
      </c>
      <c r="G1425" s="390" t="s">
        <v>9567</v>
      </c>
    </row>
    <row r="1426" spans="1:7" x14ac:dyDescent="0.3">
      <c r="A1426" s="54"/>
      <c r="C1426" s="5"/>
      <c r="D1426" s="65"/>
      <c r="E1426" s="65"/>
      <c r="F1426" s="46">
        <f t="shared" si="33"/>
        <v>1097708</v>
      </c>
      <c r="G1426" s="390" t="s">
        <v>9567</v>
      </c>
    </row>
    <row r="1427" spans="1:7" x14ac:dyDescent="0.3">
      <c r="A1427" s="54"/>
      <c r="C1427" s="5"/>
      <c r="D1427" s="65"/>
      <c r="E1427" s="65"/>
      <c r="F1427" s="46">
        <f t="shared" si="33"/>
        <v>1097708</v>
      </c>
      <c r="G1427" s="390" t="s">
        <v>9567</v>
      </c>
    </row>
    <row r="1428" spans="1:7" x14ac:dyDescent="0.3">
      <c r="A1428" s="54"/>
      <c r="C1428" s="5"/>
      <c r="D1428" s="65"/>
      <c r="E1428" s="65"/>
      <c r="F1428" s="46">
        <f t="shared" si="33"/>
        <v>1097708</v>
      </c>
      <c r="G1428" s="390" t="s">
        <v>9567</v>
      </c>
    </row>
    <row r="1429" spans="1:7" x14ac:dyDescent="0.3">
      <c r="A1429" s="54"/>
      <c r="C1429" s="5"/>
      <c r="D1429" s="65"/>
      <c r="E1429" s="65"/>
      <c r="F1429" s="46">
        <f t="shared" si="33"/>
        <v>1097708</v>
      </c>
      <c r="G1429" s="390" t="s">
        <v>9567</v>
      </c>
    </row>
    <row r="1430" spans="1:7" x14ac:dyDescent="0.3">
      <c r="A1430" s="54"/>
      <c r="C1430" s="5"/>
      <c r="D1430" s="65"/>
      <c r="E1430" s="65"/>
      <c r="F1430" s="46">
        <f t="shared" si="33"/>
        <v>1097708</v>
      </c>
      <c r="G1430" s="390" t="s">
        <v>9567</v>
      </c>
    </row>
    <row r="1431" spans="1:7" x14ac:dyDescent="0.3">
      <c r="A1431" s="54"/>
      <c r="C1431" s="5"/>
      <c r="D1431" s="65"/>
      <c r="E1431" s="65"/>
      <c r="F1431" s="46">
        <f t="shared" si="33"/>
        <v>1097708</v>
      </c>
      <c r="G1431" s="390" t="s">
        <v>9567</v>
      </c>
    </row>
    <row r="1432" spans="1:7" x14ac:dyDescent="0.3">
      <c r="A1432" s="54"/>
      <c r="C1432" s="5"/>
      <c r="D1432" s="65"/>
      <c r="E1432" s="65"/>
      <c r="F1432" s="46">
        <f t="shared" si="33"/>
        <v>1097708</v>
      </c>
      <c r="G1432" s="390" t="s">
        <v>9567</v>
      </c>
    </row>
    <row r="1433" spans="1:7" x14ac:dyDescent="0.3">
      <c r="A1433" s="54"/>
      <c r="C1433" s="5"/>
      <c r="D1433" s="65"/>
      <c r="E1433" s="65"/>
      <c r="F1433" s="46">
        <f t="shared" si="33"/>
        <v>1097708</v>
      </c>
      <c r="G1433" s="390" t="s">
        <v>9567</v>
      </c>
    </row>
    <row r="1434" spans="1:7" x14ac:dyDescent="0.3">
      <c r="A1434" s="54"/>
      <c r="C1434" s="5"/>
      <c r="D1434" s="65"/>
      <c r="E1434" s="65"/>
      <c r="F1434" s="46">
        <f t="shared" si="33"/>
        <v>1097708</v>
      </c>
      <c r="G1434" s="390" t="s">
        <v>9567</v>
      </c>
    </row>
    <row r="1435" spans="1:7" x14ac:dyDescent="0.3">
      <c r="A1435" s="54"/>
      <c r="C1435" s="5"/>
      <c r="D1435" s="65"/>
      <c r="E1435" s="65"/>
      <c r="F1435" s="46">
        <f t="shared" si="33"/>
        <v>1097708</v>
      </c>
      <c r="G1435" s="390" t="s">
        <v>9567</v>
      </c>
    </row>
    <row r="1436" spans="1:7" x14ac:dyDescent="0.3">
      <c r="A1436" s="54"/>
      <c r="C1436" s="5"/>
      <c r="D1436" s="65"/>
      <c r="E1436" s="65"/>
      <c r="F1436" s="46">
        <f t="shared" si="33"/>
        <v>1097708</v>
      </c>
      <c r="G1436" s="390" t="s">
        <v>9567</v>
      </c>
    </row>
    <row r="1437" spans="1:7" x14ac:dyDescent="0.3">
      <c r="A1437" s="54"/>
      <c r="C1437" s="5"/>
      <c r="D1437" s="65"/>
      <c r="E1437" s="65"/>
      <c r="F1437" s="46">
        <f t="shared" si="33"/>
        <v>1097708</v>
      </c>
      <c r="G1437" s="390" t="s">
        <v>9567</v>
      </c>
    </row>
    <row r="1438" spans="1:7" x14ac:dyDescent="0.3">
      <c r="A1438" s="54"/>
      <c r="C1438" s="5"/>
      <c r="D1438" s="65"/>
      <c r="E1438" s="65"/>
      <c r="F1438" s="46">
        <f t="shared" si="33"/>
        <v>1097708</v>
      </c>
      <c r="G1438" s="390" t="s">
        <v>9567</v>
      </c>
    </row>
    <row r="1439" spans="1:7" x14ac:dyDescent="0.3">
      <c r="A1439" s="54"/>
      <c r="C1439" s="5"/>
      <c r="D1439" s="65"/>
      <c r="E1439" s="65"/>
      <c r="F1439" s="46">
        <f t="shared" si="33"/>
        <v>1097708</v>
      </c>
      <c r="G1439" s="390" t="s">
        <v>9567</v>
      </c>
    </row>
    <row r="1440" spans="1:7" x14ac:dyDescent="0.3">
      <c r="A1440" s="54"/>
      <c r="C1440" s="5"/>
      <c r="D1440" s="65"/>
      <c r="E1440" s="65"/>
      <c r="F1440" s="46">
        <f t="shared" si="33"/>
        <v>1097708</v>
      </c>
      <c r="G1440" s="390" t="s">
        <v>9567</v>
      </c>
    </row>
    <row r="1441" spans="1:7" x14ac:dyDescent="0.3">
      <c r="A1441" s="54"/>
      <c r="C1441" s="5"/>
      <c r="D1441" s="65"/>
      <c r="E1441" s="65"/>
      <c r="F1441" s="46">
        <f t="shared" si="33"/>
        <v>1097708</v>
      </c>
      <c r="G1441" s="390" t="s">
        <v>9567</v>
      </c>
    </row>
    <row r="1442" spans="1:7" x14ac:dyDescent="0.3">
      <c r="A1442" s="54"/>
      <c r="C1442" s="5"/>
      <c r="D1442" s="65"/>
      <c r="E1442" s="65"/>
      <c r="F1442" s="46">
        <f t="shared" si="33"/>
        <v>1097708</v>
      </c>
      <c r="G1442" s="390" t="s">
        <v>9567</v>
      </c>
    </row>
    <row r="1443" spans="1:7" x14ac:dyDescent="0.3">
      <c r="A1443" s="54"/>
      <c r="C1443" s="5"/>
      <c r="D1443" s="65"/>
      <c r="E1443" s="65"/>
      <c r="F1443" s="46">
        <f t="shared" si="33"/>
        <v>1097708</v>
      </c>
      <c r="G1443" s="390" t="s">
        <v>9567</v>
      </c>
    </row>
    <row r="1444" spans="1:7" x14ac:dyDescent="0.3">
      <c r="A1444" s="54"/>
      <c r="C1444" s="5"/>
      <c r="D1444" s="65"/>
      <c r="E1444" s="65"/>
      <c r="F1444" s="46">
        <f t="shared" si="33"/>
        <v>1097708</v>
      </c>
      <c r="G1444" s="390" t="s">
        <v>9567</v>
      </c>
    </row>
    <row r="1445" spans="1:7" x14ac:dyDescent="0.3">
      <c r="A1445" s="54"/>
      <c r="C1445" s="5"/>
      <c r="D1445" s="65"/>
      <c r="E1445" s="65"/>
      <c r="F1445" s="46">
        <f t="shared" si="33"/>
        <v>1097708</v>
      </c>
      <c r="G1445" s="390" t="s">
        <v>9567</v>
      </c>
    </row>
    <row r="1446" spans="1:7" x14ac:dyDescent="0.3">
      <c r="A1446" s="54"/>
      <c r="C1446" s="5"/>
      <c r="D1446" s="65"/>
      <c r="E1446" s="65"/>
      <c r="F1446" s="46">
        <f t="shared" si="33"/>
        <v>1097708</v>
      </c>
      <c r="G1446" s="390" t="s">
        <v>9567</v>
      </c>
    </row>
    <row r="1447" spans="1:7" x14ac:dyDescent="0.3">
      <c r="A1447" s="54"/>
      <c r="C1447" s="5"/>
      <c r="D1447" s="65"/>
      <c r="E1447" s="65"/>
      <c r="F1447" s="46">
        <f t="shared" si="33"/>
        <v>1097708</v>
      </c>
      <c r="G1447" s="390" t="s">
        <v>9567</v>
      </c>
    </row>
    <row r="1448" spans="1:7" x14ac:dyDescent="0.3">
      <c r="A1448" s="54"/>
      <c r="C1448" s="5"/>
      <c r="D1448" s="65"/>
      <c r="E1448" s="65"/>
      <c r="F1448" s="46">
        <f t="shared" si="33"/>
        <v>1097708</v>
      </c>
      <c r="G1448" s="390" t="s">
        <v>9567</v>
      </c>
    </row>
    <row r="1449" spans="1:7" x14ac:dyDescent="0.3">
      <c r="A1449" s="54"/>
      <c r="C1449" s="5"/>
      <c r="D1449" s="65"/>
      <c r="E1449" s="65"/>
      <c r="F1449" s="46">
        <f t="shared" si="33"/>
        <v>1097708</v>
      </c>
      <c r="G1449" s="390" t="s">
        <v>9567</v>
      </c>
    </row>
    <row r="1450" spans="1:7" x14ac:dyDescent="0.3">
      <c r="A1450" s="54"/>
      <c r="C1450" s="5"/>
      <c r="D1450" s="65"/>
      <c r="E1450" s="65"/>
      <c r="F1450" s="46">
        <f t="shared" si="33"/>
        <v>1097708</v>
      </c>
      <c r="G1450" s="390" t="s">
        <v>9567</v>
      </c>
    </row>
    <row r="1451" spans="1:7" x14ac:dyDescent="0.3">
      <c r="A1451" s="54"/>
      <c r="C1451" s="5"/>
      <c r="D1451" s="65"/>
      <c r="E1451" s="65"/>
      <c r="F1451" s="46">
        <f t="shared" si="33"/>
        <v>1097708</v>
      </c>
      <c r="G1451" s="390" t="s">
        <v>9567</v>
      </c>
    </row>
    <row r="1452" spans="1:7" x14ac:dyDescent="0.3">
      <c r="A1452" s="54"/>
      <c r="C1452" s="5"/>
      <c r="D1452" s="65"/>
      <c r="E1452" s="65"/>
      <c r="F1452" s="46">
        <f t="shared" si="33"/>
        <v>1097708</v>
      </c>
      <c r="G1452" s="390" t="s">
        <v>9567</v>
      </c>
    </row>
    <row r="1453" spans="1:7" x14ac:dyDescent="0.3">
      <c r="A1453" s="54"/>
      <c r="C1453" s="5"/>
      <c r="D1453" s="65"/>
      <c r="E1453" s="65"/>
      <c r="F1453" s="46">
        <f t="shared" si="33"/>
        <v>1097708</v>
      </c>
      <c r="G1453" s="390" t="s">
        <v>9567</v>
      </c>
    </row>
    <row r="1454" spans="1:7" x14ac:dyDescent="0.3">
      <c r="A1454" s="54"/>
      <c r="C1454" s="5"/>
      <c r="D1454" s="65"/>
      <c r="E1454" s="65"/>
      <c r="F1454" s="46">
        <f t="shared" si="33"/>
        <v>1097708</v>
      </c>
      <c r="G1454" s="390" t="s">
        <v>9567</v>
      </c>
    </row>
    <row r="1455" spans="1:7" x14ac:dyDescent="0.3">
      <c r="A1455" s="54"/>
      <c r="C1455" s="5"/>
      <c r="D1455" s="65"/>
      <c r="E1455" s="65"/>
      <c r="F1455" s="46">
        <f t="shared" si="33"/>
        <v>1097708</v>
      </c>
      <c r="G1455" s="390" t="s">
        <v>9567</v>
      </c>
    </row>
    <row r="1456" spans="1:7" x14ac:dyDescent="0.3">
      <c r="A1456" s="54"/>
      <c r="C1456" s="5"/>
      <c r="D1456" s="65"/>
      <c r="E1456" s="65"/>
      <c r="F1456" s="46">
        <f t="shared" si="33"/>
        <v>1097708</v>
      </c>
      <c r="G1456" s="390" t="s">
        <v>9567</v>
      </c>
    </row>
    <row r="1457" spans="1:7" x14ac:dyDescent="0.3">
      <c r="A1457" s="54"/>
      <c r="C1457" s="5"/>
      <c r="D1457" s="65"/>
      <c r="E1457" s="65"/>
      <c r="F1457" s="46">
        <f t="shared" si="33"/>
        <v>1097708</v>
      </c>
      <c r="G1457" s="390" t="s">
        <v>9567</v>
      </c>
    </row>
    <row r="1458" spans="1:7" x14ac:dyDescent="0.3">
      <c r="A1458" s="54"/>
      <c r="C1458" s="5"/>
      <c r="D1458" s="65"/>
      <c r="E1458" s="65"/>
      <c r="F1458" s="46">
        <f t="shared" si="33"/>
        <v>1097708</v>
      </c>
      <c r="G1458" s="390" t="s">
        <v>9567</v>
      </c>
    </row>
    <row r="1459" spans="1:7" x14ac:dyDescent="0.3">
      <c r="A1459" s="54"/>
      <c r="C1459" s="5"/>
      <c r="D1459" s="65"/>
      <c r="E1459" s="65"/>
      <c r="F1459" s="46">
        <f t="shared" si="33"/>
        <v>1097708</v>
      </c>
      <c r="G1459" s="390" t="s">
        <v>9567</v>
      </c>
    </row>
    <row r="1460" spans="1:7" x14ac:dyDescent="0.3">
      <c r="A1460" s="54"/>
      <c r="C1460" s="5"/>
      <c r="D1460" s="65"/>
      <c r="E1460" s="65"/>
      <c r="F1460" s="46">
        <f t="shared" si="33"/>
        <v>1097708</v>
      </c>
      <c r="G1460" s="390" t="s">
        <v>9567</v>
      </c>
    </row>
    <row r="1461" spans="1:7" x14ac:dyDescent="0.3">
      <c r="A1461" s="54"/>
      <c r="C1461" s="5"/>
      <c r="D1461" s="65"/>
      <c r="E1461" s="65"/>
      <c r="F1461" s="46">
        <f t="shared" si="33"/>
        <v>1097708</v>
      </c>
      <c r="G1461" s="390" t="s">
        <v>9567</v>
      </c>
    </row>
    <row r="1462" spans="1:7" x14ac:dyDescent="0.3">
      <c r="A1462" s="54"/>
      <c r="C1462" s="5"/>
      <c r="D1462" s="65"/>
      <c r="E1462" s="65"/>
      <c r="F1462" s="46">
        <f t="shared" si="33"/>
        <v>1097708</v>
      </c>
      <c r="G1462" s="390" t="s">
        <v>9567</v>
      </c>
    </row>
    <row r="1463" spans="1:7" x14ac:dyDescent="0.3">
      <c r="A1463" s="54"/>
      <c r="C1463" s="5"/>
      <c r="D1463" s="65"/>
      <c r="E1463" s="65"/>
      <c r="F1463" s="46">
        <f t="shared" si="33"/>
        <v>1097708</v>
      </c>
      <c r="G1463" s="390" t="s">
        <v>9567</v>
      </c>
    </row>
    <row r="1464" spans="1:7" x14ac:dyDescent="0.3">
      <c r="A1464" s="54"/>
      <c r="C1464" s="5"/>
      <c r="D1464" s="65"/>
      <c r="E1464" s="65"/>
      <c r="F1464" s="46">
        <f t="shared" si="33"/>
        <v>1097708</v>
      </c>
      <c r="G1464" s="390" t="s">
        <v>9567</v>
      </c>
    </row>
    <row r="1465" spans="1:7" x14ac:dyDescent="0.3">
      <c r="A1465" s="54"/>
      <c r="C1465" s="5"/>
      <c r="D1465" s="65"/>
      <c r="E1465" s="65"/>
      <c r="F1465" s="46">
        <f t="shared" si="33"/>
        <v>1097708</v>
      </c>
      <c r="G1465" s="390" t="s">
        <v>9567</v>
      </c>
    </row>
    <row r="1466" spans="1:7" x14ac:dyDescent="0.3">
      <c r="A1466" s="54"/>
      <c r="C1466" s="5"/>
      <c r="D1466" s="65"/>
      <c r="E1466" s="65"/>
      <c r="F1466" s="46">
        <f t="shared" si="33"/>
        <v>1097708</v>
      </c>
      <c r="G1466" s="390" t="s">
        <v>9567</v>
      </c>
    </row>
    <row r="1467" spans="1:7" x14ac:dyDescent="0.3">
      <c r="A1467" s="54"/>
      <c r="C1467" s="5"/>
      <c r="D1467" s="65"/>
      <c r="E1467" s="65"/>
      <c r="F1467" s="46">
        <f t="shared" si="33"/>
        <v>1097708</v>
      </c>
      <c r="G1467" s="390" t="s">
        <v>9567</v>
      </c>
    </row>
    <row r="1468" spans="1:7" x14ac:dyDescent="0.3">
      <c r="A1468" s="54"/>
      <c r="C1468" s="5"/>
      <c r="D1468" s="65"/>
      <c r="E1468" s="65"/>
      <c r="F1468" s="46">
        <f t="shared" si="33"/>
        <v>1097708</v>
      </c>
      <c r="G1468" s="390" t="s">
        <v>9567</v>
      </c>
    </row>
    <row r="1469" spans="1:7" x14ac:dyDescent="0.3">
      <c r="A1469" s="54"/>
      <c r="C1469" s="5"/>
      <c r="D1469" s="65"/>
      <c r="E1469" s="65"/>
      <c r="F1469" s="46">
        <f t="shared" si="33"/>
        <v>1097708</v>
      </c>
      <c r="G1469" s="390" t="s">
        <v>9567</v>
      </c>
    </row>
    <row r="1470" spans="1:7" x14ac:dyDescent="0.3">
      <c r="A1470" s="54"/>
      <c r="C1470" s="5"/>
      <c r="D1470" s="65"/>
      <c r="E1470" s="65"/>
      <c r="F1470" s="46">
        <f t="shared" si="33"/>
        <v>1097708</v>
      </c>
      <c r="G1470" s="390" t="s">
        <v>9567</v>
      </c>
    </row>
    <row r="1471" spans="1:7" x14ac:dyDescent="0.3">
      <c r="A1471" s="54"/>
      <c r="C1471" s="5"/>
      <c r="D1471" s="65"/>
      <c r="E1471" s="65"/>
      <c r="F1471" s="46">
        <f t="shared" si="33"/>
        <v>1097708</v>
      </c>
      <c r="G1471" s="390" t="s">
        <v>9567</v>
      </c>
    </row>
    <row r="1472" spans="1:7" x14ac:dyDescent="0.3">
      <c r="A1472" s="54"/>
      <c r="C1472" s="5"/>
      <c r="D1472" s="65"/>
      <c r="E1472" s="65"/>
      <c r="F1472" s="46">
        <f t="shared" si="33"/>
        <v>1097708</v>
      </c>
      <c r="G1472" s="390" t="s">
        <v>9567</v>
      </c>
    </row>
    <row r="1473" spans="1:7" x14ac:dyDescent="0.3">
      <c r="A1473" s="54"/>
      <c r="C1473" s="5"/>
      <c r="D1473" s="65"/>
      <c r="E1473" s="65"/>
      <c r="F1473" s="46">
        <f t="shared" si="33"/>
        <v>1097708</v>
      </c>
      <c r="G1473" s="390" t="s">
        <v>9567</v>
      </c>
    </row>
    <row r="1474" spans="1:7" x14ac:dyDescent="0.3">
      <c r="A1474" s="54"/>
      <c r="C1474" s="5"/>
      <c r="D1474" s="65"/>
      <c r="E1474" s="65"/>
      <c r="F1474" s="46">
        <f t="shared" si="33"/>
        <v>1097708</v>
      </c>
      <c r="G1474" s="390" t="s">
        <v>9567</v>
      </c>
    </row>
    <row r="1475" spans="1:7" x14ac:dyDescent="0.3">
      <c r="A1475" s="54"/>
      <c r="C1475" s="5"/>
      <c r="D1475" s="65"/>
      <c r="E1475" s="65"/>
      <c r="F1475" s="46">
        <f t="shared" si="33"/>
        <v>1097708</v>
      </c>
      <c r="G1475" s="390" t="s">
        <v>9567</v>
      </c>
    </row>
    <row r="1476" spans="1:7" x14ac:dyDescent="0.3">
      <c r="A1476" s="54"/>
      <c r="C1476" s="5"/>
      <c r="D1476" s="65"/>
      <c r="E1476" s="65"/>
      <c r="F1476" s="46">
        <f t="shared" si="33"/>
        <v>1097708</v>
      </c>
      <c r="G1476" s="390" t="s">
        <v>9567</v>
      </c>
    </row>
    <row r="1477" spans="1:7" x14ac:dyDescent="0.3">
      <c r="A1477" s="54"/>
      <c r="C1477" s="5"/>
      <c r="D1477" s="65"/>
      <c r="E1477" s="65"/>
      <c r="F1477" s="46">
        <f t="shared" si="33"/>
        <v>1097708</v>
      </c>
      <c r="G1477" s="390" t="s">
        <v>9567</v>
      </c>
    </row>
    <row r="1478" spans="1:7" x14ac:dyDescent="0.3">
      <c r="A1478" s="54"/>
      <c r="C1478" s="5"/>
      <c r="D1478" s="65"/>
      <c r="E1478" s="65"/>
      <c r="F1478" s="46">
        <f t="shared" si="33"/>
        <v>1097708</v>
      </c>
      <c r="G1478" s="390" t="s">
        <v>9567</v>
      </c>
    </row>
    <row r="1479" spans="1:7" x14ac:dyDescent="0.3">
      <c r="A1479" s="54"/>
      <c r="C1479" s="5"/>
      <c r="D1479" s="65"/>
      <c r="E1479" s="65"/>
      <c r="F1479" s="46">
        <f t="shared" si="33"/>
        <v>1097708</v>
      </c>
      <c r="G1479" s="390" t="s">
        <v>9567</v>
      </c>
    </row>
    <row r="1480" spans="1:7" x14ac:dyDescent="0.3">
      <c r="A1480" s="54"/>
      <c r="C1480" s="5"/>
      <c r="D1480" s="65"/>
      <c r="E1480" s="65"/>
      <c r="F1480" s="46">
        <f t="shared" si="33"/>
        <v>1097708</v>
      </c>
      <c r="G1480" s="390" t="s">
        <v>9567</v>
      </c>
    </row>
    <row r="1481" spans="1:7" x14ac:dyDescent="0.3">
      <c r="A1481" s="54"/>
      <c r="C1481" s="5"/>
      <c r="D1481" s="65"/>
      <c r="E1481" s="65"/>
      <c r="F1481" s="46">
        <f t="shared" si="33"/>
        <v>1097708</v>
      </c>
      <c r="G1481" s="390" t="s">
        <v>9567</v>
      </c>
    </row>
    <row r="1482" spans="1:7" x14ac:dyDescent="0.3">
      <c r="A1482" s="54"/>
      <c r="C1482" s="5"/>
      <c r="D1482" s="65"/>
      <c r="E1482" s="65"/>
      <c r="F1482" s="46">
        <f t="shared" ref="F1482:F1545" si="34">F1481+E1482-D1482</f>
        <v>1097708</v>
      </c>
      <c r="G1482" s="390" t="s">
        <v>9567</v>
      </c>
    </row>
    <row r="1483" spans="1:7" x14ac:dyDescent="0.3">
      <c r="A1483" s="54"/>
      <c r="C1483" s="5"/>
      <c r="D1483" s="65"/>
      <c r="E1483" s="65"/>
      <c r="F1483" s="46">
        <f t="shared" si="34"/>
        <v>1097708</v>
      </c>
      <c r="G1483" s="390" t="s">
        <v>9567</v>
      </c>
    </row>
    <row r="1484" spans="1:7" x14ac:dyDescent="0.3">
      <c r="A1484" s="54"/>
      <c r="C1484" s="5"/>
      <c r="D1484" s="65"/>
      <c r="E1484" s="65"/>
      <c r="F1484" s="46">
        <f t="shared" si="34"/>
        <v>1097708</v>
      </c>
      <c r="G1484" s="390" t="s">
        <v>9567</v>
      </c>
    </row>
    <row r="1485" spans="1:7" x14ac:dyDescent="0.3">
      <c r="A1485" s="54"/>
      <c r="C1485" s="5"/>
      <c r="D1485" s="65"/>
      <c r="E1485" s="65"/>
      <c r="F1485" s="46">
        <f t="shared" si="34"/>
        <v>1097708</v>
      </c>
      <c r="G1485" s="390" t="s">
        <v>9567</v>
      </c>
    </row>
    <row r="1486" spans="1:7" x14ac:dyDescent="0.3">
      <c r="A1486" s="54"/>
      <c r="C1486" s="5"/>
      <c r="D1486" s="65"/>
      <c r="E1486" s="65"/>
      <c r="F1486" s="46">
        <f t="shared" si="34"/>
        <v>1097708</v>
      </c>
      <c r="G1486" s="390" t="s">
        <v>9567</v>
      </c>
    </row>
    <row r="1487" spans="1:7" x14ac:dyDescent="0.3">
      <c r="A1487" s="54"/>
      <c r="C1487" s="5"/>
      <c r="D1487" s="65"/>
      <c r="E1487" s="65"/>
      <c r="F1487" s="46">
        <f t="shared" si="34"/>
        <v>1097708</v>
      </c>
      <c r="G1487" s="390" t="s">
        <v>9567</v>
      </c>
    </row>
    <row r="1488" spans="1:7" x14ac:dyDescent="0.3">
      <c r="A1488" s="54"/>
      <c r="C1488" s="5"/>
      <c r="D1488" s="65"/>
      <c r="E1488" s="65"/>
      <c r="F1488" s="46">
        <f t="shared" si="34"/>
        <v>1097708</v>
      </c>
      <c r="G1488" s="390" t="s">
        <v>9567</v>
      </c>
    </row>
    <row r="1489" spans="1:7" x14ac:dyDescent="0.3">
      <c r="A1489" s="54"/>
      <c r="C1489" s="5"/>
      <c r="D1489" s="65"/>
      <c r="E1489" s="65"/>
      <c r="F1489" s="46">
        <f t="shared" si="34"/>
        <v>1097708</v>
      </c>
      <c r="G1489" s="390" t="s">
        <v>9567</v>
      </c>
    </row>
    <row r="1490" spans="1:7" x14ac:dyDescent="0.3">
      <c r="A1490" s="54"/>
      <c r="C1490" s="5"/>
      <c r="D1490" s="65"/>
      <c r="E1490" s="65"/>
      <c r="F1490" s="46">
        <f t="shared" si="34"/>
        <v>1097708</v>
      </c>
      <c r="G1490" s="390" t="s">
        <v>9567</v>
      </c>
    </row>
    <row r="1491" spans="1:7" x14ac:dyDescent="0.3">
      <c r="A1491" s="54"/>
      <c r="C1491" s="5"/>
      <c r="D1491" s="65"/>
      <c r="E1491" s="65"/>
      <c r="F1491" s="46">
        <f t="shared" si="34"/>
        <v>1097708</v>
      </c>
      <c r="G1491" s="390" t="s">
        <v>9567</v>
      </c>
    </row>
    <row r="1492" spans="1:7" x14ac:dyDescent="0.3">
      <c r="A1492" s="54"/>
      <c r="C1492" s="5"/>
      <c r="D1492" s="65"/>
      <c r="E1492" s="65"/>
      <c r="F1492" s="46">
        <f t="shared" si="34"/>
        <v>1097708</v>
      </c>
      <c r="G1492" s="390" t="s">
        <v>9567</v>
      </c>
    </row>
    <row r="1493" spans="1:7" x14ac:dyDescent="0.3">
      <c r="A1493" s="54"/>
      <c r="C1493" s="5"/>
      <c r="D1493" s="65"/>
      <c r="E1493" s="65"/>
      <c r="F1493" s="46">
        <f t="shared" si="34"/>
        <v>1097708</v>
      </c>
      <c r="G1493" s="390" t="s">
        <v>9567</v>
      </c>
    </row>
    <row r="1494" spans="1:7" x14ac:dyDescent="0.3">
      <c r="A1494" s="54"/>
      <c r="C1494" s="5"/>
      <c r="D1494" s="65"/>
      <c r="E1494" s="65"/>
      <c r="F1494" s="46">
        <f t="shared" si="34"/>
        <v>1097708</v>
      </c>
      <c r="G1494" s="390" t="s">
        <v>9567</v>
      </c>
    </row>
    <row r="1495" spans="1:7" x14ac:dyDescent="0.3">
      <c r="A1495" s="54"/>
      <c r="C1495" s="5"/>
      <c r="D1495" s="65"/>
      <c r="E1495" s="65"/>
      <c r="F1495" s="46">
        <f t="shared" si="34"/>
        <v>1097708</v>
      </c>
      <c r="G1495" s="390" t="s">
        <v>9567</v>
      </c>
    </row>
    <row r="1496" spans="1:7" x14ac:dyDescent="0.3">
      <c r="A1496" s="54"/>
      <c r="C1496" s="5"/>
      <c r="D1496" s="65"/>
      <c r="E1496" s="65"/>
      <c r="F1496" s="46">
        <f t="shared" si="34"/>
        <v>1097708</v>
      </c>
      <c r="G1496" s="390" t="s">
        <v>9567</v>
      </c>
    </row>
    <row r="1497" spans="1:7" x14ac:dyDescent="0.3">
      <c r="A1497" s="54"/>
      <c r="C1497" s="5"/>
      <c r="D1497" s="65"/>
      <c r="E1497" s="65"/>
      <c r="F1497" s="46">
        <f t="shared" si="34"/>
        <v>1097708</v>
      </c>
      <c r="G1497" s="390" t="s">
        <v>9567</v>
      </c>
    </row>
    <row r="1498" spans="1:7" x14ac:dyDescent="0.3">
      <c r="A1498" s="54"/>
      <c r="C1498" s="5"/>
      <c r="D1498" s="65"/>
      <c r="E1498" s="65"/>
      <c r="F1498" s="46">
        <f t="shared" si="34"/>
        <v>1097708</v>
      </c>
      <c r="G1498" s="390" t="s">
        <v>9567</v>
      </c>
    </row>
    <row r="1499" spans="1:7" x14ac:dyDescent="0.3">
      <c r="A1499" s="54"/>
      <c r="C1499" s="5"/>
      <c r="D1499" s="65"/>
      <c r="E1499" s="65"/>
      <c r="F1499" s="46">
        <f t="shared" si="34"/>
        <v>1097708</v>
      </c>
      <c r="G1499" s="390" t="s">
        <v>9567</v>
      </c>
    </row>
    <row r="1500" spans="1:7" x14ac:dyDescent="0.3">
      <c r="A1500" s="54"/>
      <c r="C1500" s="5"/>
      <c r="D1500" s="65"/>
      <c r="E1500" s="65"/>
      <c r="F1500" s="46">
        <f t="shared" si="34"/>
        <v>1097708</v>
      </c>
      <c r="G1500" s="390" t="s">
        <v>9567</v>
      </c>
    </row>
    <row r="1501" spans="1:7" x14ac:dyDescent="0.3">
      <c r="A1501" s="54"/>
      <c r="C1501" s="5"/>
      <c r="D1501" s="65"/>
      <c r="E1501" s="65"/>
      <c r="F1501" s="46">
        <f t="shared" si="34"/>
        <v>1097708</v>
      </c>
      <c r="G1501" s="390" t="s">
        <v>9567</v>
      </c>
    </row>
    <row r="1502" spans="1:7" x14ac:dyDescent="0.3">
      <c r="A1502" s="54"/>
      <c r="C1502" s="5"/>
      <c r="D1502" s="65"/>
      <c r="E1502" s="65"/>
      <c r="F1502" s="46">
        <f t="shared" si="34"/>
        <v>1097708</v>
      </c>
      <c r="G1502" s="390" t="s">
        <v>9567</v>
      </c>
    </row>
    <row r="1503" spans="1:7" x14ac:dyDescent="0.3">
      <c r="A1503" s="54"/>
      <c r="C1503" s="5"/>
      <c r="D1503" s="65"/>
      <c r="E1503" s="65"/>
      <c r="F1503" s="46">
        <f t="shared" si="34"/>
        <v>1097708</v>
      </c>
      <c r="G1503" s="390" t="s">
        <v>9567</v>
      </c>
    </row>
    <row r="1504" spans="1:7" x14ac:dyDescent="0.3">
      <c r="A1504" s="54"/>
      <c r="C1504" s="5"/>
      <c r="D1504" s="65"/>
      <c r="E1504" s="65"/>
      <c r="F1504" s="46">
        <f t="shared" si="34"/>
        <v>1097708</v>
      </c>
      <c r="G1504" s="390" t="s">
        <v>9567</v>
      </c>
    </row>
    <row r="1505" spans="1:7" x14ac:dyDescent="0.3">
      <c r="A1505" s="54"/>
      <c r="C1505" s="5"/>
      <c r="D1505" s="65"/>
      <c r="E1505" s="65"/>
      <c r="F1505" s="46">
        <f t="shared" si="34"/>
        <v>1097708</v>
      </c>
      <c r="G1505" s="390" t="s">
        <v>9567</v>
      </c>
    </row>
    <row r="1506" spans="1:7" x14ac:dyDescent="0.3">
      <c r="A1506" s="54"/>
      <c r="C1506" s="5"/>
      <c r="D1506" s="65"/>
      <c r="E1506" s="65"/>
      <c r="F1506" s="46">
        <f t="shared" si="34"/>
        <v>1097708</v>
      </c>
      <c r="G1506" s="390" t="s">
        <v>9567</v>
      </c>
    </row>
    <row r="1507" spans="1:7" x14ac:dyDescent="0.3">
      <c r="A1507" s="54"/>
      <c r="C1507" s="5"/>
      <c r="D1507" s="65"/>
      <c r="E1507" s="65"/>
      <c r="F1507" s="46">
        <f t="shared" si="34"/>
        <v>1097708</v>
      </c>
      <c r="G1507" s="390" t="s">
        <v>9567</v>
      </c>
    </row>
    <row r="1508" spans="1:7" x14ac:dyDescent="0.3">
      <c r="A1508" s="54"/>
      <c r="C1508" s="5"/>
      <c r="D1508" s="65"/>
      <c r="E1508" s="65"/>
      <c r="F1508" s="46">
        <f t="shared" si="34"/>
        <v>1097708</v>
      </c>
      <c r="G1508" s="390" t="s">
        <v>9567</v>
      </c>
    </row>
    <row r="1509" spans="1:7" x14ac:dyDescent="0.3">
      <c r="A1509" s="54"/>
      <c r="C1509" s="5"/>
      <c r="D1509" s="65"/>
      <c r="E1509" s="65"/>
      <c r="F1509" s="46">
        <f t="shared" si="34"/>
        <v>1097708</v>
      </c>
      <c r="G1509" s="390" t="s">
        <v>9567</v>
      </c>
    </row>
    <row r="1510" spans="1:7" x14ac:dyDescent="0.3">
      <c r="A1510" s="54"/>
      <c r="C1510" s="5"/>
      <c r="D1510" s="65"/>
      <c r="E1510" s="65"/>
      <c r="F1510" s="46">
        <f t="shared" si="34"/>
        <v>1097708</v>
      </c>
      <c r="G1510" s="390" t="s">
        <v>9567</v>
      </c>
    </row>
    <row r="1511" spans="1:7" x14ac:dyDescent="0.3">
      <c r="A1511" s="54"/>
      <c r="C1511" s="5"/>
      <c r="D1511" s="65"/>
      <c r="E1511" s="65"/>
      <c r="F1511" s="46">
        <f t="shared" si="34"/>
        <v>1097708</v>
      </c>
      <c r="G1511" s="390" t="s">
        <v>9567</v>
      </c>
    </row>
    <row r="1512" spans="1:7" x14ac:dyDescent="0.3">
      <c r="A1512" s="54"/>
      <c r="C1512" s="5"/>
      <c r="D1512" s="65"/>
      <c r="E1512" s="65"/>
      <c r="F1512" s="46">
        <f t="shared" si="34"/>
        <v>1097708</v>
      </c>
      <c r="G1512" s="390" t="s">
        <v>9567</v>
      </c>
    </row>
    <row r="1513" spans="1:7" x14ac:dyDescent="0.3">
      <c r="A1513" s="54"/>
      <c r="C1513" s="5"/>
      <c r="D1513" s="65"/>
      <c r="E1513" s="65"/>
      <c r="F1513" s="46">
        <f t="shared" si="34"/>
        <v>1097708</v>
      </c>
      <c r="G1513" s="390" t="s">
        <v>9567</v>
      </c>
    </row>
    <row r="1514" spans="1:7" x14ac:dyDescent="0.3">
      <c r="A1514" s="54"/>
      <c r="C1514" s="5"/>
      <c r="D1514" s="65"/>
      <c r="E1514" s="65"/>
      <c r="F1514" s="46">
        <f t="shared" si="34"/>
        <v>1097708</v>
      </c>
      <c r="G1514" s="390" t="s">
        <v>9567</v>
      </c>
    </row>
    <row r="1515" spans="1:7" x14ac:dyDescent="0.3">
      <c r="A1515" s="54"/>
      <c r="C1515" s="5"/>
      <c r="D1515" s="65"/>
      <c r="E1515" s="65"/>
      <c r="F1515" s="46">
        <f t="shared" si="34"/>
        <v>1097708</v>
      </c>
      <c r="G1515" s="390" t="s">
        <v>9567</v>
      </c>
    </row>
    <row r="1516" spans="1:7" x14ac:dyDescent="0.3">
      <c r="A1516" s="54"/>
      <c r="C1516" s="5"/>
      <c r="D1516" s="65"/>
      <c r="E1516" s="65"/>
      <c r="F1516" s="46">
        <f t="shared" si="34"/>
        <v>1097708</v>
      </c>
      <c r="G1516" s="390" t="s">
        <v>9567</v>
      </c>
    </row>
    <row r="1517" spans="1:7" x14ac:dyDescent="0.3">
      <c r="A1517" s="54"/>
      <c r="C1517" s="5"/>
      <c r="D1517" s="65"/>
      <c r="E1517" s="65"/>
      <c r="F1517" s="46">
        <f t="shared" si="34"/>
        <v>1097708</v>
      </c>
      <c r="G1517" s="390" t="s">
        <v>9567</v>
      </c>
    </row>
    <row r="1518" spans="1:7" x14ac:dyDescent="0.3">
      <c r="A1518" s="54"/>
      <c r="C1518" s="5"/>
      <c r="D1518" s="65"/>
      <c r="E1518" s="65"/>
      <c r="F1518" s="46">
        <f t="shared" si="34"/>
        <v>1097708</v>
      </c>
      <c r="G1518" s="390" t="s">
        <v>9567</v>
      </c>
    </row>
    <row r="1519" spans="1:7" x14ac:dyDescent="0.3">
      <c r="A1519" s="54"/>
      <c r="C1519" s="5"/>
      <c r="D1519" s="65"/>
      <c r="E1519" s="65"/>
      <c r="F1519" s="46">
        <f t="shared" si="34"/>
        <v>1097708</v>
      </c>
      <c r="G1519" s="390" t="s">
        <v>9567</v>
      </c>
    </row>
    <row r="1520" spans="1:7" x14ac:dyDescent="0.3">
      <c r="A1520" s="54"/>
      <c r="C1520" s="5"/>
      <c r="D1520" s="65"/>
      <c r="E1520" s="65"/>
      <c r="F1520" s="46">
        <f t="shared" si="34"/>
        <v>1097708</v>
      </c>
      <c r="G1520" s="390" t="s">
        <v>9567</v>
      </c>
    </row>
    <row r="1521" spans="1:7" x14ac:dyDescent="0.3">
      <c r="A1521" s="54"/>
      <c r="C1521" s="5"/>
      <c r="D1521" s="65"/>
      <c r="E1521" s="65"/>
      <c r="F1521" s="46">
        <f t="shared" si="34"/>
        <v>1097708</v>
      </c>
      <c r="G1521" s="390" t="s">
        <v>9567</v>
      </c>
    </row>
    <row r="1522" spans="1:7" x14ac:dyDescent="0.3">
      <c r="A1522" s="54"/>
      <c r="C1522" s="5"/>
      <c r="D1522" s="65"/>
      <c r="E1522" s="65"/>
      <c r="F1522" s="46">
        <f t="shared" si="34"/>
        <v>1097708</v>
      </c>
      <c r="G1522" s="390" t="s">
        <v>9567</v>
      </c>
    </row>
    <row r="1523" spans="1:7" x14ac:dyDescent="0.3">
      <c r="A1523" s="54"/>
      <c r="C1523" s="5"/>
      <c r="D1523" s="65"/>
      <c r="E1523" s="65"/>
      <c r="F1523" s="46">
        <f t="shared" si="34"/>
        <v>1097708</v>
      </c>
      <c r="G1523" s="390" t="s">
        <v>9567</v>
      </c>
    </row>
    <row r="1524" spans="1:7" x14ac:dyDescent="0.3">
      <c r="A1524" s="54"/>
      <c r="C1524" s="5"/>
      <c r="D1524" s="65"/>
      <c r="E1524" s="65"/>
      <c r="F1524" s="46">
        <f t="shared" si="34"/>
        <v>1097708</v>
      </c>
      <c r="G1524" s="390" t="s">
        <v>9567</v>
      </c>
    </row>
    <row r="1525" spans="1:7" x14ac:dyDescent="0.3">
      <c r="A1525" s="54"/>
      <c r="C1525" s="5"/>
      <c r="D1525" s="65"/>
      <c r="E1525" s="65"/>
      <c r="F1525" s="46">
        <f t="shared" si="34"/>
        <v>1097708</v>
      </c>
      <c r="G1525" s="390" t="s">
        <v>9567</v>
      </c>
    </row>
    <row r="1526" spans="1:7" x14ac:dyDescent="0.3">
      <c r="A1526" s="54"/>
      <c r="C1526" s="5"/>
      <c r="D1526" s="65"/>
      <c r="E1526" s="65"/>
      <c r="F1526" s="46">
        <f t="shared" si="34"/>
        <v>1097708</v>
      </c>
      <c r="G1526" s="390" t="s">
        <v>9567</v>
      </c>
    </row>
    <row r="1527" spans="1:7" x14ac:dyDescent="0.3">
      <c r="A1527" s="54"/>
      <c r="C1527" s="5"/>
      <c r="D1527" s="65"/>
      <c r="E1527" s="65"/>
      <c r="F1527" s="46">
        <f t="shared" si="34"/>
        <v>1097708</v>
      </c>
      <c r="G1527" s="390" t="s">
        <v>9567</v>
      </c>
    </row>
    <row r="1528" spans="1:7" x14ac:dyDescent="0.3">
      <c r="A1528" s="54"/>
      <c r="C1528" s="5"/>
      <c r="D1528" s="65"/>
      <c r="E1528" s="65"/>
      <c r="F1528" s="46">
        <f t="shared" si="34"/>
        <v>1097708</v>
      </c>
      <c r="G1528" s="390" t="s">
        <v>9567</v>
      </c>
    </row>
    <row r="1529" spans="1:7" x14ac:dyDescent="0.3">
      <c r="A1529" s="54"/>
      <c r="C1529" s="5"/>
      <c r="D1529" s="65"/>
      <c r="E1529" s="65"/>
      <c r="F1529" s="46">
        <f t="shared" si="34"/>
        <v>1097708</v>
      </c>
      <c r="G1529" s="390" t="s">
        <v>9567</v>
      </c>
    </row>
    <row r="1530" spans="1:7" x14ac:dyDescent="0.3">
      <c r="A1530" s="54"/>
      <c r="C1530" s="5"/>
      <c r="D1530" s="65"/>
      <c r="E1530" s="65"/>
      <c r="F1530" s="46">
        <f t="shared" si="34"/>
        <v>1097708</v>
      </c>
      <c r="G1530" s="390" t="s">
        <v>9567</v>
      </c>
    </row>
    <row r="1531" spans="1:7" x14ac:dyDescent="0.3">
      <c r="A1531" s="54"/>
      <c r="C1531" s="5"/>
      <c r="D1531" s="65"/>
      <c r="E1531" s="65"/>
      <c r="F1531" s="46">
        <f t="shared" si="34"/>
        <v>1097708</v>
      </c>
      <c r="G1531" s="390" t="s">
        <v>9567</v>
      </c>
    </row>
    <row r="1532" spans="1:7" x14ac:dyDescent="0.3">
      <c r="A1532" s="54"/>
      <c r="C1532" s="5"/>
      <c r="D1532" s="65"/>
      <c r="E1532" s="65"/>
      <c r="F1532" s="46">
        <f t="shared" si="34"/>
        <v>1097708</v>
      </c>
      <c r="G1532" s="390" t="s">
        <v>9567</v>
      </c>
    </row>
    <row r="1533" spans="1:7" x14ac:dyDescent="0.3">
      <c r="A1533" s="54"/>
      <c r="C1533" s="5"/>
      <c r="D1533" s="65"/>
      <c r="E1533" s="65"/>
      <c r="F1533" s="46">
        <f t="shared" si="34"/>
        <v>1097708</v>
      </c>
      <c r="G1533" s="390" t="s">
        <v>9567</v>
      </c>
    </row>
    <row r="1534" spans="1:7" x14ac:dyDescent="0.3">
      <c r="A1534" s="54"/>
      <c r="C1534" s="5"/>
      <c r="D1534" s="65"/>
      <c r="E1534" s="65"/>
      <c r="F1534" s="46">
        <f t="shared" si="34"/>
        <v>1097708</v>
      </c>
      <c r="G1534" s="390" t="s">
        <v>9567</v>
      </c>
    </row>
    <row r="1535" spans="1:7" x14ac:dyDescent="0.3">
      <c r="A1535" s="54"/>
      <c r="C1535" s="5"/>
      <c r="D1535" s="65"/>
      <c r="E1535" s="65"/>
      <c r="F1535" s="46">
        <f t="shared" si="34"/>
        <v>1097708</v>
      </c>
      <c r="G1535" s="390" t="s">
        <v>9567</v>
      </c>
    </row>
    <row r="1536" spans="1:7" x14ac:dyDescent="0.3">
      <c r="A1536" s="54"/>
      <c r="C1536" s="5"/>
      <c r="D1536" s="65"/>
      <c r="E1536" s="65"/>
      <c r="F1536" s="46">
        <f t="shared" si="34"/>
        <v>1097708</v>
      </c>
      <c r="G1536" s="390" t="s">
        <v>9567</v>
      </c>
    </row>
    <row r="1537" spans="1:7" x14ac:dyDescent="0.3">
      <c r="A1537" s="54"/>
      <c r="C1537" s="5"/>
      <c r="D1537" s="65"/>
      <c r="E1537" s="65"/>
      <c r="F1537" s="46">
        <f t="shared" si="34"/>
        <v>1097708</v>
      </c>
      <c r="G1537" s="390" t="s">
        <v>9567</v>
      </c>
    </row>
    <row r="1538" spans="1:7" x14ac:dyDescent="0.3">
      <c r="A1538" s="54"/>
      <c r="C1538" s="5"/>
      <c r="D1538" s="65"/>
      <c r="E1538" s="65"/>
      <c r="F1538" s="46">
        <f t="shared" si="34"/>
        <v>1097708</v>
      </c>
      <c r="G1538" s="390" t="s">
        <v>9567</v>
      </c>
    </row>
    <row r="1539" spans="1:7" x14ac:dyDescent="0.3">
      <c r="A1539" s="54"/>
      <c r="C1539" s="5"/>
      <c r="D1539" s="65"/>
      <c r="E1539" s="65"/>
      <c r="F1539" s="46">
        <f t="shared" si="34"/>
        <v>1097708</v>
      </c>
      <c r="G1539" s="390" t="s">
        <v>9567</v>
      </c>
    </row>
    <row r="1540" spans="1:7" x14ac:dyDescent="0.3">
      <c r="A1540" s="54"/>
      <c r="C1540" s="5"/>
      <c r="D1540" s="65"/>
      <c r="E1540" s="65"/>
      <c r="F1540" s="46">
        <f t="shared" si="34"/>
        <v>1097708</v>
      </c>
      <c r="G1540" s="390" t="s">
        <v>9567</v>
      </c>
    </row>
    <row r="1541" spans="1:7" x14ac:dyDescent="0.3">
      <c r="A1541" s="54"/>
      <c r="C1541" s="5"/>
      <c r="D1541" s="65"/>
      <c r="E1541" s="65"/>
      <c r="F1541" s="46">
        <f t="shared" si="34"/>
        <v>1097708</v>
      </c>
      <c r="G1541" s="390" t="s">
        <v>9567</v>
      </c>
    </row>
    <row r="1542" spans="1:7" x14ac:dyDescent="0.3">
      <c r="A1542" s="54"/>
      <c r="C1542" s="5"/>
      <c r="D1542" s="65"/>
      <c r="E1542" s="65"/>
      <c r="F1542" s="46">
        <f t="shared" si="34"/>
        <v>1097708</v>
      </c>
      <c r="G1542" s="390" t="s">
        <v>9567</v>
      </c>
    </row>
    <row r="1543" spans="1:7" x14ac:dyDescent="0.3">
      <c r="A1543" s="54"/>
      <c r="C1543" s="5"/>
      <c r="D1543" s="65"/>
      <c r="E1543" s="65"/>
      <c r="F1543" s="46">
        <f t="shared" si="34"/>
        <v>1097708</v>
      </c>
      <c r="G1543" s="390" t="s">
        <v>9567</v>
      </c>
    </row>
    <row r="1544" spans="1:7" x14ac:dyDescent="0.3">
      <c r="A1544" s="54"/>
      <c r="C1544" s="5"/>
      <c r="D1544" s="65"/>
      <c r="E1544" s="65"/>
      <c r="F1544" s="46">
        <f t="shared" si="34"/>
        <v>1097708</v>
      </c>
      <c r="G1544" s="390" t="s">
        <v>9567</v>
      </c>
    </row>
    <row r="1545" spans="1:7" x14ac:dyDescent="0.3">
      <c r="A1545" s="54"/>
      <c r="C1545" s="5"/>
      <c r="D1545" s="65"/>
      <c r="E1545" s="65"/>
      <c r="F1545" s="46">
        <f t="shared" si="34"/>
        <v>1097708</v>
      </c>
      <c r="G1545" s="390" t="s">
        <v>9567</v>
      </c>
    </row>
    <row r="1546" spans="1:7" x14ac:dyDescent="0.3">
      <c r="A1546" s="54"/>
      <c r="C1546" s="5"/>
      <c r="D1546" s="65"/>
      <c r="E1546" s="65"/>
      <c r="F1546" s="46">
        <f t="shared" ref="F1546:F1609" si="35">F1545+E1546-D1546</f>
        <v>1097708</v>
      </c>
      <c r="G1546" s="390" t="s">
        <v>9567</v>
      </c>
    </row>
    <row r="1547" spans="1:7" x14ac:dyDescent="0.3">
      <c r="A1547" s="54"/>
      <c r="C1547" s="5"/>
      <c r="D1547" s="65"/>
      <c r="E1547" s="65"/>
      <c r="F1547" s="46">
        <f t="shared" si="35"/>
        <v>1097708</v>
      </c>
      <c r="G1547" s="390" t="s">
        <v>9567</v>
      </c>
    </row>
    <row r="1548" spans="1:7" x14ac:dyDescent="0.3">
      <c r="A1548" s="54"/>
      <c r="C1548" s="5"/>
      <c r="D1548" s="65"/>
      <c r="E1548" s="65"/>
      <c r="F1548" s="46">
        <f t="shared" si="35"/>
        <v>1097708</v>
      </c>
      <c r="G1548" s="390" t="s">
        <v>9567</v>
      </c>
    </row>
    <row r="1549" spans="1:7" x14ac:dyDescent="0.3">
      <c r="A1549" s="54"/>
      <c r="C1549" s="5"/>
      <c r="D1549" s="65"/>
      <c r="E1549" s="65"/>
      <c r="F1549" s="46">
        <f t="shared" si="35"/>
        <v>1097708</v>
      </c>
      <c r="G1549" s="390" t="s">
        <v>9567</v>
      </c>
    </row>
    <row r="1550" spans="1:7" x14ac:dyDescent="0.3">
      <c r="A1550" s="54"/>
      <c r="C1550" s="5"/>
      <c r="D1550" s="65"/>
      <c r="E1550" s="65"/>
      <c r="F1550" s="46">
        <f t="shared" si="35"/>
        <v>1097708</v>
      </c>
      <c r="G1550" s="390" t="s">
        <v>9567</v>
      </c>
    </row>
    <row r="1551" spans="1:7" x14ac:dyDescent="0.3">
      <c r="A1551" s="54"/>
      <c r="C1551" s="5"/>
      <c r="D1551" s="65"/>
      <c r="E1551" s="65"/>
      <c r="F1551" s="46">
        <f t="shared" si="35"/>
        <v>1097708</v>
      </c>
      <c r="G1551" s="390" t="s">
        <v>9567</v>
      </c>
    </row>
    <row r="1552" spans="1:7" x14ac:dyDescent="0.3">
      <c r="A1552" s="54"/>
      <c r="C1552" s="5"/>
      <c r="D1552" s="65"/>
      <c r="E1552" s="65"/>
      <c r="F1552" s="46">
        <f t="shared" si="35"/>
        <v>1097708</v>
      </c>
      <c r="G1552" s="390" t="s">
        <v>9567</v>
      </c>
    </row>
    <row r="1553" spans="1:7" x14ac:dyDescent="0.3">
      <c r="A1553" s="54"/>
      <c r="C1553" s="5"/>
      <c r="D1553" s="65"/>
      <c r="E1553" s="65"/>
      <c r="F1553" s="46">
        <f t="shared" si="35"/>
        <v>1097708</v>
      </c>
      <c r="G1553" s="390" t="s">
        <v>9567</v>
      </c>
    </row>
    <row r="1554" spans="1:7" x14ac:dyDescent="0.3">
      <c r="A1554" s="54"/>
      <c r="C1554" s="5"/>
      <c r="D1554" s="65"/>
      <c r="E1554" s="65"/>
      <c r="F1554" s="46">
        <f t="shared" si="35"/>
        <v>1097708</v>
      </c>
      <c r="G1554" s="390" t="s">
        <v>9567</v>
      </c>
    </row>
    <row r="1555" spans="1:7" x14ac:dyDescent="0.3">
      <c r="A1555" s="54"/>
      <c r="C1555" s="5"/>
      <c r="D1555" s="65"/>
      <c r="E1555" s="65"/>
      <c r="F1555" s="46">
        <f t="shared" si="35"/>
        <v>1097708</v>
      </c>
      <c r="G1555" s="390" t="s">
        <v>9567</v>
      </c>
    </row>
    <row r="1556" spans="1:7" x14ac:dyDescent="0.3">
      <c r="A1556" s="54"/>
      <c r="C1556" s="5"/>
      <c r="D1556" s="65"/>
      <c r="E1556" s="65"/>
      <c r="F1556" s="46">
        <f t="shared" si="35"/>
        <v>1097708</v>
      </c>
      <c r="G1556" s="390" t="s">
        <v>9567</v>
      </c>
    </row>
    <row r="1557" spans="1:7" x14ac:dyDescent="0.3">
      <c r="A1557" s="54"/>
      <c r="C1557" s="5"/>
      <c r="D1557" s="65"/>
      <c r="E1557" s="65"/>
      <c r="F1557" s="46">
        <f t="shared" si="35"/>
        <v>1097708</v>
      </c>
      <c r="G1557" s="390" t="s">
        <v>9567</v>
      </c>
    </row>
    <row r="1558" spans="1:7" x14ac:dyDescent="0.3">
      <c r="A1558" s="54"/>
      <c r="C1558" s="5"/>
      <c r="D1558" s="65"/>
      <c r="E1558" s="65"/>
      <c r="F1558" s="46">
        <f t="shared" si="35"/>
        <v>1097708</v>
      </c>
      <c r="G1558" s="390" t="s">
        <v>9567</v>
      </c>
    </row>
    <row r="1559" spans="1:7" x14ac:dyDescent="0.3">
      <c r="A1559" s="54"/>
      <c r="C1559" s="5"/>
      <c r="D1559" s="65"/>
      <c r="E1559" s="65"/>
      <c r="F1559" s="46">
        <f t="shared" si="35"/>
        <v>1097708</v>
      </c>
      <c r="G1559" s="390" t="s">
        <v>9567</v>
      </c>
    </row>
    <row r="1560" spans="1:7" x14ac:dyDescent="0.3">
      <c r="A1560" s="54"/>
      <c r="C1560" s="5"/>
      <c r="D1560" s="65"/>
      <c r="E1560" s="65"/>
      <c r="F1560" s="46">
        <f t="shared" si="35"/>
        <v>1097708</v>
      </c>
      <c r="G1560" s="390" t="s">
        <v>9567</v>
      </c>
    </row>
    <row r="1561" spans="1:7" x14ac:dyDescent="0.3">
      <c r="A1561" s="54"/>
      <c r="C1561" s="5"/>
      <c r="D1561" s="65"/>
      <c r="E1561" s="65"/>
      <c r="F1561" s="46">
        <f t="shared" si="35"/>
        <v>1097708</v>
      </c>
      <c r="G1561" s="390" t="s">
        <v>9567</v>
      </c>
    </row>
    <row r="1562" spans="1:7" x14ac:dyDescent="0.3">
      <c r="A1562" s="54"/>
      <c r="C1562" s="5"/>
      <c r="D1562" s="65"/>
      <c r="E1562" s="65"/>
      <c r="F1562" s="46">
        <f t="shared" si="35"/>
        <v>1097708</v>
      </c>
      <c r="G1562" s="390" t="s">
        <v>9567</v>
      </c>
    </row>
    <row r="1563" spans="1:7" x14ac:dyDescent="0.3">
      <c r="A1563" s="54"/>
      <c r="C1563" s="5"/>
      <c r="D1563" s="65"/>
      <c r="E1563" s="65"/>
      <c r="F1563" s="46">
        <f t="shared" si="35"/>
        <v>1097708</v>
      </c>
      <c r="G1563" s="390" t="s">
        <v>9567</v>
      </c>
    </row>
    <row r="1564" spans="1:7" x14ac:dyDescent="0.3">
      <c r="A1564" s="54"/>
      <c r="C1564" s="5"/>
      <c r="D1564" s="65"/>
      <c r="E1564" s="65"/>
      <c r="F1564" s="46">
        <f t="shared" si="35"/>
        <v>1097708</v>
      </c>
      <c r="G1564" s="390" t="s">
        <v>9567</v>
      </c>
    </row>
    <row r="1565" spans="1:7" x14ac:dyDescent="0.3">
      <c r="A1565" s="54"/>
      <c r="C1565" s="5"/>
      <c r="D1565" s="65"/>
      <c r="E1565" s="65"/>
      <c r="F1565" s="46">
        <f t="shared" si="35"/>
        <v>1097708</v>
      </c>
      <c r="G1565" s="390" t="s">
        <v>9567</v>
      </c>
    </row>
    <row r="1566" spans="1:7" x14ac:dyDescent="0.3">
      <c r="A1566" s="54"/>
      <c r="C1566" s="5"/>
      <c r="D1566" s="65"/>
      <c r="E1566" s="65"/>
      <c r="F1566" s="46">
        <f t="shared" si="35"/>
        <v>1097708</v>
      </c>
      <c r="G1566" s="390" t="s">
        <v>9567</v>
      </c>
    </row>
    <row r="1567" spans="1:7" x14ac:dyDescent="0.3">
      <c r="A1567" s="54"/>
      <c r="C1567" s="5"/>
      <c r="D1567" s="65"/>
      <c r="E1567" s="65"/>
      <c r="F1567" s="46">
        <f t="shared" si="35"/>
        <v>1097708</v>
      </c>
      <c r="G1567" s="390" t="s">
        <v>9567</v>
      </c>
    </row>
    <row r="1568" spans="1:7" x14ac:dyDescent="0.3">
      <c r="A1568" s="54"/>
      <c r="C1568" s="5"/>
      <c r="D1568" s="65"/>
      <c r="E1568" s="65"/>
      <c r="F1568" s="46">
        <f t="shared" si="35"/>
        <v>1097708</v>
      </c>
      <c r="G1568" s="390" t="s">
        <v>9567</v>
      </c>
    </row>
    <row r="1569" spans="1:7" x14ac:dyDescent="0.3">
      <c r="A1569" s="54"/>
      <c r="C1569" s="5"/>
      <c r="D1569" s="65"/>
      <c r="E1569" s="65"/>
      <c r="F1569" s="46">
        <f t="shared" si="35"/>
        <v>1097708</v>
      </c>
      <c r="G1569" s="390" t="s">
        <v>9567</v>
      </c>
    </row>
    <row r="1570" spans="1:7" x14ac:dyDescent="0.3">
      <c r="A1570" s="54"/>
      <c r="C1570" s="5"/>
      <c r="D1570" s="65"/>
      <c r="E1570" s="65"/>
      <c r="F1570" s="46">
        <f t="shared" si="35"/>
        <v>1097708</v>
      </c>
      <c r="G1570" s="390" t="s">
        <v>9567</v>
      </c>
    </row>
    <row r="1571" spans="1:7" x14ac:dyDescent="0.3">
      <c r="A1571" s="54"/>
      <c r="C1571" s="5"/>
      <c r="D1571" s="65"/>
      <c r="E1571" s="65"/>
      <c r="F1571" s="46">
        <f t="shared" si="35"/>
        <v>1097708</v>
      </c>
      <c r="G1571" s="390" t="s">
        <v>9567</v>
      </c>
    </row>
    <row r="1572" spans="1:7" x14ac:dyDescent="0.3">
      <c r="A1572" s="54"/>
      <c r="C1572" s="5"/>
      <c r="D1572" s="65"/>
      <c r="E1572" s="65"/>
      <c r="F1572" s="46">
        <f t="shared" si="35"/>
        <v>1097708</v>
      </c>
      <c r="G1572" s="390" t="s">
        <v>9567</v>
      </c>
    </row>
    <row r="1573" spans="1:7" x14ac:dyDescent="0.3">
      <c r="A1573" s="54"/>
      <c r="C1573" s="5"/>
      <c r="D1573" s="65"/>
      <c r="E1573" s="65"/>
      <c r="F1573" s="46">
        <f t="shared" si="35"/>
        <v>1097708</v>
      </c>
      <c r="G1573" s="390" t="s">
        <v>9567</v>
      </c>
    </row>
    <row r="1574" spans="1:7" x14ac:dyDescent="0.3">
      <c r="A1574" s="54"/>
      <c r="C1574" s="5"/>
      <c r="D1574" s="65"/>
      <c r="E1574" s="65"/>
      <c r="F1574" s="46">
        <f t="shared" si="35"/>
        <v>1097708</v>
      </c>
      <c r="G1574" s="390" t="s">
        <v>9567</v>
      </c>
    </row>
    <row r="1575" spans="1:7" x14ac:dyDescent="0.3">
      <c r="A1575" s="54"/>
      <c r="C1575" s="5"/>
      <c r="D1575" s="65"/>
      <c r="E1575" s="65"/>
      <c r="F1575" s="46">
        <f t="shared" si="35"/>
        <v>1097708</v>
      </c>
      <c r="G1575" s="390" t="s">
        <v>9567</v>
      </c>
    </row>
    <row r="1576" spans="1:7" x14ac:dyDescent="0.3">
      <c r="A1576" s="54"/>
      <c r="C1576" s="5"/>
      <c r="D1576" s="65"/>
      <c r="E1576" s="65"/>
      <c r="F1576" s="46">
        <f t="shared" si="35"/>
        <v>1097708</v>
      </c>
      <c r="G1576" s="390" t="s">
        <v>9567</v>
      </c>
    </row>
    <row r="1577" spans="1:7" x14ac:dyDescent="0.3">
      <c r="A1577" s="54"/>
      <c r="C1577" s="5"/>
      <c r="D1577" s="65"/>
      <c r="E1577" s="65"/>
      <c r="F1577" s="46">
        <f t="shared" si="35"/>
        <v>1097708</v>
      </c>
      <c r="G1577" s="390" t="s">
        <v>9567</v>
      </c>
    </row>
    <row r="1578" spans="1:7" x14ac:dyDescent="0.3">
      <c r="A1578" s="54"/>
      <c r="C1578" s="5"/>
      <c r="D1578" s="65"/>
      <c r="E1578" s="65"/>
      <c r="F1578" s="46">
        <f t="shared" si="35"/>
        <v>1097708</v>
      </c>
      <c r="G1578" s="390" t="s">
        <v>9567</v>
      </c>
    </row>
    <row r="1579" spans="1:7" x14ac:dyDescent="0.3">
      <c r="A1579" s="54"/>
      <c r="C1579" s="5"/>
      <c r="D1579" s="65"/>
      <c r="E1579" s="65"/>
      <c r="F1579" s="46">
        <f t="shared" si="35"/>
        <v>1097708</v>
      </c>
      <c r="G1579" s="390" t="s">
        <v>9567</v>
      </c>
    </row>
    <row r="1580" spans="1:7" x14ac:dyDescent="0.3">
      <c r="A1580" s="54"/>
      <c r="C1580" s="5"/>
      <c r="D1580" s="65"/>
      <c r="E1580" s="65"/>
      <c r="F1580" s="46">
        <f t="shared" si="35"/>
        <v>1097708</v>
      </c>
      <c r="G1580" s="390" t="s">
        <v>9567</v>
      </c>
    </row>
    <row r="1581" spans="1:7" x14ac:dyDescent="0.3">
      <c r="A1581" s="54"/>
      <c r="C1581" s="5"/>
      <c r="D1581" s="65"/>
      <c r="E1581" s="65"/>
      <c r="F1581" s="46">
        <f t="shared" si="35"/>
        <v>1097708</v>
      </c>
      <c r="G1581" s="390" t="s">
        <v>9567</v>
      </c>
    </row>
    <row r="1582" spans="1:7" x14ac:dyDescent="0.3">
      <c r="A1582" s="54"/>
      <c r="C1582" s="5"/>
      <c r="D1582" s="65"/>
      <c r="E1582" s="65"/>
      <c r="F1582" s="46">
        <f t="shared" si="35"/>
        <v>1097708</v>
      </c>
      <c r="G1582" s="390" t="s">
        <v>9567</v>
      </c>
    </row>
    <row r="1583" spans="1:7" x14ac:dyDescent="0.3">
      <c r="A1583" s="54"/>
      <c r="C1583" s="5"/>
      <c r="D1583" s="65"/>
      <c r="E1583" s="65"/>
      <c r="F1583" s="46">
        <f t="shared" si="35"/>
        <v>1097708</v>
      </c>
      <c r="G1583" s="390" t="s">
        <v>9567</v>
      </c>
    </row>
    <row r="1584" spans="1:7" x14ac:dyDescent="0.3">
      <c r="A1584" s="54"/>
      <c r="C1584" s="5"/>
      <c r="D1584" s="65"/>
      <c r="E1584" s="65"/>
      <c r="F1584" s="46">
        <f t="shared" si="35"/>
        <v>1097708</v>
      </c>
      <c r="G1584" s="390" t="s">
        <v>9567</v>
      </c>
    </row>
    <row r="1585" spans="1:7" x14ac:dyDescent="0.3">
      <c r="A1585" s="54"/>
      <c r="C1585" s="5"/>
      <c r="D1585" s="65"/>
      <c r="E1585" s="65"/>
      <c r="F1585" s="46">
        <f t="shared" si="35"/>
        <v>1097708</v>
      </c>
      <c r="G1585" s="390" t="s">
        <v>9567</v>
      </c>
    </row>
    <row r="1586" spans="1:7" x14ac:dyDescent="0.3">
      <c r="A1586" s="54"/>
      <c r="C1586" s="5"/>
      <c r="D1586" s="65"/>
      <c r="E1586" s="65"/>
      <c r="F1586" s="46">
        <f t="shared" si="35"/>
        <v>1097708</v>
      </c>
      <c r="G1586" s="390" t="s">
        <v>9567</v>
      </c>
    </row>
    <row r="1587" spans="1:7" x14ac:dyDescent="0.3">
      <c r="A1587" s="54"/>
      <c r="C1587" s="5"/>
      <c r="D1587" s="65"/>
      <c r="E1587" s="65"/>
      <c r="F1587" s="46">
        <f t="shared" si="35"/>
        <v>1097708</v>
      </c>
      <c r="G1587" s="390" t="s">
        <v>9567</v>
      </c>
    </row>
    <row r="1588" spans="1:7" x14ac:dyDescent="0.3">
      <c r="A1588" s="54"/>
      <c r="C1588" s="5"/>
      <c r="D1588" s="65"/>
      <c r="E1588" s="65"/>
      <c r="F1588" s="46">
        <f t="shared" si="35"/>
        <v>1097708</v>
      </c>
      <c r="G1588" s="390" t="s">
        <v>9567</v>
      </c>
    </row>
    <row r="1589" spans="1:7" x14ac:dyDescent="0.3">
      <c r="A1589" s="54"/>
      <c r="C1589" s="5"/>
      <c r="D1589" s="65"/>
      <c r="E1589" s="65"/>
      <c r="F1589" s="46">
        <f t="shared" si="35"/>
        <v>1097708</v>
      </c>
      <c r="G1589" s="390" t="s">
        <v>9567</v>
      </c>
    </row>
    <row r="1590" spans="1:7" x14ac:dyDescent="0.3">
      <c r="A1590" s="54"/>
      <c r="C1590" s="5"/>
      <c r="D1590" s="65"/>
      <c r="E1590" s="65"/>
      <c r="F1590" s="46">
        <f t="shared" si="35"/>
        <v>1097708</v>
      </c>
      <c r="G1590" s="390" t="s">
        <v>9567</v>
      </c>
    </row>
    <row r="1591" spans="1:7" x14ac:dyDescent="0.3">
      <c r="A1591" s="54"/>
      <c r="C1591" s="5"/>
      <c r="D1591" s="65"/>
      <c r="E1591" s="65"/>
      <c r="F1591" s="46">
        <f t="shared" si="35"/>
        <v>1097708</v>
      </c>
      <c r="G1591" s="390" t="s">
        <v>9567</v>
      </c>
    </row>
    <row r="1592" spans="1:7" x14ac:dyDescent="0.3">
      <c r="A1592" s="54"/>
      <c r="C1592" s="5"/>
      <c r="D1592" s="65"/>
      <c r="E1592" s="65"/>
      <c r="F1592" s="46">
        <f t="shared" si="35"/>
        <v>1097708</v>
      </c>
      <c r="G1592" s="390" t="s">
        <v>9567</v>
      </c>
    </row>
    <row r="1593" spans="1:7" x14ac:dyDescent="0.3">
      <c r="A1593" s="54"/>
      <c r="C1593" s="5"/>
      <c r="D1593" s="65"/>
      <c r="E1593" s="65"/>
      <c r="F1593" s="46">
        <f t="shared" si="35"/>
        <v>1097708</v>
      </c>
      <c r="G1593" s="390" t="s">
        <v>9567</v>
      </c>
    </row>
    <row r="1594" spans="1:7" x14ac:dyDescent="0.3">
      <c r="A1594" s="54"/>
      <c r="C1594" s="5"/>
      <c r="D1594" s="65"/>
      <c r="E1594" s="65"/>
      <c r="F1594" s="46">
        <f t="shared" si="35"/>
        <v>1097708</v>
      </c>
      <c r="G1594" s="390" t="s">
        <v>9567</v>
      </c>
    </row>
    <row r="1595" spans="1:7" x14ac:dyDescent="0.3">
      <c r="A1595" s="54"/>
      <c r="C1595" s="5"/>
      <c r="D1595" s="65"/>
      <c r="E1595" s="65"/>
      <c r="F1595" s="46">
        <f t="shared" si="35"/>
        <v>1097708</v>
      </c>
      <c r="G1595" s="390" t="s">
        <v>9567</v>
      </c>
    </row>
    <row r="1596" spans="1:7" x14ac:dyDescent="0.3">
      <c r="A1596" s="54"/>
      <c r="C1596" s="5"/>
      <c r="D1596" s="65"/>
      <c r="E1596" s="65"/>
      <c r="F1596" s="46">
        <f t="shared" si="35"/>
        <v>1097708</v>
      </c>
      <c r="G1596" s="390" t="s">
        <v>9567</v>
      </c>
    </row>
    <row r="1597" spans="1:7" x14ac:dyDescent="0.3">
      <c r="A1597" s="54"/>
      <c r="C1597" s="5"/>
      <c r="D1597" s="65"/>
      <c r="E1597" s="65"/>
      <c r="F1597" s="46">
        <f t="shared" si="35"/>
        <v>1097708</v>
      </c>
      <c r="G1597" s="390" t="s">
        <v>9567</v>
      </c>
    </row>
    <row r="1598" spans="1:7" x14ac:dyDescent="0.3">
      <c r="A1598" s="54"/>
      <c r="C1598" s="5"/>
      <c r="D1598" s="65"/>
      <c r="E1598" s="65"/>
      <c r="F1598" s="46">
        <f t="shared" si="35"/>
        <v>1097708</v>
      </c>
      <c r="G1598" s="390" t="s">
        <v>9567</v>
      </c>
    </row>
    <row r="1599" spans="1:7" x14ac:dyDescent="0.3">
      <c r="A1599" s="54"/>
      <c r="C1599" s="5"/>
      <c r="D1599" s="65"/>
      <c r="E1599" s="65"/>
      <c r="F1599" s="46">
        <f t="shared" si="35"/>
        <v>1097708</v>
      </c>
      <c r="G1599" s="390" t="s">
        <v>9567</v>
      </c>
    </row>
    <row r="1600" spans="1:7" x14ac:dyDescent="0.3">
      <c r="A1600" s="54"/>
      <c r="C1600" s="5"/>
      <c r="D1600" s="65"/>
      <c r="E1600" s="65"/>
      <c r="F1600" s="46">
        <f t="shared" si="35"/>
        <v>1097708</v>
      </c>
      <c r="G1600" s="390" t="s">
        <v>9567</v>
      </c>
    </row>
    <row r="1601" spans="1:7" x14ac:dyDescent="0.3">
      <c r="A1601" s="54"/>
      <c r="C1601" s="5"/>
      <c r="D1601" s="65"/>
      <c r="E1601" s="65"/>
      <c r="F1601" s="46">
        <f t="shared" si="35"/>
        <v>1097708</v>
      </c>
      <c r="G1601" s="390" t="s">
        <v>9567</v>
      </c>
    </row>
    <row r="1602" spans="1:7" x14ac:dyDescent="0.3">
      <c r="A1602" s="54"/>
      <c r="C1602" s="5"/>
      <c r="D1602" s="65"/>
      <c r="E1602" s="65"/>
      <c r="F1602" s="46">
        <f t="shared" si="35"/>
        <v>1097708</v>
      </c>
      <c r="G1602" s="390" t="s">
        <v>9567</v>
      </c>
    </row>
    <row r="1603" spans="1:7" x14ac:dyDescent="0.3">
      <c r="A1603" s="54"/>
      <c r="C1603" s="5"/>
      <c r="D1603" s="65"/>
      <c r="E1603" s="65"/>
      <c r="F1603" s="46">
        <f t="shared" si="35"/>
        <v>1097708</v>
      </c>
      <c r="G1603" s="390" t="s">
        <v>9567</v>
      </c>
    </row>
    <row r="1604" spans="1:7" x14ac:dyDescent="0.3">
      <c r="A1604" s="54"/>
      <c r="C1604" s="5"/>
      <c r="D1604" s="65"/>
      <c r="E1604" s="65"/>
      <c r="F1604" s="46">
        <f t="shared" si="35"/>
        <v>1097708</v>
      </c>
      <c r="G1604" s="390" t="s">
        <v>9567</v>
      </c>
    </row>
    <row r="1605" spans="1:7" x14ac:dyDescent="0.3">
      <c r="A1605" s="54"/>
      <c r="C1605" s="5"/>
      <c r="D1605" s="65"/>
      <c r="E1605" s="65"/>
      <c r="F1605" s="46">
        <f t="shared" si="35"/>
        <v>1097708</v>
      </c>
      <c r="G1605" s="390" t="s">
        <v>9567</v>
      </c>
    </row>
    <row r="1606" spans="1:7" x14ac:dyDescent="0.3">
      <c r="A1606" s="54"/>
      <c r="C1606" s="5"/>
      <c r="D1606" s="65"/>
      <c r="E1606" s="65"/>
      <c r="F1606" s="46">
        <f t="shared" si="35"/>
        <v>1097708</v>
      </c>
      <c r="G1606" s="390" t="s">
        <v>9567</v>
      </c>
    </row>
    <row r="1607" spans="1:7" x14ac:dyDescent="0.3">
      <c r="A1607" s="54"/>
      <c r="C1607" s="5"/>
      <c r="D1607" s="65"/>
      <c r="E1607" s="65"/>
      <c r="F1607" s="46">
        <f t="shared" si="35"/>
        <v>1097708</v>
      </c>
      <c r="G1607" s="390" t="s">
        <v>9567</v>
      </c>
    </row>
    <row r="1608" spans="1:7" x14ac:dyDescent="0.3">
      <c r="A1608" s="54"/>
      <c r="C1608" s="5"/>
      <c r="D1608" s="65"/>
      <c r="E1608" s="65"/>
      <c r="F1608" s="46">
        <f t="shared" si="35"/>
        <v>1097708</v>
      </c>
      <c r="G1608" s="390" t="s">
        <v>9567</v>
      </c>
    </row>
    <row r="1609" spans="1:7" x14ac:dyDescent="0.3">
      <c r="A1609" s="54"/>
      <c r="C1609" s="5"/>
      <c r="D1609" s="65"/>
      <c r="E1609" s="65"/>
      <c r="F1609" s="46">
        <f t="shared" si="35"/>
        <v>1097708</v>
      </c>
      <c r="G1609" s="390" t="s">
        <v>9567</v>
      </c>
    </row>
    <row r="1610" spans="1:7" x14ac:dyDescent="0.3">
      <c r="A1610" s="54"/>
      <c r="C1610" s="5"/>
      <c r="D1610" s="65"/>
      <c r="E1610" s="65"/>
      <c r="F1610" s="46">
        <f t="shared" ref="F1610:F1673" si="36">F1609+E1610-D1610</f>
        <v>1097708</v>
      </c>
      <c r="G1610" s="390" t="s">
        <v>9567</v>
      </c>
    </row>
    <row r="1611" spans="1:7" x14ac:dyDescent="0.3">
      <c r="A1611" s="54"/>
      <c r="C1611" s="5"/>
      <c r="D1611" s="65"/>
      <c r="E1611" s="65"/>
      <c r="F1611" s="46">
        <f t="shared" si="36"/>
        <v>1097708</v>
      </c>
      <c r="G1611" s="390" t="s">
        <v>9567</v>
      </c>
    </row>
    <row r="1612" spans="1:7" x14ac:dyDescent="0.3">
      <c r="A1612" s="54"/>
      <c r="C1612" s="5"/>
      <c r="D1612" s="65"/>
      <c r="E1612" s="65"/>
      <c r="F1612" s="46">
        <f t="shared" si="36"/>
        <v>1097708</v>
      </c>
      <c r="G1612" s="390" t="s">
        <v>9567</v>
      </c>
    </row>
    <row r="1613" spans="1:7" x14ac:dyDescent="0.3">
      <c r="A1613" s="54"/>
      <c r="C1613" s="5"/>
      <c r="D1613" s="65"/>
      <c r="E1613" s="65"/>
      <c r="F1613" s="46">
        <f t="shared" si="36"/>
        <v>1097708</v>
      </c>
      <c r="G1613" s="390" t="s">
        <v>9567</v>
      </c>
    </row>
    <row r="1614" spans="1:7" x14ac:dyDescent="0.3">
      <c r="A1614" s="54"/>
      <c r="C1614" s="5"/>
      <c r="D1614" s="65"/>
      <c r="E1614" s="65"/>
      <c r="F1614" s="46">
        <f t="shared" si="36"/>
        <v>1097708</v>
      </c>
      <c r="G1614" s="390" t="s">
        <v>9567</v>
      </c>
    </row>
    <row r="1615" spans="1:7" x14ac:dyDescent="0.3">
      <c r="A1615" s="54"/>
      <c r="C1615" s="5"/>
      <c r="D1615" s="65"/>
      <c r="E1615" s="65"/>
      <c r="F1615" s="46">
        <f t="shared" si="36"/>
        <v>1097708</v>
      </c>
      <c r="G1615" s="390" t="s">
        <v>9567</v>
      </c>
    </row>
    <row r="1616" spans="1:7" x14ac:dyDescent="0.3">
      <c r="A1616" s="54"/>
      <c r="C1616" s="5"/>
      <c r="D1616" s="65"/>
      <c r="E1616" s="65"/>
      <c r="F1616" s="46">
        <f t="shared" si="36"/>
        <v>1097708</v>
      </c>
      <c r="G1616" s="390" t="s">
        <v>9567</v>
      </c>
    </row>
    <row r="1617" spans="1:7" x14ac:dyDescent="0.3">
      <c r="A1617" s="54"/>
      <c r="C1617" s="5"/>
      <c r="D1617" s="65"/>
      <c r="E1617" s="65"/>
      <c r="F1617" s="46">
        <f t="shared" si="36"/>
        <v>1097708</v>
      </c>
      <c r="G1617" s="390" t="s">
        <v>9567</v>
      </c>
    </row>
    <row r="1618" spans="1:7" x14ac:dyDescent="0.3">
      <c r="A1618" s="54"/>
      <c r="C1618" s="5"/>
      <c r="D1618" s="65"/>
      <c r="E1618" s="65"/>
      <c r="F1618" s="46">
        <f t="shared" si="36"/>
        <v>1097708</v>
      </c>
      <c r="G1618" s="390" t="s">
        <v>9567</v>
      </c>
    </row>
    <row r="1619" spans="1:7" x14ac:dyDescent="0.3">
      <c r="A1619" s="54"/>
      <c r="C1619" s="5"/>
      <c r="D1619" s="65"/>
      <c r="E1619" s="65"/>
      <c r="F1619" s="46">
        <f t="shared" si="36"/>
        <v>1097708</v>
      </c>
      <c r="G1619" s="390" t="s">
        <v>9567</v>
      </c>
    </row>
    <row r="1620" spans="1:7" x14ac:dyDescent="0.3">
      <c r="A1620" s="54"/>
      <c r="C1620" s="5"/>
      <c r="D1620" s="65"/>
      <c r="E1620" s="65"/>
      <c r="F1620" s="46">
        <f t="shared" si="36"/>
        <v>1097708</v>
      </c>
      <c r="G1620" s="390" t="s">
        <v>9567</v>
      </c>
    </row>
    <row r="1621" spans="1:7" x14ac:dyDescent="0.3">
      <c r="A1621" s="54"/>
      <c r="C1621" s="5"/>
      <c r="D1621" s="65"/>
      <c r="E1621" s="65"/>
      <c r="F1621" s="46">
        <f t="shared" si="36"/>
        <v>1097708</v>
      </c>
      <c r="G1621" s="390" t="s">
        <v>9567</v>
      </c>
    </row>
    <row r="1622" spans="1:7" x14ac:dyDescent="0.3">
      <c r="A1622" s="54"/>
      <c r="C1622" s="5"/>
      <c r="D1622" s="65"/>
      <c r="E1622" s="65"/>
      <c r="F1622" s="46">
        <f t="shared" si="36"/>
        <v>1097708</v>
      </c>
      <c r="G1622" s="390" t="s">
        <v>9567</v>
      </c>
    </row>
    <row r="1623" spans="1:7" x14ac:dyDescent="0.3">
      <c r="A1623" s="54"/>
      <c r="C1623" s="5"/>
      <c r="D1623" s="65"/>
      <c r="E1623" s="65"/>
      <c r="F1623" s="46">
        <f t="shared" si="36"/>
        <v>1097708</v>
      </c>
      <c r="G1623" s="390" t="s">
        <v>9567</v>
      </c>
    </row>
    <row r="1624" spans="1:7" x14ac:dyDescent="0.3">
      <c r="A1624" s="54"/>
      <c r="C1624" s="5"/>
      <c r="D1624" s="65"/>
      <c r="E1624" s="65"/>
      <c r="F1624" s="46">
        <f t="shared" si="36"/>
        <v>1097708</v>
      </c>
      <c r="G1624" s="390" t="s">
        <v>9567</v>
      </c>
    </row>
    <row r="1625" spans="1:7" x14ac:dyDescent="0.3">
      <c r="A1625" s="54"/>
      <c r="C1625" s="5"/>
      <c r="D1625" s="65"/>
      <c r="E1625" s="65"/>
      <c r="F1625" s="46">
        <f t="shared" si="36"/>
        <v>1097708</v>
      </c>
      <c r="G1625" s="390" t="s">
        <v>9567</v>
      </c>
    </row>
    <row r="1626" spans="1:7" x14ac:dyDescent="0.3">
      <c r="A1626" s="54"/>
      <c r="C1626" s="5"/>
      <c r="D1626" s="65"/>
      <c r="E1626" s="65"/>
      <c r="F1626" s="46">
        <f t="shared" si="36"/>
        <v>1097708</v>
      </c>
      <c r="G1626" s="390" t="s">
        <v>9567</v>
      </c>
    </row>
    <row r="1627" spans="1:7" x14ac:dyDescent="0.3">
      <c r="A1627" s="54"/>
      <c r="C1627" s="5"/>
      <c r="D1627" s="65"/>
      <c r="E1627" s="65"/>
      <c r="F1627" s="46">
        <f t="shared" si="36"/>
        <v>1097708</v>
      </c>
      <c r="G1627" s="390" t="s">
        <v>9567</v>
      </c>
    </row>
    <row r="1628" spans="1:7" x14ac:dyDescent="0.3">
      <c r="A1628" s="54"/>
      <c r="C1628" s="5"/>
      <c r="D1628" s="65"/>
      <c r="E1628" s="65"/>
      <c r="F1628" s="46">
        <f t="shared" si="36"/>
        <v>1097708</v>
      </c>
      <c r="G1628" s="390" t="s">
        <v>9567</v>
      </c>
    </row>
    <row r="1629" spans="1:7" x14ac:dyDescent="0.3">
      <c r="A1629" s="54"/>
      <c r="C1629" s="5"/>
      <c r="D1629" s="65"/>
      <c r="E1629" s="65"/>
      <c r="F1629" s="46">
        <f t="shared" si="36"/>
        <v>1097708</v>
      </c>
      <c r="G1629" s="390" t="s">
        <v>9567</v>
      </c>
    </row>
    <row r="1630" spans="1:7" x14ac:dyDescent="0.3">
      <c r="A1630" s="54"/>
      <c r="C1630" s="5"/>
      <c r="D1630" s="65"/>
      <c r="E1630" s="65"/>
      <c r="F1630" s="46">
        <f t="shared" si="36"/>
        <v>1097708</v>
      </c>
      <c r="G1630" s="390" t="s">
        <v>9567</v>
      </c>
    </row>
    <row r="1631" spans="1:7" x14ac:dyDescent="0.3">
      <c r="A1631" s="54"/>
      <c r="C1631" s="5"/>
      <c r="D1631" s="65"/>
      <c r="E1631" s="65"/>
      <c r="F1631" s="46">
        <f t="shared" si="36"/>
        <v>1097708</v>
      </c>
      <c r="G1631" s="390" t="s">
        <v>9567</v>
      </c>
    </row>
    <row r="1632" spans="1:7" x14ac:dyDescent="0.3">
      <c r="A1632" s="54"/>
      <c r="C1632" s="5"/>
      <c r="D1632" s="65"/>
      <c r="E1632" s="65"/>
      <c r="F1632" s="46">
        <f t="shared" si="36"/>
        <v>1097708</v>
      </c>
      <c r="G1632" s="390" t="s">
        <v>9567</v>
      </c>
    </row>
    <row r="1633" spans="1:7" x14ac:dyDescent="0.3">
      <c r="A1633" s="54"/>
      <c r="C1633" s="5"/>
      <c r="D1633" s="65"/>
      <c r="E1633" s="65"/>
      <c r="F1633" s="46">
        <f t="shared" si="36"/>
        <v>1097708</v>
      </c>
      <c r="G1633" s="390" t="s">
        <v>9567</v>
      </c>
    </row>
    <row r="1634" spans="1:7" x14ac:dyDescent="0.3">
      <c r="A1634" s="54"/>
      <c r="C1634" s="5"/>
      <c r="D1634" s="65"/>
      <c r="E1634" s="65"/>
      <c r="F1634" s="46">
        <f t="shared" si="36"/>
        <v>1097708</v>
      </c>
      <c r="G1634" s="390" t="s">
        <v>9567</v>
      </c>
    </row>
    <row r="1635" spans="1:7" x14ac:dyDescent="0.3">
      <c r="A1635" s="54"/>
      <c r="C1635" s="5"/>
      <c r="D1635" s="65"/>
      <c r="E1635" s="65"/>
      <c r="F1635" s="46">
        <f t="shared" si="36"/>
        <v>1097708</v>
      </c>
      <c r="G1635" s="390" t="s">
        <v>9567</v>
      </c>
    </row>
    <row r="1636" spans="1:7" x14ac:dyDescent="0.3">
      <c r="A1636" s="54"/>
      <c r="C1636" s="5"/>
      <c r="D1636" s="65"/>
      <c r="E1636" s="65"/>
      <c r="F1636" s="46">
        <f t="shared" si="36"/>
        <v>1097708</v>
      </c>
      <c r="G1636" s="390" t="s">
        <v>9567</v>
      </c>
    </row>
    <row r="1637" spans="1:7" x14ac:dyDescent="0.3">
      <c r="A1637" s="54"/>
      <c r="C1637" s="5"/>
      <c r="D1637" s="65"/>
      <c r="E1637" s="65"/>
      <c r="F1637" s="46">
        <f t="shared" si="36"/>
        <v>1097708</v>
      </c>
      <c r="G1637" s="390" t="s">
        <v>9567</v>
      </c>
    </row>
    <row r="1638" spans="1:7" x14ac:dyDescent="0.3">
      <c r="A1638" s="54"/>
      <c r="C1638" s="5"/>
      <c r="D1638" s="65"/>
      <c r="E1638" s="65"/>
      <c r="F1638" s="46">
        <f t="shared" si="36"/>
        <v>1097708</v>
      </c>
      <c r="G1638" s="390" t="s">
        <v>9567</v>
      </c>
    </row>
    <row r="1639" spans="1:7" x14ac:dyDescent="0.3">
      <c r="A1639" s="54"/>
      <c r="C1639" s="5"/>
      <c r="D1639" s="65"/>
      <c r="E1639" s="65"/>
      <c r="F1639" s="46">
        <f t="shared" si="36"/>
        <v>1097708</v>
      </c>
      <c r="G1639" s="390" t="s">
        <v>9567</v>
      </c>
    </row>
    <row r="1640" spans="1:7" x14ac:dyDescent="0.3">
      <c r="A1640" s="54"/>
      <c r="C1640" s="5"/>
      <c r="D1640" s="65"/>
      <c r="E1640" s="65"/>
      <c r="F1640" s="46">
        <f t="shared" si="36"/>
        <v>1097708</v>
      </c>
      <c r="G1640" s="390" t="s">
        <v>9567</v>
      </c>
    </row>
    <row r="1641" spans="1:7" x14ac:dyDescent="0.3">
      <c r="A1641" s="54"/>
      <c r="C1641" s="5"/>
      <c r="D1641" s="65"/>
      <c r="E1641" s="65"/>
      <c r="F1641" s="46">
        <f t="shared" si="36"/>
        <v>1097708</v>
      </c>
      <c r="G1641" s="390" t="s">
        <v>9567</v>
      </c>
    </row>
    <row r="1642" spans="1:7" x14ac:dyDescent="0.3">
      <c r="A1642" s="54"/>
      <c r="C1642" s="5"/>
      <c r="D1642" s="65"/>
      <c r="E1642" s="65"/>
      <c r="F1642" s="46">
        <f t="shared" si="36"/>
        <v>1097708</v>
      </c>
      <c r="G1642" s="390" t="s">
        <v>9567</v>
      </c>
    </row>
    <row r="1643" spans="1:7" x14ac:dyDescent="0.3">
      <c r="A1643" s="54"/>
      <c r="C1643" s="5"/>
      <c r="D1643" s="65"/>
      <c r="E1643" s="65"/>
      <c r="F1643" s="46">
        <f t="shared" si="36"/>
        <v>1097708</v>
      </c>
      <c r="G1643" s="390" t="s">
        <v>9567</v>
      </c>
    </row>
    <row r="1644" spans="1:7" x14ac:dyDescent="0.3">
      <c r="A1644" s="54"/>
      <c r="C1644" s="5"/>
      <c r="D1644" s="65"/>
      <c r="E1644" s="65"/>
      <c r="F1644" s="46">
        <f t="shared" si="36"/>
        <v>1097708</v>
      </c>
      <c r="G1644" s="390" t="s">
        <v>9567</v>
      </c>
    </row>
    <row r="1645" spans="1:7" x14ac:dyDescent="0.3">
      <c r="A1645" s="54"/>
      <c r="C1645" s="5"/>
      <c r="D1645" s="65"/>
      <c r="E1645" s="65"/>
      <c r="F1645" s="46">
        <f t="shared" si="36"/>
        <v>1097708</v>
      </c>
      <c r="G1645" s="390" t="s">
        <v>9567</v>
      </c>
    </row>
    <row r="1646" spans="1:7" x14ac:dyDescent="0.3">
      <c r="A1646" s="54"/>
      <c r="C1646" s="5"/>
      <c r="D1646" s="65"/>
      <c r="E1646" s="65"/>
      <c r="F1646" s="46">
        <f t="shared" si="36"/>
        <v>1097708</v>
      </c>
      <c r="G1646" s="390" t="s">
        <v>9567</v>
      </c>
    </row>
    <row r="1647" spans="1:7" x14ac:dyDescent="0.3">
      <c r="A1647" s="54"/>
      <c r="C1647" s="5"/>
      <c r="D1647" s="65"/>
      <c r="E1647" s="65"/>
      <c r="F1647" s="46">
        <f t="shared" si="36"/>
        <v>1097708</v>
      </c>
      <c r="G1647" s="390" t="s">
        <v>9567</v>
      </c>
    </row>
    <row r="1648" spans="1:7" x14ac:dyDescent="0.3">
      <c r="A1648" s="54"/>
      <c r="C1648" s="5"/>
      <c r="D1648" s="65"/>
      <c r="E1648" s="65"/>
      <c r="F1648" s="46">
        <f t="shared" si="36"/>
        <v>1097708</v>
      </c>
      <c r="G1648" s="390" t="s">
        <v>9567</v>
      </c>
    </row>
    <row r="1649" spans="1:7" x14ac:dyDescent="0.3">
      <c r="A1649" s="54"/>
      <c r="C1649" s="5"/>
      <c r="D1649" s="65"/>
      <c r="E1649" s="65"/>
      <c r="F1649" s="46">
        <f t="shared" si="36"/>
        <v>1097708</v>
      </c>
      <c r="G1649" s="390" t="s">
        <v>9567</v>
      </c>
    </row>
    <row r="1650" spans="1:7" x14ac:dyDescent="0.3">
      <c r="A1650" s="54"/>
      <c r="C1650" s="5"/>
      <c r="D1650" s="65"/>
      <c r="E1650" s="65"/>
      <c r="F1650" s="46">
        <f t="shared" si="36"/>
        <v>1097708</v>
      </c>
      <c r="G1650" s="390" t="s">
        <v>9567</v>
      </c>
    </row>
    <row r="1651" spans="1:7" x14ac:dyDescent="0.3">
      <c r="A1651" s="54"/>
      <c r="C1651" s="5"/>
      <c r="D1651" s="65"/>
      <c r="E1651" s="65"/>
      <c r="F1651" s="46">
        <f t="shared" si="36"/>
        <v>1097708</v>
      </c>
      <c r="G1651" s="390" t="s">
        <v>9567</v>
      </c>
    </row>
    <row r="1652" spans="1:7" x14ac:dyDescent="0.3">
      <c r="A1652" s="54"/>
      <c r="C1652" s="5"/>
      <c r="D1652" s="65"/>
      <c r="E1652" s="65"/>
      <c r="F1652" s="46">
        <f t="shared" si="36"/>
        <v>1097708</v>
      </c>
      <c r="G1652" s="390" t="s">
        <v>9567</v>
      </c>
    </row>
    <row r="1653" spans="1:7" x14ac:dyDescent="0.3">
      <c r="A1653" s="54"/>
      <c r="C1653" s="5"/>
      <c r="D1653" s="65"/>
      <c r="E1653" s="65"/>
      <c r="F1653" s="46">
        <f t="shared" si="36"/>
        <v>1097708</v>
      </c>
      <c r="G1653" s="390" t="s">
        <v>9567</v>
      </c>
    </row>
    <row r="1654" spans="1:7" x14ac:dyDescent="0.3">
      <c r="A1654" s="54"/>
      <c r="C1654" s="5"/>
      <c r="D1654" s="65"/>
      <c r="E1654" s="65"/>
      <c r="F1654" s="46">
        <f t="shared" si="36"/>
        <v>1097708</v>
      </c>
      <c r="G1654" s="390" t="s">
        <v>9567</v>
      </c>
    </row>
    <row r="1655" spans="1:7" x14ac:dyDescent="0.3">
      <c r="A1655" s="54"/>
      <c r="C1655" s="5"/>
      <c r="D1655" s="65"/>
      <c r="E1655" s="65"/>
      <c r="F1655" s="46">
        <f t="shared" si="36"/>
        <v>1097708</v>
      </c>
      <c r="G1655" s="390" t="s">
        <v>9567</v>
      </c>
    </row>
    <row r="1656" spans="1:7" x14ac:dyDescent="0.3">
      <c r="A1656" s="54"/>
      <c r="C1656" s="5"/>
      <c r="D1656" s="65"/>
      <c r="E1656" s="65"/>
      <c r="F1656" s="46">
        <f t="shared" si="36"/>
        <v>1097708</v>
      </c>
      <c r="G1656" s="390" t="s">
        <v>9567</v>
      </c>
    </row>
    <row r="1657" spans="1:7" x14ac:dyDescent="0.3">
      <c r="A1657" s="54"/>
      <c r="C1657" s="5"/>
      <c r="D1657" s="65"/>
      <c r="E1657" s="65"/>
      <c r="F1657" s="46">
        <f t="shared" si="36"/>
        <v>1097708</v>
      </c>
      <c r="G1657" s="390" t="s">
        <v>9567</v>
      </c>
    </row>
    <row r="1658" spans="1:7" x14ac:dyDescent="0.3">
      <c r="A1658" s="54"/>
      <c r="C1658" s="5"/>
      <c r="D1658" s="65"/>
      <c r="E1658" s="65"/>
      <c r="F1658" s="46">
        <f t="shared" si="36"/>
        <v>1097708</v>
      </c>
      <c r="G1658" s="390" t="s">
        <v>9567</v>
      </c>
    </row>
    <row r="1659" spans="1:7" x14ac:dyDescent="0.3">
      <c r="A1659" s="54"/>
      <c r="C1659" s="5"/>
      <c r="D1659" s="65"/>
      <c r="E1659" s="65"/>
      <c r="F1659" s="46">
        <f t="shared" si="36"/>
        <v>1097708</v>
      </c>
      <c r="G1659" s="390" t="s">
        <v>9567</v>
      </c>
    </row>
    <row r="1660" spans="1:7" x14ac:dyDescent="0.3">
      <c r="A1660" s="54"/>
      <c r="C1660" s="5"/>
      <c r="D1660" s="65"/>
      <c r="E1660" s="65"/>
      <c r="F1660" s="46">
        <f t="shared" si="36"/>
        <v>1097708</v>
      </c>
      <c r="G1660" s="390" t="s">
        <v>9567</v>
      </c>
    </row>
    <row r="1661" spans="1:7" x14ac:dyDescent="0.3">
      <c r="A1661" s="54"/>
      <c r="C1661" s="5"/>
      <c r="D1661" s="65"/>
      <c r="E1661" s="65"/>
      <c r="F1661" s="46">
        <f t="shared" si="36"/>
        <v>1097708</v>
      </c>
      <c r="G1661" s="390" t="s">
        <v>9567</v>
      </c>
    </row>
    <row r="1662" spans="1:7" x14ac:dyDescent="0.3">
      <c r="A1662" s="54"/>
      <c r="C1662" s="5"/>
      <c r="D1662" s="65"/>
      <c r="E1662" s="65"/>
      <c r="F1662" s="46">
        <f t="shared" si="36"/>
        <v>1097708</v>
      </c>
      <c r="G1662" s="390" t="s">
        <v>9567</v>
      </c>
    </row>
    <row r="1663" spans="1:7" x14ac:dyDescent="0.3">
      <c r="A1663" s="54"/>
      <c r="C1663" s="5"/>
      <c r="D1663" s="65"/>
      <c r="E1663" s="65"/>
      <c r="F1663" s="46">
        <f t="shared" si="36"/>
        <v>1097708</v>
      </c>
      <c r="G1663" s="390" t="s">
        <v>9567</v>
      </c>
    </row>
    <row r="1664" spans="1:7" x14ac:dyDescent="0.3">
      <c r="D1664" s="65"/>
      <c r="E1664" s="65"/>
      <c r="F1664" s="46">
        <f t="shared" si="36"/>
        <v>1097708</v>
      </c>
      <c r="G1664" s="390" t="s">
        <v>9567</v>
      </c>
    </row>
    <row r="1665" spans="4:7" x14ac:dyDescent="0.3">
      <c r="D1665" s="65"/>
      <c r="E1665" s="65"/>
      <c r="F1665" s="46">
        <f t="shared" si="36"/>
        <v>1097708</v>
      </c>
      <c r="G1665" s="390" t="s">
        <v>9567</v>
      </c>
    </row>
    <row r="1666" spans="4:7" x14ac:dyDescent="0.3">
      <c r="D1666" s="65"/>
      <c r="E1666" s="65"/>
      <c r="F1666" s="46">
        <f t="shared" si="36"/>
        <v>1097708</v>
      </c>
      <c r="G1666" s="390" t="s">
        <v>9567</v>
      </c>
    </row>
    <row r="1667" spans="4:7" x14ac:dyDescent="0.3">
      <c r="D1667" s="65"/>
      <c r="E1667" s="65"/>
      <c r="F1667" s="46">
        <f t="shared" si="36"/>
        <v>1097708</v>
      </c>
      <c r="G1667" s="390" t="s">
        <v>9567</v>
      </c>
    </row>
    <row r="1668" spans="4:7" x14ac:dyDescent="0.3">
      <c r="D1668" s="65"/>
      <c r="E1668" s="65"/>
      <c r="F1668" s="46">
        <f t="shared" si="36"/>
        <v>1097708</v>
      </c>
      <c r="G1668" s="390" t="s">
        <v>9567</v>
      </c>
    </row>
    <row r="1669" spans="4:7" x14ac:dyDescent="0.3">
      <c r="D1669" s="65"/>
      <c r="E1669" s="65"/>
      <c r="F1669" s="46">
        <f t="shared" si="36"/>
        <v>1097708</v>
      </c>
      <c r="G1669" s="390" t="s">
        <v>9567</v>
      </c>
    </row>
    <row r="1670" spans="4:7" x14ac:dyDescent="0.3">
      <c r="D1670" s="65"/>
      <c r="E1670" s="65"/>
      <c r="F1670" s="46">
        <f t="shared" si="36"/>
        <v>1097708</v>
      </c>
      <c r="G1670" s="390" t="s">
        <v>9567</v>
      </c>
    </row>
    <row r="1671" spans="4:7" x14ac:dyDescent="0.3">
      <c r="D1671" s="65"/>
      <c r="E1671" s="65"/>
      <c r="F1671" s="46">
        <f t="shared" si="36"/>
        <v>1097708</v>
      </c>
      <c r="G1671" s="390" t="s">
        <v>9567</v>
      </c>
    </row>
    <row r="1672" spans="4:7" x14ac:dyDescent="0.3">
      <c r="D1672" s="65"/>
      <c r="E1672" s="65"/>
      <c r="F1672" s="46">
        <f t="shared" si="36"/>
        <v>1097708</v>
      </c>
      <c r="G1672" s="390" t="s">
        <v>9567</v>
      </c>
    </row>
    <row r="1673" spans="4:7" x14ac:dyDescent="0.3">
      <c r="D1673" s="65"/>
      <c r="E1673" s="65"/>
      <c r="F1673" s="46">
        <f t="shared" si="36"/>
        <v>1097708</v>
      </c>
      <c r="G1673" s="390" t="s">
        <v>9567</v>
      </c>
    </row>
    <row r="1674" spans="4:7" x14ac:dyDescent="0.3">
      <c r="D1674" s="65"/>
      <c r="E1674" s="65"/>
      <c r="F1674" s="46">
        <f t="shared" ref="F1674:F1737" si="37">F1673+E1674-D1674</f>
        <v>1097708</v>
      </c>
      <c r="G1674" s="390" t="s">
        <v>9567</v>
      </c>
    </row>
    <row r="1675" spans="4:7" x14ac:dyDescent="0.3">
      <c r="D1675" s="65"/>
      <c r="E1675" s="65"/>
      <c r="F1675" s="46">
        <f t="shared" si="37"/>
        <v>1097708</v>
      </c>
      <c r="G1675" s="390" t="s">
        <v>9567</v>
      </c>
    </row>
    <row r="1676" spans="4:7" x14ac:dyDescent="0.3">
      <c r="D1676" s="65"/>
      <c r="E1676" s="65"/>
      <c r="F1676" s="46">
        <f t="shared" si="37"/>
        <v>1097708</v>
      </c>
      <c r="G1676" s="390" t="s">
        <v>9567</v>
      </c>
    </row>
    <row r="1677" spans="4:7" x14ac:dyDescent="0.3">
      <c r="D1677" s="65"/>
      <c r="E1677" s="65"/>
      <c r="F1677" s="46">
        <f t="shared" si="37"/>
        <v>1097708</v>
      </c>
      <c r="G1677" s="390" t="s">
        <v>9567</v>
      </c>
    </row>
    <row r="1678" spans="4:7" x14ac:dyDescent="0.3">
      <c r="D1678" s="65"/>
      <c r="E1678" s="65"/>
      <c r="F1678" s="46">
        <f t="shared" si="37"/>
        <v>1097708</v>
      </c>
      <c r="G1678" s="390" t="s">
        <v>9567</v>
      </c>
    </row>
    <row r="1679" spans="4:7" x14ac:dyDescent="0.3">
      <c r="D1679" s="65"/>
      <c r="E1679" s="65"/>
      <c r="F1679" s="46">
        <f t="shared" si="37"/>
        <v>1097708</v>
      </c>
      <c r="G1679" s="390" t="s">
        <v>9567</v>
      </c>
    </row>
    <row r="1680" spans="4:7" x14ac:dyDescent="0.3">
      <c r="D1680" s="65"/>
      <c r="E1680" s="65"/>
      <c r="F1680" s="46">
        <f t="shared" si="37"/>
        <v>1097708</v>
      </c>
      <c r="G1680" s="390" t="s">
        <v>9567</v>
      </c>
    </row>
    <row r="1681" spans="4:7" x14ac:dyDescent="0.3">
      <c r="D1681" s="65"/>
      <c r="E1681" s="65"/>
      <c r="F1681" s="46">
        <f t="shared" si="37"/>
        <v>1097708</v>
      </c>
      <c r="G1681" s="390" t="s">
        <v>9567</v>
      </c>
    </row>
    <row r="1682" spans="4:7" x14ac:dyDescent="0.3">
      <c r="D1682" s="65"/>
      <c r="E1682" s="65"/>
      <c r="F1682" s="46">
        <f t="shared" si="37"/>
        <v>1097708</v>
      </c>
      <c r="G1682" s="390" t="s">
        <v>9567</v>
      </c>
    </row>
    <row r="1683" spans="4:7" x14ac:dyDescent="0.3">
      <c r="D1683" s="65"/>
      <c r="E1683" s="65"/>
      <c r="F1683" s="46">
        <f t="shared" si="37"/>
        <v>1097708</v>
      </c>
      <c r="G1683" s="390" t="s">
        <v>9567</v>
      </c>
    </row>
    <row r="1684" spans="4:7" x14ac:dyDescent="0.3">
      <c r="D1684" s="65"/>
      <c r="E1684" s="65"/>
      <c r="F1684" s="46">
        <f t="shared" si="37"/>
        <v>1097708</v>
      </c>
      <c r="G1684" s="390" t="s">
        <v>9567</v>
      </c>
    </row>
    <row r="1685" spans="4:7" x14ac:dyDescent="0.3">
      <c r="D1685" s="65"/>
      <c r="E1685" s="65"/>
      <c r="F1685" s="46">
        <f t="shared" si="37"/>
        <v>1097708</v>
      </c>
      <c r="G1685" s="390" t="s">
        <v>9567</v>
      </c>
    </row>
    <row r="1686" spans="4:7" x14ac:dyDescent="0.3">
      <c r="D1686" s="65"/>
      <c r="E1686" s="65"/>
      <c r="F1686" s="46">
        <f t="shared" si="37"/>
        <v>1097708</v>
      </c>
      <c r="G1686" s="390" t="s">
        <v>9567</v>
      </c>
    </row>
    <row r="1687" spans="4:7" x14ac:dyDescent="0.3">
      <c r="D1687" s="65"/>
      <c r="E1687" s="65"/>
      <c r="F1687" s="46">
        <f t="shared" si="37"/>
        <v>1097708</v>
      </c>
      <c r="G1687" s="390" t="s">
        <v>9567</v>
      </c>
    </row>
    <row r="1688" spans="4:7" x14ac:dyDescent="0.3">
      <c r="D1688" s="65"/>
      <c r="E1688" s="65"/>
      <c r="F1688" s="46">
        <f t="shared" si="37"/>
        <v>1097708</v>
      </c>
      <c r="G1688" s="390" t="s">
        <v>9567</v>
      </c>
    </row>
    <row r="1689" spans="4:7" x14ac:dyDescent="0.3">
      <c r="D1689" s="65"/>
      <c r="E1689" s="65"/>
      <c r="F1689" s="46">
        <f t="shared" si="37"/>
        <v>1097708</v>
      </c>
      <c r="G1689" s="390" t="s">
        <v>9567</v>
      </c>
    </row>
    <row r="1690" spans="4:7" x14ac:dyDescent="0.3">
      <c r="D1690" s="65"/>
      <c r="E1690" s="65"/>
      <c r="F1690" s="46">
        <f t="shared" si="37"/>
        <v>1097708</v>
      </c>
      <c r="G1690" s="390" t="s">
        <v>9567</v>
      </c>
    </row>
    <row r="1691" spans="4:7" x14ac:dyDescent="0.3">
      <c r="D1691" s="65"/>
      <c r="E1691" s="65"/>
      <c r="F1691" s="46">
        <f t="shared" si="37"/>
        <v>1097708</v>
      </c>
      <c r="G1691" s="390" t="s">
        <v>9567</v>
      </c>
    </row>
    <row r="1692" spans="4:7" x14ac:dyDescent="0.3">
      <c r="D1692" s="65"/>
      <c r="E1692" s="65"/>
      <c r="F1692" s="46">
        <f t="shared" si="37"/>
        <v>1097708</v>
      </c>
      <c r="G1692" s="390" t="s">
        <v>9567</v>
      </c>
    </row>
    <row r="1693" spans="4:7" x14ac:dyDescent="0.3">
      <c r="D1693" s="65"/>
      <c r="E1693" s="65"/>
      <c r="F1693" s="46">
        <f t="shared" si="37"/>
        <v>1097708</v>
      </c>
      <c r="G1693" s="390" t="s">
        <v>9567</v>
      </c>
    </row>
    <row r="1694" spans="4:7" x14ac:dyDescent="0.3">
      <c r="D1694" s="65"/>
      <c r="E1694" s="65"/>
      <c r="F1694" s="46">
        <f t="shared" si="37"/>
        <v>1097708</v>
      </c>
      <c r="G1694" s="390" t="s">
        <v>9567</v>
      </c>
    </row>
    <row r="1695" spans="4:7" x14ac:dyDescent="0.3">
      <c r="D1695" s="65"/>
      <c r="E1695" s="65"/>
      <c r="F1695" s="46">
        <f t="shared" si="37"/>
        <v>1097708</v>
      </c>
      <c r="G1695" s="390" t="s">
        <v>9567</v>
      </c>
    </row>
    <row r="1696" spans="4:7" x14ac:dyDescent="0.3">
      <c r="D1696" s="65"/>
      <c r="E1696" s="65"/>
      <c r="F1696" s="46">
        <f t="shared" si="37"/>
        <v>1097708</v>
      </c>
      <c r="G1696" s="390" t="s">
        <v>9567</v>
      </c>
    </row>
    <row r="1697" spans="4:7" x14ac:dyDescent="0.3">
      <c r="D1697" s="65"/>
      <c r="E1697" s="65"/>
      <c r="F1697" s="46">
        <f t="shared" si="37"/>
        <v>1097708</v>
      </c>
      <c r="G1697" s="390" t="s">
        <v>9567</v>
      </c>
    </row>
    <row r="1698" spans="4:7" x14ac:dyDescent="0.3">
      <c r="D1698" s="65"/>
      <c r="E1698" s="65"/>
      <c r="F1698" s="46">
        <f t="shared" si="37"/>
        <v>1097708</v>
      </c>
      <c r="G1698" s="390" t="s">
        <v>9567</v>
      </c>
    </row>
    <row r="1699" spans="4:7" x14ac:dyDescent="0.3">
      <c r="D1699" s="65"/>
      <c r="E1699" s="65"/>
      <c r="F1699" s="46">
        <f t="shared" si="37"/>
        <v>1097708</v>
      </c>
      <c r="G1699" s="390" t="s">
        <v>9567</v>
      </c>
    </row>
    <row r="1700" spans="4:7" x14ac:dyDescent="0.3">
      <c r="D1700" s="65"/>
      <c r="E1700" s="65"/>
      <c r="F1700" s="46">
        <f t="shared" si="37"/>
        <v>1097708</v>
      </c>
      <c r="G1700" s="390" t="s">
        <v>9567</v>
      </c>
    </row>
    <row r="1701" spans="4:7" x14ac:dyDescent="0.3">
      <c r="D1701" s="65"/>
      <c r="E1701" s="65"/>
      <c r="F1701" s="46">
        <f t="shared" si="37"/>
        <v>1097708</v>
      </c>
      <c r="G1701" s="390" t="s">
        <v>9567</v>
      </c>
    </row>
    <row r="1702" spans="4:7" x14ac:dyDescent="0.3">
      <c r="D1702" s="65"/>
      <c r="E1702" s="65"/>
      <c r="F1702" s="46">
        <f t="shared" si="37"/>
        <v>1097708</v>
      </c>
      <c r="G1702" s="390" t="s">
        <v>9567</v>
      </c>
    </row>
    <row r="1703" spans="4:7" x14ac:dyDescent="0.3">
      <c r="D1703" s="65"/>
      <c r="E1703" s="65"/>
      <c r="F1703" s="46">
        <f t="shared" si="37"/>
        <v>1097708</v>
      </c>
      <c r="G1703" s="390" t="s">
        <v>9567</v>
      </c>
    </row>
    <row r="1704" spans="4:7" x14ac:dyDescent="0.3">
      <c r="D1704" s="65"/>
      <c r="E1704" s="65"/>
      <c r="F1704" s="46">
        <f t="shared" si="37"/>
        <v>1097708</v>
      </c>
      <c r="G1704" s="390" t="s">
        <v>9567</v>
      </c>
    </row>
    <row r="1705" spans="4:7" x14ac:dyDescent="0.3">
      <c r="D1705" s="65"/>
      <c r="E1705" s="65"/>
      <c r="F1705" s="46">
        <f t="shared" si="37"/>
        <v>1097708</v>
      </c>
      <c r="G1705" s="390" t="s">
        <v>9567</v>
      </c>
    </row>
    <row r="1706" spans="4:7" x14ac:dyDescent="0.3">
      <c r="D1706" s="65"/>
      <c r="E1706" s="65"/>
      <c r="F1706" s="46">
        <f t="shared" si="37"/>
        <v>1097708</v>
      </c>
      <c r="G1706" s="390" t="s">
        <v>9567</v>
      </c>
    </row>
    <row r="1707" spans="4:7" x14ac:dyDescent="0.3">
      <c r="D1707" s="65"/>
      <c r="E1707" s="65"/>
      <c r="F1707" s="46">
        <f t="shared" si="37"/>
        <v>1097708</v>
      </c>
      <c r="G1707" s="390" t="s">
        <v>9567</v>
      </c>
    </row>
    <row r="1708" spans="4:7" x14ac:dyDescent="0.3">
      <c r="D1708" s="65"/>
      <c r="E1708" s="65"/>
      <c r="F1708" s="46">
        <f t="shared" si="37"/>
        <v>1097708</v>
      </c>
      <c r="G1708" s="390" t="s">
        <v>9567</v>
      </c>
    </row>
    <row r="1709" spans="4:7" x14ac:dyDescent="0.3">
      <c r="D1709" s="65"/>
      <c r="E1709" s="65"/>
      <c r="F1709" s="46">
        <f t="shared" si="37"/>
        <v>1097708</v>
      </c>
      <c r="G1709" s="390" t="s">
        <v>9567</v>
      </c>
    </row>
    <row r="1710" spans="4:7" x14ac:dyDescent="0.3">
      <c r="D1710" s="65"/>
      <c r="E1710" s="65"/>
      <c r="F1710" s="46">
        <f t="shared" si="37"/>
        <v>1097708</v>
      </c>
      <c r="G1710" s="390" t="s">
        <v>9567</v>
      </c>
    </row>
    <row r="1711" spans="4:7" x14ac:dyDescent="0.3">
      <c r="D1711" s="65"/>
      <c r="E1711" s="65"/>
      <c r="F1711" s="46">
        <f t="shared" si="37"/>
        <v>1097708</v>
      </c>
      <c r="G1711" s="390" t="s">
        <v>9567</v>
      </c>
    </row>
    <row r="1712" spans="4:7" x14ac:dyDescent="0.3">
      <c r="D1712" s="65"/>
      <c r="E1712" s="65"/>
      <c r="F1712" s="46">
        <f t="shared" si="37"/>
        <v>1097708</v>
      </c>
      <c r="G1712" s="390" t="s">
        <v>9567</v>
      </c>
    </row>
    <row r="1713" spans="4:7" x14ac:dyDescent="0.3">
      <c r="D1713" s="65"/>
      <c r="E1713" s="65"/>
      <c r="F1713" s="46">
        <f t="shared" si="37"/>
        <v>1097708</v>
      </c>
      <c r="G1713" s="390" t="s">
        <v>9567</v>
      </c>
    </row>
    <row r="1714" spans="4:7" x14ac:dyDescent="0.3">
      <c r="D1714" s="65"/>
      <c r="E1714" s="65"/>
      <c r="F1714" s="46">
        <f t="shared" si="37"/>
        <v>1097708</v>
      </c>
      <c r="G1714" s="390" t="s">
        <v>9567</v>
      </c>
    </row>
    <row r="1715" spans="4:7" x14ac:dyDescent="0.3">
      <c r="D1715" s="65"/>
      <c r="E1715" s="65"/>
      <c r="F1715" s="46">
        <f t="shared" si="37"/>
        <v>1097708</v>
      </c>
      <c r="G1715" s="390" t="s">
        <v>9567</v>
      </c>
    </row>
    <row r="1716" spans="4:7" x14ac:dyDescent="0.3">
      <c r="D1716" s="65"/>
      <c r="E1716" s="65"/>
      <c r="F1716" s="46">
        <f t="shared" si="37"/>
        <v>1097708</v>
      </c>
      <c r="G1716" s="390" t="s">
        <v>9567</v>
      </c>
    </row>
    <row r="1717" spans="4:7" x14ac:dyDescent="0.3">
      <c r="D1717" s="65"/>
      <c r="E1717" s="65"/>
      <c r="F1717" s="46">
        <f t="shared" si="37"/>
        <v>1097708</v>
      </c>
      <c r="G1717" s="390" t="s">
        <v>9567</v>
      </c>
    </row>
    <row r="1718" spans="4:7" x14ac:dyDescent="0.3">
      <c r="D1718" s="65"/>
      <c r="E1718" s="65"/>
      <c r="F1718" s="46">
        <f t="shared" si="37"/>
        <v>1097708</v>
      </c>
      <c r="G1718" s="390" t="s">
        <v>9567</v>
      </c>
    </row>
    <row r="1719" spans="4:7" x14ac:dyDescent="0.3">
      <c r="D1719" s="65"/>
      <c r="E1719" s="65"/>
      <c r="F1719" s="46">
        <f t="shared" si="37"/>
        <v>1097708</v>
      </c>
      <c r="G1719" s="390" t="s">
        <v>9567</v>
      </c>
    </row>
    <row r="1720" spans="4:7" x14ac:dyDescent="0.3">
      <c r="D1720" s="65"/>
      <c r="E1720" s="65"/>
      <c r="F1720" s="46">
        <f t="shared" si="37"/>
        <v>1097708</v>
      </c>
      <c r="G1720" s="390" t="s">
        <v>9567</v>
      </c>
    </row>
    <row r="1721" spans="4:7" x14ac:dyDescent="0.3">
      <c r="D1721" s="65"/>
      <c r="E1721" s="65"/>
      <c r="F1721" s="46">
        <f t="shared" si="37"/>
        <v>1097708</v>
      </c>
      <c r="G1721" s="390" t="s">
        <v>9567</v>
      </c>
    </row>
    <row r="1722" spans="4:7" x14ac:dyDescent="0.3">
      <c r="D1722" s="65"/>
      <c r="E1722" s="65"/>
      <c r="F1722" s="46">
        <f t="shared" si="37"/>
        <v>1097708</v>
      </c>
      <c r="G1722" s="390" t="s">
        <v>9567</v>
      </c>
    </row>
    <row r="1723" spans="4:7" x14ac:dyDescent="0.3">
      <c r="D1723" s="65"/>
      <c r="E1723" s="65"/>
      <c r="F1723" s="46">
        <f t="shared" si="37"/>
        <v>1097708</v>
      </c>
      <c r="G1723" s="390" t="s">
        <v>9567</v>
      </c>
    </row>
    <row r="1724" spans="4:7" x14ac:dyDescent="0.3">
      <c r="D1724" s="65"/>
      <c r="E1724" s="65"/>
      <c r="F1724" s="46">
        <f t="shared" si="37"/>
        <v>1097708</v>
      </c>
      <c r="G1724" s="390" t="s">
        <v>9567</v>
      </c>
    </row>
    <row r="1725" spans="4:7" x14ac:dyDescent="0.3">
      <c r="D1725" s="65"/>
      <c r="E1725" s="65"/>
      <c r="F1725" s="46">
        <f t="shared" si="37"/>
        <v>1097708</v>
      </c>
      <c r="G1725" s="390" t="s">
        <v>9567</v>
      </c>
    </row>
    <row r="1726" spans="4:7" x14ac:dyDescent="0.3">
      <c r="D1726" s="65"/>
      <c r="E1726" s="65"/>
      <c r="F1726" s="46">
        <f t="shared" si="37"/>
        <v>1097708</v>
      </c>
      <c r="G1726" s="390" t="s">
        <v>9567</v>
      </c>
    </row>
    <row r="1727" spans="4:7" x14ac:dyDescent="0.3">
      <c r="D1727" s="65"/>
      <c r="E1727" s="65"/>
      <c r="F1727" s="46">
        <f t="shared" si="37"/>
        <v>1097708</v>
      </c>
      <c r="G1727" s="390" t="s">
        <v>9567</v>
      </c>
    </row>
    <row r="1728" spans="4:7" x14ac:dyDescent="0.3">
      <c r="D1728" s="65"/>
      <c r="E1728" s="65"/>
      <c r="F1728" s="46">
        <f t="shared" si="37"/>
        <v>1097708</v>
      </c>
      <c r="G1728" s="390" t="s">
        <v>9567</v>
      </c>
    </row>
    <row r="1729" spans="4:7" x14ac:dyDescent="0.3">
      <c r="D1729" s="65"/>
      <c r="E1729" s="65"/>
      <c r="F1729" s="46">
        <f t="shared" si="37"/>
        <v>1097708</v>
      </c>
      <c r="G1729" s="390" t="s">
        <v>9567</v>
      </c>
    </row>
    <row r="1730" spans="4:7" x14ac:dyDescent="0.3">
      <c r="D1730" s="65"/>
      <c r="E1730" s="65"/>
      <c r="F1730" s="46">
        <f t="shared" si="37"/>
        <v>1097708</v>
      </c>
      <c r="G1730" s="390" t="s">
        <v>9567</v>
      </c>
    </row>
    <row r="1731" spans="4:7" x14ac:dyDescent="0.3">
      <c r="D1731" s="65"/>
      <c r="E1731" s="65"/>
      <c r="F1731" s="46">
        <f t="shared" si="37"/>
        <v>1097708</v>
      </c>
      <c r="G1731" s="390" t="s">
        <v>9567</v>
      </c>
    </row>
    <row r="1732" spans="4:7" x14ac:dyDescent="0.3">
      <c r="D1732" s="65"/>
      <c r="E1732" s="65"/>
      <c r="F1732" s="46">
        <f t="shared" si="37"/>
        <v>1097708</v>
      </c>
      <c r="G1732" s="390" t="s">
        <v>9567</v>
      </c>
    </row>
    <row r="1733" spans="4:7" x14ac:dyDescent="0.3">
      <c r="D1733" s="65"/>
      <c r="E1733" s="65"/>
      <c r="F1733" s="46">
        <f t="shared" si="37"/>
        <v>1097708</v>
      </c>
      <c r="G1733" s="390" t="s">
        <v>9567</v>
      </c>
    </row>
    <row r="1734" spans="4:7" x14ac:dyDescent="0.3">
      <c r="D1734" s="65"/>
      <c r="E1734" s="65"/>
      <c r="F1734" s="46">
        <f t="shared" si="37"/>
        <v>1097708</v>
      </c>
      <c r="G1734" s="390" t="s">
        <v>9567</v>
      </c>
    </row>
    <row r="1735" spans="4:7" x14ac:dyDescent="0.3">
      <c r="D1735" s="65"/>
      <c r="E1735" s="65"/>
      <c r="F1735" s="46">
        <f t="shared" si="37"/>
        <v>1097708</v>
      </c>
      <c r="G1735" s="390" t="s">
        <v>9567</v>
      </c>
    </row>
    <row r="1736" spans="4:7" x14ac:dyDescent="0.3">
      <c r="D1736" s="65"/>
      <c r="E1736" s="65"/>
      <c r="F1736" s="46">
        <f t="shared" si="37"/>
        <v>1097708</v>
      </c>
      <c r="G1736" s="390" t="s">
        <v>9567</v>
      </c>
    </row>
    <row r="1737" spans="4:7" x14ac:dyDescent="0.3">
      <c r="D1737" s="65"/>
      <c r="E1737" s="65"/>
      <c r="F1737" s="46">
        <f t="shared" si="37"/>
        <v>1097708</v>
      </c>
      <c r="G1737" s="390" t="s">
        <v>9567</v>
      </c>
    </row>
    <row r="1738" spans="4:7" x14ac:dyDescent="0.3">
      <c r="D1738" s="65"/>
      <c r="E1738" s="65"/>
      <c r="F1738" s="46">
        <f t="shared" ref="F1738:F1801" si="38">F1737+E1738-D1738</f>
        <v>1097708</v>
      </c>
      <c r="G1738" s="390" t="s">
        <v>9567</v>
      </c>
    </row>
    <row r="1739" spans="4:7" x14ac:dyDescent="0.3">
      <c r="D1739" s="65"/>
      <c r="E1739" s="65"/>
      <c r="F1739" s="46">
        <f t="shared" si="38"/>
        <v>1097708</v>
      </c>
      <c r="G1739" s="390" t="s">
        <v>9567</v>
      </c>
    </row>
    <row r="1740" spans="4:7" x14ac:dyDescent="0.3">
      <c r="D1740" s="65"/>
      <c r="E1740" s="65"/>
      <c r="F1740" s="46">
        <f t="shared" si="38"/>
        <v>1097708</v>
      </c>
      <c r="G1740" s="390" t="s">
        <v>9567</v>
      </c>
    </row>
    <row r="1741" spans="4:7" x14ac:dyDescent="0.3">
      <c r="D1741" s="65"/>
      <c r="E1741" s="65"/>
      <c r="F1741" s="46">
        <f t="shared" si="38"/>
        <v>1097708</v>
      </c>
      <c r="G1741" s="390" t="s">
        <v>9567</v>
      </c>
    </row>
    <row r="1742" spans="4:7" x14ac:dyDescent="0.3">
      <c r="D1742" s="65"/>
      <c r="E1742" s="65"/>
      <c r="F1742" s="46">
        <f t="shared" si="38"/>
        <v>1097708</v>
      </c>
      <c r="G1742" s="390" t="s">
        <v>9567</v>
      </c>
    </row>
    <row r="1743" spans="4:7" x14ac:dyDescent="0.3">
      <c r="D1743" s="65"/>
      <c r="E1743" s="65"/>
      <c r="F1743" s="46">
        <f t="shared" si="38"/>
        <v>1097708</v>
      </c>
      <c r="G1743" s="390" t="s">
        <v>9567</v>
      </c>
    </row>
    <row r="1744" spans="4:7" x14ac:dyDescent="0.3">
      <c r="D1744" s="65"/>
      <c r="E1744" s="65"/>
      <c r="F1744" s="46">
        <f t="shared" si="38"/>
        <v>1097708</v>
      </c>
      <c r="G1744" s="390" t="s">
        <v>9567</v>
      </c>
    </row>
    <row r="1745" spans="4:7" x14ac:dyDescent="0.3">
      <c r="D1745" s="65"/>
      <c r="E1745" s="65"/>
      <c r="F1745" s="46">
        <f t="shared" si="38"/>
        <v>1097708</v>
      </c>
      <c r="G1745" s="390" t="s">
        <v>9567</v>
      </c>
    </row>
    <row r="1746" spans="4:7" x14ac:dyDescent="0.3">
      <c r="D1746" s="65"/>
      <c r="E1746" s="65"/>
      <c r="F1746" s="46">
        <f t="shared" si="38"/>
        <v>1097708</v>
      </c>
      <c r="G1746" s="390" t="s">
        <v>9567</v>
      </c>
    </row>
    <row r="1747" spans="4:7" x14ac:dyDescent="0.3">
      <c r="D1747" s="65"/>
      <c r="E1747" s="65"/>
      <c r="F1747" s="46">
        <f t="shared" si="38"/>
        <v>1097708</v>
      </c>
      <c r="G1747" s="390" t="s">
        <v>9567</v>
      </c>
    </row>
    <row r="1748" spans="4:7" x14ac:dyDescent="0.3">
      <c r="D1748" s="65"/>
      <c r="E1748" s="65"/>
      <c r="F1748" s="46">
        <f t="shared" si="38"/>
        <v>1097708</v>
      </c>
      <c r="G1748" s="390" t="s">
        <v>9567</v>
      </c>
    </row>
    <row r="1749" spans="4:7" x14ac:dyDescent="0.3">
      <c r="D1749" s="65"/>
      <c r="E1749" s="65"/>
      <c r="F1749" s="46">
        <f t="shared" si="38"/>
        <v>1097708</v>
      </c>
      <c r="G1749" s="390" t="s">
        <v>9567</v>
      </c>
    </row>
    <row r="1750" spans="4:7" x14ac:dyDescent="0.3">
      <c r="D1750" s="65"/>
      <c r="E1750" s="65"/>
      <c r="F1750" s="46">
        <f t="shared" si="38"/>
        <v>1097708</v>
      </c>
      <c r="G1750" s="390" t="s">
        <v>9567</v>
      </c>
    </row>
    <row r="1751" spans="4:7" x14ac:dyDescent="0.3">
      <c r="D1751" s="65"/>
      <c r="E1751" s="65"/>
      <c r="F1751" s="46">
        <f t="shared" si="38"/>
        <v>1097708</v>
      </c>
      <c r="G1751" s="390" t="s">
        <v>9567</v>
      </c>
    </row>
    <row r="1752" spans="4:7" x14ac:dyDescent="0.3">
      <c r="D1752" s="65"/>
      <c r="E1752" s="65"/>
      <c r="F1752" s="46">
        <f t="shared" si="38"/>
        <v>1097708</v>
      </c>
      <c r="G1752" s="390" t="s">
        <v>9567</v>
      </c>
    </row>
    <row r="1753" spans="4:7" x14ac:dyDescent="0.3">
      <c r="D1753" s="65"/>
      <c r="E1753" s="65"/>
      <c r="F1753" s="46">
        <f t="shared" si="38"/>
        <v>1097708</v>
      </c>
      <c r="G1753" s="390" t="s">
        <v>9567</v>
      </c>
    </row>
    <row r="1754" spans="4:7" x14ac:dyDescent="0.3">
      <c r="D1754" s="65"/>
      <c r="E1754" s="65"/>
      <c r="F1754" s="46">
        <f t="shared" si="38"/>
        <v>1097708</v>
      </c>
      <c r="G1754" s="390" t="s">
        <v>9567</v>
      </c>
    </row>
    <row r="1755" spans="4:7" x14ac:dyDescent="0.3">
      <c r="D1755" s="65"/>
      <c r="E1755" s="65"/>
      <c r="F1755" s="46">
        <f t="shared" si="38"/>
        <v>1097708</v>
      </c>
      <c r="G1755" s="390" t="s">
        <v>9567</v>
      </c>
    </row>
    <row r="1756" spans="4:7" x14ac:dyDescent="0.3">
      <c r="D1756" s="65"/>
      <c r="E1756" s="65"/>
      <c r="F1756" s="46">
        <f t="shared" si="38"/>
        <v>1097708</v>
      </c>
      <c r="G1756" s="390" t="s">
        <v>9567</v>
      </c>
    </row>
    <row r="1757" spans="4:7" x14ac:dyDescent="0.3">
      <c r="D1757" s="65"/>
      <c r="E1757" s="65"/>
      <c r="F1757" s="46">
        <f t="shared" si="38"/>
        <v>1097708</v>
      </c>
      <c r="G1757" s="390" t="s">
        <v>9567</v>
      </c>
    </row>
    <row r="1758" spans="4:7" x14ac:dyDescent="0.3">
      <c r="D1758" s="65"/>
      <c r="E1758" s="65"/>
      <c r="F1758" s="46">
        <f t="shared" si="38"/>
        <v>1097708</v>
      </c>
      <c r="G1758" s="390" t="s">
        <v>9567</v>
      </c>
    </row>
    <row r="1759" spans="4:7" x14ac:dyDescent="0.3">
      <c r="D1759" s="65"/>
      <c r="E1759" s="65"/>
      <c r="F1759" s="46">
        <f t="shared" si="38"/>
        <v>1097708</v>
      </c>
      <c r="G1759" s="390" t="s">
        <v>9567</v>
      </c>
    </row>
    <row r="1760" spans="4:7" x14ac:dyDescent="0.3">
      <c r="D1760" s="65"/>
      <c r="E1760" s="65"/>
      <c r="F1760" s="46">
        <f t="shared" si="38"/>
        <v>1097708</v>
      </c>
      <c r="G1760" s="390" t="s">
        <v>9567</v>
      </c>
    </row>
    <row r="1761" spans="4:7" x14ac:dyDescent="0.3">
      <c r="D1761" s="65"/>
      <c r="E1761" s="65"/>
      <c r="F1761" s="46">
        <f t="shared" si="38"/>
        <v>1097708</v>
      </c>
      <c r="G1761" s="390" t="s">
        <v>9567</v>
      </c>
    </row>
    <row r="1762" spans="4:7" x14ac:dyDescent="0.3">
      <c r="D1762" s="65"/>
      <c r="E1762" s="65"/>
      <c r="F1762" s="46">
        <f t="shared" si="38"/>
        <v>1097708</v>
      </c>
      <c r="G1762" s="390" t="s">
        <v>9567</v>
      </c>
    </row>
    <row r="1763" spans="4:7" x14ac:dyDescent="0.3">
      <c r="D1763" s="65"/>
      <c r="E1763" s="65"/>
      <c r="F1763" s="46">
        <f t="shared" si="38"/>
        <v>1097708</v>
      </c>
      <c r="G1763" s="390" t="s">
        <v>9567</v>
      </c>
    </row>
    <row r="1764" spans="4:7" x14ac:dyDescent="0.3">
      <c r="D1764" s="65"/>
      <c r="E1764" s="65"/>
      <c r="F1764" s="46">
        <f t="shared" si="38"/>
        <v>1097708</v>
      </c>
      <c r="G1764" s="390" t="s">
        <v>9567</v>
      </c>
    </row>
    <row r="1765" spans="4:7" x14ac:dyDescent="0.3">
      <c r="D1765" s="65"/>
      <c r="E1765" s="65"/>
      <c r="F1765" s="46">
        <f t="shared" si="38"/>
        <v>1097708</v>
      </c>
      <c r="G1765" s="390" t="s">
        <v>9567</v>
      </c>
    </row>
    <row r="1766" spans="4:7" x14ac:dyDescent="0.3">
      <c r="D1766" s="65"/>
      <c r="E1766" s="65"/>
      <c r="F1766" s="46">
        <f t="shared" si="38"/>
        <v>1097708</v>
      </c>
      <c r="G1766" s="390" t="s">
        <v>9567</v>
      </c>
    </row>
    <row r="1767" spans="4:7" x14ac:dyDescent="0.3">
      <c r="D1767" s="65"/>
      <c r="E1767" s="65"/>
      <c r="F1767" s="46">
        <f t="shared" si="38"/>
        <v>1097708</v>
      </c>
      <c r="G1767" s="390" t="s">
        <v>9567</v>
      </c>
    </row>
    <row r="1768" spans="4:7" x14ac:dyDescent="0.3">
      <c r="D1768" s="65"/>
      <c r="E1768" s="65"/>
      <c r="F1768" s="46">
        <f t="shared" si="38"/>
        <v>1097708</v>
      </c>
      <c r="G1768" s="390" t="s">
        <v>9567</v>
      </c>
    </row>
    <row r="1769" spans="4:7" x14ac:dyDescent="0.3">
      <c r="D1769" s="65"/>
      <c r="E1769" s="65"/>
      <c r="F1769" s="46">
        <f t="shared" si="38"/>
        <v>1097708</v>
      </c>
      <c r="G1769" s="390" t="s">
        <v>9567</v>
      </c>
    </row>
    <row r="1770" spans="4:7" x14ac:dyDescent="0.3">
      <c r="D1770" s="65"/>
      <c r="E1770" s="65"/>
      <c r="F1770" s="46">
        <f t="shared" si="38"/>
        <v>1097708</v>
      </c>
      <c r="G1770" s="390" t="s">
        <v>9567</v>
      </c>
    </row>
    <row r="1771" spans="4:7" x14ac:dyDescent="0.3">
      <c r="D1771" s="65"/>
      <c r="E1771" s="65"/>
      <c r="F1771" s="46">
        <f t="shared" si="38"/>
        <v>1097708</v>
      </c>
      <c r="G1771" s="390" t="s">
        <v>9567</v>
      </c>
    </row>
    <row r="1772" spans="4:7" x14ac:dyDescent="0.3">
      <c r="D1772" s="65"/>
      <c r="E1772" s="65"/>
      <c r="F1772" s="46">
        <f t="shared" si="38"/>
        <v>1097708</v>
      </c>
      <c r="G1772" s="390" t="s">
        <v>9567</v>
      </c>
    </row>
    <row r="1773" spans="4:7" x14ac:dyDescent="0.3">
      <c r="D1773" s="65"/>
      <c r="E1773" s="65"/>
      <c r="F1773" s="46">
        <f t="shared" si="38"/>
        <v>1097708</v>
      </c>
      <c r="G1773" s="390" t="s">
        <v>9567</v>
      </c>
    </row>
    <row r="1774" spans="4:7" x14ac:dyDescent="0.3">
      <c r="D1774" s="65"/>
      <c r="E1774" s="65"/>
      <c r="F1774" s="46">
        <f t="shared" si="38"/>
        <v>1097708</v>
      </c>
      <c r="G1774" s="390" t="s">
        <v>9567</v>
      </c>
    </row>
    <row r="1775" spans="4:7" x14ac:dyDescent="0.3">
      <c r="D1775" s="65"/>
      <c r="E1775" s="65"/>
      <c r="F1775" s="46">
        <f t="shared" si="38"/>
        <v>1097708</v>
      </c>
      <c r="G1775" s="390" t="s">
        <v>9567</v>
      </c>
    </row>
    <row r="1776" spans="4:7" x14ac:dyDescent="0.3">
      <c r="D1776" s="65"/>
      <c r="E1776" s="65"/>
      <c r="F1776" s="46">
        <f t="shared" si="38"/>
        <v>1097708</v>
      </c>
      <c r="G1776" s="390" t="s">
        <v>9567</v>
      </c>
    </row>
    <row r="1777" spans="4:7" x14ac:dyDescent="0.3">
      <c r="D1777" s="65"/>
      <c r="E1777" s="65"/>
      <c r="F1777" s="46">
        <f t="shared" si="38"/>
        <v>1097708</v>
      </c>
      <c r="G1777" s="390" t="s">
        <v>9567</v>
      </c>
    </row>
    <row r="1778" spans="4:7" x14ac:dyDescent="0.3">
      <c r="D1778" s="65"/>
      <c r="E1778" s="65"/>
      <c r="F1778" s="46">
        <f t="shared" si="38"/>
        <v>1097708</v>
      </c>
      <c r="G1778" s="390" t="s">
        <v>9567</v>
      </c>
    </row>
    <row r="1779" spans="4:7" x14ac:dyDescent="0.3">
      <c r="D1779" s="65"/>
      <c r="E1779" s="65"/>
      <c r="F1779" s="46">
        <f t="shared" si="38"/>
        <v>1097708</v>
      </c>
      <c r="G1779" s="390" t="s">
        <v>9567</v>
      </c>
    </row>
    <row r="1780" spans="4:7" x14ac:dyDescent="0.3">
      <c r="D1780" s="65"/>
      <c r="E1780" s="65"/>
      <c r="F1780" s="46">
        <f t="shared" si="38"/>
        <v>1097708</v>
      </c>
      <c r="G1780" s="390" t="s">
        <v>9567</v>
      </c>
    </row>
    <row r="1781" spans="4:7" x14ac:dyDescent="0.3">
      <c r="D1781" s="65"/>
      <c r="E1781" s="65"/>
      <c r="F1781" s="46">
        <f t="shared" si="38"/>
        <v>1097708</v>
      </c>
      <c r="G1781" s="390" t="s">
        <v>9567</v>
      </c>
    </row>
    <row r="1782" spans="4:7" x14ac:dyDescent="0.3">
      <c r="D1782" s="65"/>
      <c r="E1782" s="65"/>
      <c r="F1782" s="46">
        <f t="shared" si="38"/>
        <v>1097708</v>
      </c>
      <c r="G1782" s="390" t="s">
        <v>9567</v>
      </c>
    </row>
    <row r="1783" spans="4:7" x14ac:dyDescent="0.3">
      <c r="D1783" s="65"/>
      <c r="E1783" s="65"/>
      <c r="F1783" s="46">
        <f t="shared" si="38"/>
        <v>1097708</v>
      </c>
      <c r="G1783" s="390" t="s">
        <v>9567</v>
      </c>
    </row>
    <row r="1784" spans="4:7" x14ac:dyDescent="0.3">
      <c r="D1784" s="65"/>
      <c r="E1784" s="65"/>
      <c r="F1784" s="46">
        <f t="shared" si="38"/>
        <v>1097708</v>
      </c>
      <c r="G1784" s="390" t="s">
        <v>9567</v>
      </c>
    </row>
    <row r="1785" spans="4:7" x14ac:dyDescent="0.3">
      <c r="D1785" s="65"/>
      <c r="E1785" s="65"/>
      <c r="F1785" s="46">
        <f t="shared" si="38"/>
        <v>1097708</v>
      </c>
      <c r="G1785" s="390" t="s">
        <v>9567</v>
      </c>
    </row>
    <row r="1786" spans="4:7" x14ac:dyDescent="0.3">
      <c r="D1786" s="65"/>
      <c r="E1786" s="65"/>
      <c r="F1786" s="46">
        <f t="shared" si="38"/>
        <v>1097708</v>
      </c>
      <c r="G1786" s="390" t="s">
        <v>9567</v>
      </c>
    </row>
    <row r="1787" spans="4:7" x14ac:dyDescent="0.3">
      <c r="D1787" s="65"/>
      <c r="E1787" s="65"/>
      <c r="F1787" s="46">
        <f t="shared" si="38"/>
        <v>1097708</v>
      </c>
      <c r="G1787" s="390" t="s">
        <v>9567</v>
      </c>
    </row>
    <row r="1788" spans="4:7" x14ac:dyDescent="0.3">
      <c r="D1788" s="65"/>
      <c r="E1788" s="65"/>
      <c r="F1788" s="46">
        <f t="shared" si="38"/>
        <v>1097708</v>
      </c>
      <c r="G1788" s="390" t="s">
        <v>9567</v>
      </c>
    </row>
    <row r="1789" spans="4:7" x14ac:dyDescent="0.3">
      <c r="D1789" s="65"/>
      <c r="E1789" s="65"/>
      <c r="F1789" s="46">
        <f t="shared" si="38"/>
        <v>1097708</v>
      </c>
      <c r="G1789" s="390" t="s">
        <v>9567</v>
      </c>
    </row>
    <row r="1790" spans="4:7" x14ac:dyDescent="0.3">
      <c r="D1790" s="65"/>
      <c r="E1790" s="65"/>
      <c r="F1790" s="46">
        <f t="shared" si="38"/>
        <v>1097708</v>
      </c>
      <c r="G1790" s="390" t="s">
        <v>9567</v>
      </c>
    </row>
    <row r="1791" spans="4:7" x14ac:dyDescent="0.3">
      <c r="D1791" s="65"/>
      <c r="E1791" s="65"/>
      <c r="F1791" s="46">
        <f t="shared" si="38"/>
        <v>1097708</v>
      </c>
      <c r="G1791" s="390" t="s">
        <v>9567</v>
      </c>
    </row>
    <row r="1792" spans="4:7" x14ac:dyDescent="0.3">
      <c r="D1792" s="65"/>
      <c r="E1792" s="65"/>
      <c r="F1792" s="46">
        <f t="shared" si="38"/>
        <v>1097708</v>
      </c>
      <c r="G1792" s="390" t="s">
        <v>9567</v>
      </c>
    </row>
    <row r="1793" spans="4:7" x14ac:dyDescent="0.3">
      <c r="D1793" s="65"/>
      <c r="E1793" s="65"/>
      <c r="F1793" s="46">
        <f t="shared" si="38"/>
        <v>1097708</v>
      </c>
      <c r="G1793" s="390" t="s">
        <v>9567</v>
      </c>
    </row>
    <row r="1794" spans="4:7" x14ac:dyDescent="0.3">
      <c r="D1794" s="65"/>
      <c r="E1794" s="65"/>
      <c r="F1794" s="46">
        <f t="shared" si="38"/>
        <v>1097708</v>
      </c>
      <c r="G1794" s="390" t="s">
        <v>9567</v>
      </c>
    </row>
    <row r="1795" spans="4:7" x14ac:dyDescent="0.3">
      <c r="D1795" s="65"/>
      <c r="E1795" s="65"/>
      <c r="F1795" s="46">
        <f t="shared" si="38"/>
        <v>1097708</v>
      </c>
      <c r="G1795" s="390" t="s">
        <v>9567</v>
      </c>
    </row>
    <row r="1796" spans="4:7" x14ac:dyDescent="0.3">
      <c r="D1796" s="65"/>
      <c r="E1796" s="65"/>
      <c r="F1796" s="46">
        <f t="shared" si="38"/>
        <v>1097708</v>
      </c>
      <c r="G1796" s="390" t="s">
        <v>9567</v>
      </c>
    </row>
    <row r="1797" spans="4:7" x14ac:dyDescent="0.3">
      <c r="D1797" s="65"/>
      <c r="E1797" s="65"/>
      <c r="F1797" s="46">
        <f t="shared" si="38"/>
        <v>1097708</v>
      </c>
      <c r="G1797" s="390" t="s">
        <v>9567</v>
      </c>
    </row>
    <row r="1798" spans="4:7" x14ac:dyDescent="0.3">
      <c r="D1798" s="65"/>
      <c r="E1798" s="65"/>
      <c r="F1798" s="46">
        <f t="shared" si="38"/>
        <v>1097708</v>
      </c>
      <c r="G1798" s="390" t="s">
        <v>9567</v>
      </c>
    </row>
    <row r="1799" spans="4:7" x14ac:dyDescent="0.3">
      <c r="D1799" s="65"/>
      <c r="E1799" s="65"/>
      <c r="F1799" s="46">
        <f t="shared" si="38"/>
        <v>1097708</v>
      </c>
      <c r="G1799" s="390" t="s">
        <v>9567</v>
      </c>
    </row>
    <row r="1800" spans="4:7" x14ac:dyDescent="0.3">
      <c r="D1800" s="65"/>
      <c r="E1800" s="65"/>
      <c r="F1800" s="46">
        <f t="shared" si="38"/>
        <v>1097708</v>
      </c>
      <c r="G1800" s="390" t="s">
        <v>9567</v>
      </c>
    </row>
    <row r="1801" spans="4:7" x14ac:dyDescent="0.3">
      <c r="D1801" s="65"/>
      <c r="E1801" s="65"/>
      <c r="F1801" s="46">
        <f t="shared" si="38"/>
        <v>1097708</v>
      </c>
      <c r="G1801" s="390" t="s">
        <v>9567</v>
      </c>
    </row>
    <row r="1802" spans="4:7" x14ac:dyDescent="0.3">
      <c r="D1802" s="65"/>
      <c r="E1802" s="65"/>
      <c r="F1802" s="46">
        <f t="shared" ref="F1802:F1865" si="39">F1801+E1802-D1802</f>
        <v>1097708</v>
      </c>
      <c r="G1802" s="390" t="s">
        <v>9567</v>
      </c>
    </row>
    <row r="1803" spans="4:7" x14ac:dyDescent="0.3">
      <c r="D1803" s="65"/>
      <c r="E1803" s="65"/>
      <c r="F1803" s="46">
        <f t="shared" si="39"/>
        <v>1097708</v>
      </c>
      <c r="G1803" s="390" t="s">
        <v>9567</v>
      </c>
    </row>
    <row r="1804" spans="4:7" x14ac:dyDescent="0.3">
      <c r="D1804" s="65"/>
      <c r="E1804" s="65"/>
      <c r="F1804" s="46">
        <f t="shared" si="39"/>
        <v>1097708</v>
      </c>
      <c r="G1804" s="390" t="s">
        <v>9567</v>
      </c>
    </row>
    <row r="1805" spans="4:7" x14ac:dyDescent="0.3">
      <c r="D1805" s="65"/>
      <c r="E1805" s="65"/>
      <c r="F1805" s="46">
        <f t="shared" si="39"/>
        <v>1097708</v>
      </c>
      <c r="G1805" s="390" t="s">
        <v>9567</v>
      </c>
    </row>
    <row r="1806" spans="4:7" x14ac:dyDescent="0.3">
      <c r="D1806" s="65"/>
      <c r="E1806" s="65"/>
      <c r="F1806" s="46">
        <f t="shared" si="39"/>
        <v>1097708</v>
      </c>
      <c r="G1806" s="390" t="s">
        <v>9567</v>
      </c>
    </row>
    <row r="1807" spans="4:7" x14ac:dyDescent="0.3">
      <c r="D1807" s="65"/>
      <c r="E1807" s="65"/>
      <c r="F1807" s="46">
        <f t="shared" si="39"/>
        <v>1097708</v>
      </c>
      <c r="G1807" s="390" t="s">
        <v>9567</v>
      </c>
    </row>
    <row r="1808" spans="4:7" x14ac:dyDescent="0.3">
      <c r="D1808" s="65"/>
      <c r="E1808" s="65"/>
      <c r="F1808" s="46">
        <f t="shared" si="39"/>
        <v>1097708</v>
      </c>
      <c r="G1808" s="390" t="s">
        <v>9567</v>
      </c>
    </row>
    <row r="1809" spans="4:7" x14ac:dyDescent="0.3">
      <c r="D1809" s="65"/>
      <c r="E1809" s="65"/>
      <c r="F1809" s="46">
        <f t="shared" si="39"/>
        <v>1097708</v>
      </c>
      <c r="G1809" s="390" t="s">
        <v>9567</v>
      </c>
    </row>
    <row r="1810" spans="4:7" x14ac:dyDescent="0.3">
      <c r="D1810" s="65"/>
      <c r="E1810" s="65"/>
      <c r="F1810" s="46">
        <f t="shared" si="39"/>
        <v>1097708</v>
      </c>
      <c r="G1810" s="390" t="s">
        <v>9567</v>
      </c>
    </row>
    <row r="1811" spans="4:7" x14ac:dyDescent="0.3">
      <c r="D1811" s="65"/>
      <c r="E1811" s="65"/>
      <c r="F1811" s="46">
        <f t="shared" si="39"/>
        <v>1097708</v>
      </c>
      <c r="G1811" s="390" t="s">
        <v>9567</v>
      </c>
    </row>
    <row r="1812" spans="4:7" x14ac:dyDescent="0.3">
      <c r="D1812" s="65"/>
      <c r="E1812" s="65"/>
      <c r="F1812" s="46">
        <f t="shared" si="39"/>
        <v>1097708</v>
      </c>
      <c r="G1812" s="390" t="s">
        <v>9567</v>
      </c>
    </row>
    <row r="1813" spans="4:7" x14ac:dyDescent="0.3">
      <c r="D1813" s="65"/>
      <c r="E1813" s="65"/>
      <c r="F1813" s="46">
        <f t="shared" si="39"/>
        <v>1097708</v>
      </c>
      <c r="G1813" s="390" t="s">
        <v>9567</v>
      </c>
    </row>
    <row r="1814" spans="4:7" x14ac:dyDescent="0.3">
      <c r="D1814" s="65"/>
      <c r="E1814" s="65"/>
      <c r="F1814" s="46">
        <f t="shared" si="39"/>
        <v>1097708</v>
      </c>
      <c r="G1814" s="390" t="s">
        <v>9567</v>
      </c>
    </row>
    <row r="1815" spans="4:7" x14ac:dyDescent="0.3">
      <c r="D1815" s="65"/>
      <c r="E1815" s="65"/>
      <c r="F1815" s="46">
        <f t="shared" si="39"/>
        <v>1097708</v>
      </c>
      <c r="G1815" s="390" t="s">
        <v>9567</v>
      </c>
    </row>
    <row r="1816" spans="4:7" x14ac:dyDescent="0.3">
      <c r="D1816" s="65"/>
      <c r="E1816" s="65"/>
      <c r="F1816" s="46">
        <f t="shared" si="39"/>
        <v>1097708</v>
      </c>
      <c r="G1816" s="390" t="s">
        <v>9567</v>
      </c>
    </row>
    <row r="1817" spans="4:7" x14ac:dyDescent="0.3">
      <c r="D1817" s="65"/>
      <c r="E1817" s="65"/>
      <c r="F1817" s="46">
        <f t="shared" si="39"/>
        <v>1097708</v>
      </c>
      <c r="G1817" s="390" t="s">
        <v>9567</v>
      </c>
    </row>
    <row r="1818" spans="4:7" x14ac:dyDescent="0.3">
      <c r="D1818" s="65"/>
      <c r="E1818" s="65"/>
      <c r="F1818" s="46">
        <f t="shared" si="39"/>
        <v>1097708</v>
      </c>
      <c r="G1818" s="390" t="s">
        <v>9567</v>
      </c>
    </row>
    <row r="1819" spans="4:7" x14ac:dyDescent="0.3">
      <c r="D1819" s="65"/>
      <c r="E1819" s="65"/>
      <c r="F1819" s="46">
        <f t="shared" si="39"/>
        <v>1097708</v>
      </c>
      <c r="G1819" s="390" t="s">
        <v>9567</v>
      </c>
    </row>
    <row r="1820" spans="4:7" x14ac:dyDescent="0.3">
      <c r="D1820" s="65"/>
      <c r="E1820" s="65"/>
      <c r="F1820" s="46">
        <f t="shared" si="39"/>
        <v>1097708</v>
      </c>
      <c r="G1820" s="390" t="s">
        <v>9567</v>
      </c>
    </row>
    <row r="1821" spans="4:7" x14ac:dyDescent="0.3">
      <c r="D1821" s="65"/>
      <c r="E1821" s="65"/>
      <c r="F1821" s="46">
        <f t="shared" si="39"/>
        <v>1097708</v>
      </c>
      <c r="G1821" s="390" t="s">
        <v>9567</v>
      </c>
    </row>
    <row r="1822" spans="4:7" x14ac:dyDescent="0.3">
      <c r="D1822" s="65"/>
      <c r="E1822" s="65"/>
      <c r="F1822" s="46">
        <f t="shared" si="39"/>
        <v>1097708</v>
      </c>
      <c r="G1822" s="390" t="s">
        <v>9567</v>
      </c>
    </row>
    <row r="1823" spans="4:7" x14ac:dyDescent="0.3">
      <c r="D1823" s="65"/>
      <c r="E1823" s="65"/>
      <c r="F1823" s="46">
        <f t="shared" si="39"/>
        <v>1097708</v>
      </c>
      <c r="G1823" s="390" t="s">
        <v>9567</v>
      </c>
    </row>
    <row r="1824" spans="4:7" x14ac:dyDescent="0.3">
      <c r="D1824" s="65"/>
      <c r="E1824" s="65"/>
      <c r="F1824" s="46">
        <f t="shared" si="39"/>
        <v>1097708</v>
      </c>
      <c r="G1824" s="390" t="s">
        <v>9567</v>
      </c>
    </row>
    <row r="1825" spans="4:7" x14ac:dyDescent="0.3">
      <c r="D1825" s="65"/>
      <c r="E1825" s="65"/>
      <c r="F1825" s="46">
        <f t="shared" si="39"/>
        <v>1097708</v>
      </c>
      <c r="G1825" s="390" t="s">
        <v>9567</v>
      </c>
    </row>
    <row r="1826" spans="4:7" x14ac:dyDescent="0.3">
      <c r="D1826" s="65"/>
      <c r="E1826" s="65"/>
      <c r="F1826" s="46">
        <f t="shared" si="39"/>
        <v>1097708</v>
      </c>
      <c r="G1826" s="390" t="s">
        <v>9567</v>
      </c>
    </row>
    <row r="1827" spans="4:7" x14ac:dyDescent="0.3">
      <c r="D1827" s="65"/>
      <c r="E1827" s="65"/>
      <c r="F1827" s="46">
        <f t="shared" si="39"/>
        <v>1097708</v>
      </c>
      <c r="G1827" s="390" t="s">
        <v>9567</v>
      </c>
    </row>
    <row r="1828" spans="4:7" x14ac:dyDescent="0.3">
      <c r="D1828" s="65"/>
      <c r="E1828" s="65"/>
      <c r="F1828" s="46">
        <f t="shared" si="39"/>
        <v>1097708</v>
      </c>
      <c r="G1828" s="390" t="s">
        <v>9567</v>
      </c>
    </row>
    <row r="1829" spans="4:7" x14ac:dyDescent="0.3">
      <c r="D1829" s="65"/>
      <c r="E1829" s="65"/>
      <c r="F1829" s="46">
        <f t="shared" si="39"/>
        <v>1097708</v>
      </c>
      <c r="G1829" s="390" t="s">
        <v>9567</v>
      </c>
    </row>
    <row r="1830" spans="4:7" x14ac:dyDescent="0.3">
      <c r="D1830" s="65"/>
      <c r="E1830" s="65"/>
      <c r="F1830" s="46">
        <f t="shared" si="39"/>
        <v>1097708</v>
      </c>
      <c r="G1830" s="390" t="s">
        <v>9567</v>
      </c>
    </row>
    <row r="1831" spans="4:7" x14ac:dyDescent="0.3">
      <c r="D1831" s="65"/>
      <c r="E1831" s="65"/>
      <c r="F1831" s="46">
        <f t="shared" si="39"/>
        <v>1097708</v>
      </c>
      <c r="G1831" s="390" t="s">
        <v>9567</v>
      </c>
    </row>
    <row r="1832" spans="4:7" x14ac:dyDescent="0.3">
      <c r="D1832" s="65"/>
      <c r="E1832" s="65"/>
      <c r="F1832" s="46">
        <f t="shared" si="39"/>
        <v>1097708</v>
      </c>
      <c r="G1832" s="390" t="s">
        <v>9567</v>
      </c>
    </row>
    <row r="1833" spans="4:7" x14ac:dyDescent="0.3">
      <c r="D1833" s="65"/>
      <c r="E1833" s="65"/>
      <c r="F1833" s="46">
        <f t="shared" si="39"/>
        <v>1097708</v>
      </c>
      <c r="G1833" s="390" t="s">
        <v>9567</v>
      </c>
    </row>
    <row r="1834" spans="4:7" x14ac:dyDescent="0.3">
      <c r="D1834" s="65"/>
      <c r="E1834" s="65"/>
      <c r="F1834" s="46">
        <f t="shared" si="39"/>
        <v>1097708</v>
      </c>
      <c r="G1834" s="390" t="s">
        <v>9567</v>
      </c>
    </row>
    <row r="1835" spans="4:7" x14ac:dyDescent="0.3">
      <c r="D1835" s="65"/>
      <c r="E1835" s="65"/>
      <c r="F1835" s="46">
        <f t="shared" si="39"/>
        <v>1097708</v>
      </c>
      <c r="G1835" s="390" t="s">
        <v>9567</v>
      </c>
    </row>
    <row r="1836" spans="4:7" x14ac:dyDescent="0.3">
      <c r="D1836" s="65"/>
      <c r="E1836" s="65"/>
      <c r="F1836" s="46">
        <f t="shared" si="39"/>
        <v>1097708</v>
      </c>
      <c r="G1836" s="390" t="s">
        <v>9567</v>
      </c>
    </row>
    <row r="1837" spans="4:7" x14ac:dyDescent="0.3">
      <c r="D1837" s="65"/>
      <c r="E1837" s="65"/>
      <c r="F1837" s="46">
        <f t="shared" si="39"/>
        <v>1097708</v>
      </c>
      <c r="G1837" s="390" t="s">
        <v>9567</v>
      </c>
    </row>
    <row r="1838" spans="4:7" x14ac:dyDescent="0.3">
      <c r="D1838" s="65"/>
      <c r="E1838" s="65"/>
      <c r="F1838" s="46">
        <f t="shared" si="39"/>
        <v>1097708</v>
      </c>
      <c r="G1838" s="390" t="s">
        <v>9567</v>
      </c>
    </row>
    <row r="1839" spans="4:7" x14ac:dyDescent="0.3">
      <c r="D1839" s="65"/>
      <c r="E1839" s="65"/>
      <c r="F1839" s="46">
        <f t="shared" si="39"/>
        <v>1097708</v>
      </c>
      <c r="G1839" s="390" t="s">
        <v>9567</v>
      </c>
    </row>
    <row r="1840" spans="4:7" x14ac:dyDescent="0.3">
      <c r="D1840" s="65"/>
      <c r="E1840" s="65"/>
      <c r="F1840" s="46">
        <f t="shared" si="39"/>
        <v>1097708</v>
      </c>
      <c r="G1840" s="390" t="s">
        <v>9567</v>
      </c>
    </row>
    <row r="1841" spans="4:7" x14ac:dyDescent="0.3">
      <c r="D1841" s="65"/>
      <c r="E1841" s="65"/>
      <c r="F1841" s="46">
        <f t="shared" si="39"/>
        <v>1097708</v>
      </c>
      <c r="G1841" s="390" t="s">
        <v>9567</v>
      </c>
    </row>
    <row r="1842" spans="4:7" x14ac:dyDescent="0.3">
      <c r="D1842" s="65"/>
      <c r="E1842" s="65"/>
      <c r="F1842" s="46">
        <f t="shared" si="39"/>
        <v>1097708</v>
      </c>
      <c r="G1842" s="390" t="s">
        <v>9567</v>
      </c>
    </row>
    <row r="1843" spans="4:7" x14ac:dyDescent="0.3">
      <c r="D1843" s="65"/>
      <c r="E1843" s="65"/>
      <c r="F1843" s="46">
        <f t="shared" si="39"/>
        <v>1097708</v>
      </c>
      <c r="G1843" s="390" t="s">
        <v>9567</v>
      </c>
    </row>
    <row r="1844" spans="4:7" x14ac:dyDescent="0.3">
      <c r="D1844" s="65"/>
      <c r="E1844" s="65"/>
      <c r="F1844" s="46">
        <f t="shared" si="39"/>
        <v>1097708</v>
      </c>
      <c r="G1844" s="390" t="s">
        <v>9567</v>
      </c>
    </row>
    <row r="1845" spans="4:7" x14ac:dyDescent="0.3">
      <c r="D1845" s="65"/>
      <c r="E1845" s="65"/>
      <c r="F1845" s="46">
        <f t="shared" si="39"/>
        <v>1097708</v>
      </c>
      <c r="G1845" s="390" t="s">
        <v>9567</v>
      </c>
    </row>
    <row r="1846" spans="4:7" x14ac:dyDescent="0.3">
      <c r="D1846" s="65"/>
      <c r="E1846" s="65"/>
      <c r="F1846" s="46">
        <f t="shared" si="39"/>
        <v>1097708</v>
      </c>
      <c r="G1846" s="390" t="s">
        <v>9567</v>
      </c>
    </row>
    <row r="1847" spans="4:7" x14ac:dyDescent="0.3">
      <c r="D1847" s="65"/>
      <c r="E1847" s="65"/>
      <c r="F1847" s="46">
        <f t="shared" si="39"/>
        <v>1097708</v>
      </c>
      <c r="G1847" s="390" t="s">
        <v>9567</v>
      </c>
    </row>
    <row r="1848" spans="4:7" x14ac:dyDescent="0.3">
      <c r="D1848" s="65"/>
      <c r="E1848" s="65"/>
      <c r="F1848" s="46">
        <f t="shared" si="39"/>
        <v>1097708</v>
      </c>
      <c r="G1848" s="390" t="s">
        <v>9567</v>
      </c>
    </row>
    <row r="1849" spans="4:7" x14ac:dyDescent="0.3">
      <c r="D1849" s="65"/>
      <c r="E1849" s="65"/>
      <c r="F1849" s="46">
        <f t="shared" si="39"/>
        <v>1097708</v>
      </c>
      <c r="G1849" s="390" t="s">
        <v>9567</v>
      </c>
    </row>
    <row r="1850" spans="4:7" x14ac:dyDescent="0.3">
      <c r="F1850" s="46">
        <f t="shared" si="39"/>
        <v>1097708</v>
      </c>
      <c r="G1850" s="390" t="s">
        <v>9567</v>
      </c>
    </row>
    <row r="1851" spans="4:7" x14ac:dyDescent="0.3">
      <c r="F1851" s="46">
        <f t="shared" si="39"/>
        <v>1097708</v>
      </c>
      <c r="G1851" s="390" t="s">
        <v>9567</v>
      </c>
    </row>
    <row r="1852" spans="4:7" x14ac:dyDescent="0.3">
      <c r="F1852" s="46">
        <f t="shared" si="39"/>
        <v>1097708</v>
      </c>
      <c r="G1852" s="390" t="s">
        <v>9567</v>
      </c>
    </row>
    <row r="1853" spans="4:7" x14ac:dyDescent="0.3">
      <c r="F1853" s="46">
        <f t="shared" si="39"/>
        <v>1097708</v>
      </c>
      <c r="G1853" s="390" t="s">
        <v>9567</v>
      </c>
    </row>
    <row r="1854" spans="4:7" x14ac:dyDescent="0.3">
      <c r="F1854" s="46">
        <f t="shared" si="39"/>
        <v>1097708</v>
      </c>
      <c r="G1854" s="390" t="s">
        <v>9567</v>
      </c>
    </row>
    <row r="1855" spans="4:7" x14ac:dyDescent="0.3">
      <c r="F1855" s="46">
        <f t="shared" si="39"/>
        <v>1097708</v>
      </c>
      <c r="G1855" s="390" t="s">
        <v>9567</v>
      </c>
    </row>
    <row r="1856" spans="4:7" x14ac:dyDescent="0.3">
      <c r="F1856" s="46">
        <f t="shared" si="39"/>
        <v>1097708</v>
      </c>
      <c r="G1856" s="390" t="s">
        <v>9567</v>
      </c>
    </row>
    <row r="1857" spans="6:7" x14ac:dyDescent="0.3">
      <c r="F1857" s="46">
        <f t="shared" si="39"/>
        <v>1097708</v>
      </c>
      <c r="G1857" s="390" t="s">
        <v>9567</v>
      </c>
    </row>
    <row r="1858" spans="6:7" x14ac:dyDescent="0.3">
      <c r="F1858" s="46">
        <f t="shared" si="39"/>
        <v>1097708</v>
      </c>
      <c r="G1858" s="390" t="s">
        <v>9567</v>
      </c>
    </row>
    <row r="1859" spans="6:7" x14ac:dyDescent="0.3">
      <c r="F1859" s="46">
        <f t="shared" si="39"/>
        <v>1097708</v>
      </c>
      <c r="G1859" s="390" t="s">
        <v>9567</v>
      </c>
    </row>
    <row r="1860" spans="6:7" x14ac:dyDescent="0.3">
      <c r="F1860" s="46">
        <f t="shared" si="39"/>
        <v>1097708</v>
      </c>
      <c r="G1860" s="390" t="s">
        <v>9567</v>
      </c>
    </row>
    <row r="1861" spans="6:7" x14ac:dyDescent="0.3">
      <c r="F1861" s="46">
        <f t="shared" si="39"/>
        <v>1097708</v>
      </c>
      <c r="G1861" s="390" t="s">
        <v>9567</v>
      </c>
    </row>
    <row r="1862" spans="6:7" x14ac:dyDescent="0.3">
      <c r="F1862" s="46">
        <f t="shared" si="39"/>
        <v>1097708</v>
      </c>
      <c r="G1862" s="390" t="s">
        <v>9567</v>
      </c>
    </row>
    <row r="1863" spans="6:7" x14ac:dyDescent="0.3">
      <c r="F1863" s="46">
        <f t="shared" si="39"/>
        <v>1097708</v>
      </c>
      <c r="G1863" s="390" t="s">
        <v>9567</v>
      </c>
    </row>
    <row r="1864" spans="6:7" x14ac:dyDescent="0.3">
      <c r="F1864" s="46">
        <f t="shared" si="39"/>
        <v>1097708</v>
      </c>
      <c r="G1864" s="390" t="s">
        <v>9567</v>
      </c>
    </row>
    <row r="1865" spans="6:7" x14ac:dyDescent="0.3">
      <c r="F1865" s="46">
        <f t="shared" si="39"/>
        <v>1097708</v>
      </c>
      <c r="G1865" s="390" t="s">
        <v>9567</v>
      </c>
    </row>
    <row r="1866" spans="6:7" x14ac:dyDescent="0.3">
      <c r="F1866" s="46">
        <f t="shared" ref="F1866:F1929" si="40">F1865+E1866-D1866</f>
        <v>1097708</v>
      </c>
      <c r="G1866" s="390" t="s">
        <v>9567</v>
      </c>
    </row>
    <row r="1867" spans="6:7" x14ac:dyDescent="0.3">
      <c r="F1867" s="46">
        <f t="shared" si="40"/>
        <v>1097708</v>
      </c>
      <c r="G1867" s="390" t="s">
        <v>9567</v>
      </c>
    </row>
    <row r="1868" spans="6:7" x14ac:dyDescent="0.3">
      <c r="F1868" s="46">
        <f t="shared" si="40"/>
        <v>1097708</v>
      </c>
      <c r="G1868" s="390" t="s">
        <v>9567</v>
      </c>
    </row>
    <row r="1869" spans="6:7" x14ac:dyDescent="0.3">
      <c r="F1869" s="46">
        <f t="shared" si="40"/>
        <v>1097708</v>
      </c>
      <c r="G1869" s="390" t="s">
        <v>9567</v>
      </c>
    </row>
    <row r="1870" spans="6:7" x14ac:dyDescent="0.3">
      <c r="F1870" s="46">
        <f t="shared" si="40"/>
        <v>1097708</v>
      </c>
      <c r="G1870" s="390" t="s">
        <v>9567</v>
      </c>
    </row>
    <row r="1871" spans="6:7" x14ac:dyDescent="0.3">
      <c r="F1871" s="46">
        <f t="shared" si="40"/>
        <v>1097708</v>
      </c>
      <c r="G1871" s="390" t="s">
        <v>9567</v>
      </c>
    </row>
    <row r="1872" spans="6:7" x14ac:dyDescent="0.3">
      <c r="F1872" s="46">
        <f t="shared" si="40"/>
        <v>1097708</v>
      </c>
      <c r="G1872" s="390" t="s">
        <v>9567</v>
      </c>
    </row>
    <row r="1873" spans="6:7" x14ac:dyDescent="0.3">
      <c r="F1873" s="46">
        <f t="shared" si="40"/>
        <v>1097708</v>
      </c>
      <c r="G1873" s="390" t="s">
        <v>9567</v>
      </c>
    </row>
    <row r="1874" spans="6:7" x14ac:dyDescent="0.3">
      <c r="F1874" s="46">
        <f t="shared" si="40"/>
        <v>1097708</v>
      </c>
      <c r="G1874" s="390" t="s">
        <v>9567</v>
      </c>
    </row>
    <row r="1875" spans="6:7" x14ac:dyDescent="0.3">
      <c r="F1875" s="46">
        <f t="shared" si="40"/>
        <v>1097708</v>
      </c>
      <c r="G1875" s="390" t="s">
        <v>9567</v>
      </c>
    </row>
    <row r="1876" spans="6:7" x14ac:dyDescent="0.3">
      <c r="F1876" s="46">
        <f t="shared" si="40"/>
        <v>1097708</v>
      </c>
      <c r="G1876" s="390" t="s">
        <v>9567</v>
      </c>
    </row>
    <row r="1877" spans="6:7" x14ac:dyDescent="0.3">
      <c r="F1877" s="46">
        <f t="shared" si="40"/>
        <v>1097708</v>
      </c>
      <c r="G1877" s="390" t="s">
        <v>9567</v>
      </c>
    </row>
    <row r="1878" spans="6:7" x14ac:dyDescent="0.3">
      <c r="F1878" s="46">
        <f t="shared" si="40"/>
        <v>1097708</v>
      </c>
      <c r="G1878" s="390" t="s">
        <v>9567</v>
      </c>
    </row>
    <row r="1879" spans="6:7" x14ac:dyDescent="0.3">
      <c r="F1879" s="46">
        <f t="shared" si="40"/>
        <v>1097708</v>
      </c>
      <c r="G1879" s="390" t="s">
        <v>9567</v>
      </c>
    </row>
    <row r="1880" spans="6:7" x14ac:dyDescent="0.3">
      <c r="F1880" s="46">
        <f t="shared" si="40"/>
        <v>1097708</v>
      </c>
      <c r="G1880" s="390" t="s">
        <v>9567</v>
      </c>
    </row>
    <row r="1881" spans="6:7" x14ac:dyDescent="0.3">
      <c r="F1881" s="46">
        <f t="shared" si="40"/>
        <v>1097708</v>
      </c>
      <c r="G1881" s="390" t="s">
        <v>9567</v>
      </c>
    </row>
    <row r="1882" spans="6:7" x14ac:dyDescent="0.3">
      <c r="F1882" s="46">
        <f t="shared" si="40"/>
        <v>1097708</v>
      </c>
      <c r="G1882" s="390" t="s">
        <v>9567</v>
      </c>
    </row>
    <row r="1883" spans="6:7" x14ac:dyDescent="0.3">
      <c r="F1883" s="46">
        <f t="shared" si="40"/>
        <v>1097708</v>
      </c>
      <c r="G1883" s="390" t="s">
        <v>9567</v>
      </c>
    </row>
    <row r="1884" spans="6:7" x14ac:dyDescent="0.3">
      <c r="F1884" s="46">
        <f t="shared" si="40"/>
        <v>1097708</v>
      </c>
      <c r="G1884" s="390" t="s">
        <v>9567</v>
      </c>
    </row>
    <row r="1885" spans="6:7" x14ac:dyDescent="0.3">
      <c r="F1885" s="46">
        <f t="shared" si="40"/>
        <v>1097708</v>
      </c>
      <c r="G1885" s="390" t="s">
        <v>9567</v>
      </c>
    </row>
    <row r="1886" spans="6:7" x14ac:dyDescent="0.3">
      <c r="F1886" s="46">
        <f t="shared" si="40"/>
        <v>1097708</v>
      </c>
      <c r="G1886" s="390" t="s">
        <v>9567</v>
      </c>
    </row>
    <row r="1887" spans="6:7" x14ac:dyDescent="0.3">
      <c r="F1887" s="46">
        <f t="shared" si="40"/>
        <v>1097708</v>
      </c>
      <c r="G1887" s="390" t="s">
        <v>9567</v>
      </c>
    </row>
    <row r="1888" spans="6:7" x14ac:dyDescent="0.3">
      <c r="F1888" s="46">
        <f t="shared" si="40"/>
        <v>1097708</v>
      </c>
      <c r="G1888" s="390" t="s">
        <v>9567</v>
      </c>
    </row>
    <row r="1889" spans="6:7" x14ac:dyDescent="0.3">
      <c r="F1889" s="46">
        <f t="shared" si="40"/>
        <v>1097708</v>
      </c>
      <c r="G1889" s="390" t="s">
        <v>9567</v>
      </c>
    </row>
    <row r="1890" spans="6:7" x14ac:dyDescent="0.3">
      <c r="F1890" s="46">
        <f t="shared" si="40"/>
        <v>1097708</v>
      </c>
      <c r="G1890" s="390" t="s">
        <v>9567</v>
      </c>
    </row>
    <row r="1891" spans="6:7" x14ac:dyDescent="0.3">
      <c r="F1891" s="46">
        <f t="shared" si="40"/>
        <v>1097708</v>
      </c>
      <c r="G1891" s="390" t="s">
        <v>9567</v>
      </c>
    </row>
    <row r="1892" spans="6:7" x14ac:dyDescent="0.3">
      <c r="F1892" s="46">
        <f t="shared" si="40"/>
        <v>1097708</v>
      </c>
      <c r="G1892" s="390" t="s">
        <v>9567</v>
      </c>
    </row>
    <row r="1893" spans="6:7" x14ac:dyDescent="0.3">
      <c r="F1893" s="46">
        <f t="shared" si="40"/>
        <v>1097708</v>
      </c>
      <c r="G1893" s="390" t="s">
        <v>9567</v>
      </c>
    </row>
    <row r="1894" spans="6:7" x14ac:dyDescent="0.3">
      <c r="F1894" s="46">
        <f t="shared" si="40"/>
        <v>1097708</v>
      </c>
      <c r="G1894" s="390" t="s">
        <v>9567</v>
      </c>
    </row>
    <row r="1895" spans="6:7" x14ac:dyDescent="0.3">
      <c r="F1895" s="46">
        <f t="shared" si="40"/>
        <v>1097708</v>
      </c>
      <c r="G1895" s="390" t="s">
        <v>9567</v>
      </c>
    </row>
    <row r="1896" spans="6:7" x14ac:dyDescent="0.3">
      <c r="F1896" s="46">
        <f t="shared" si="40"/>
        <v>1097708</v>
      </c>
      <c r="G1896" s="390" t="s">
        <v>9567</v>
      </c>
    </row>
    <row r="1897" spans="6:7" x14ac:dyDescent="0.3">
      <c r="F1897" s="46">
        <f t="shared" si="40"/>
        <v>1097708</v>
      </c>
      <c r="G1897" s="390" t="s">
        <v>9567</v>
      </c>
    </row>
    <row r="1898" spans="6:7" x14ac:dyDescent="0.3">
      <c r="F1898" s="46">
        <f t="shared" si="40"/>
        <v>1097708</v>
      </c>
      <c r="G1898" s="390" t="s">
        <v>9567</v>
      </c>
    </row>
    <row r="1899" spans="6:7" x14ac:dyDescent="0.3">
      <c r="F1899" s="46">
        <f t="shared" si="40"/>
        <v>1097708</v>
      </c>
      <c r="G1899" s="390" t="s">
        <v>9567</v>
      </c>
    </row>
    <row r="1900" spans="6:7" x14ac:dyDescent="0.3">
      <c r="F1900" s="46">
        <f t="shared" si="40"/>
        <v>1097708</v>
      </c>
      <c r="G1900" s="390" t="s">
        <v>9567</v>
      </c>
    </row>
    <row r="1901" spans="6:7" x14ac:dyDescent="0.3">
      <c r="F1901" s="46">
        <f t="shared" si="40"/>
        <v>1097708</v>
      </c>
      <c r="G1901" s="390" t="s">
        <v>9567</v>
      </c>
    </row>
    <row r="1902" spans="6:7" x14ac:dyDescent="0.3">
      <c r="F1902" s="46">
        <f t="shared" si="40"/>
        <v>1097708</v>
      </c>
      <c r="G1902" s="390" t="s">
        <v>9567</v>
      </c>
    </row>
    <row r="1903" spans="6:7" x14ac:dyDescent="0.3">
      <c r="F1903" s="46">
        <f t="shared" si="40"/>
        <v>1097708</v>
      </c>
      <c r="G1903" s="390" t="s">
        <v>9567</v>
      </c>
    </row>
    <row r="1904" spans="6:7" x14ac:dyDescent="0.3">
      <c r="F1904" s="46">
        <f t="shared" si="40"/>
        <v>1097708</v>
      </c>
      <c r="G1904" s="390" t="s">
        <v>9567</v>
      </c>
    </row>
    <row r="1905" spans="6:7" x14ac:dyDescent="0.3">
      <c r="F1905" s="46">
        <f t="shared" si="40"/>
        <v>1097708</v>
      </c>
      <c r="G1905" s="390" t="s">
        <v>9567</v>
      </c>
    </row>
    <row r="1906" spans="6:7" x14ac:dyDescent="0.3">
      <c r="F1906" s="46">
        <f t="shared" si="40"/>
        <v>1097708</v>
      </c>
      <c r="G1906" s="390" t="s">
        <v>9567</v>
      </c>
    </row>
    <row r="1907" spans="6:7" x14ac:dyDescent="0.3">
      <c r="F1907" s="46">
        <f t="shared" si="40"/>
        <v>1097708</v>
      </c>
      <c r="G1907" s="390" t="s">
        <v>9567</v>
      </c>
    </row>
    <row r="1908" spans="6:7" x14ac:dyDescent="0.3">
      <c r="F1908" s="46">
        <f t="shared" si="40"/>
        <v>1097708</v>
      </c>
      <c r="G1908" s="390" t="s">
        <v>9567</v>
      </c>
    </row>
    <row r="1909" spans="6:7" x14ac:dyDescent="0.3">
      <c r="F1909" s="46">
        <f t="shared" si="40"/>
        <v>1097708</v>
      </c>
      <c r="G1909" s="390" t="s">
        <v>9567</v>
      </c>
    </row>
    <row r="1910" spans="6:7" x14ac:dyDescent="0.3">
      <c r="F1910" s="46">
        <f t="shared" si="40"/>
        <v>1097708</v>
      </c>
      <c r="G1910" s="390" t="s">
        <v>9567</v>
      </c>
    </row>
    <row r="1911" spans="6:7" x14ac:dyDescent="0.3">
      <c r="F1911" s="46">
        <f t="shared" si="40"/>
        <v>1097708</v>
      </c>
      <c r="G1911" s="390" t="s">
        <v>9567</v>
      </c>
    </row>
    <row r="1912" spans="6:7" x14ac:dyDescent="0.3">
      <c r="F1912" s="46">
        <f t="shared" si="40"/>
        <v>1097708</v>
      </c>
      <c r="G1912" s="390" t="s">
        <v>9567</v>
      </c>
    </row>
    <row r="1913" spans="6:7" x14ac:dyDescent="0.3">
      <c r="F1913" s="46">
        <f t="shared" si="40"/>
        <v>1097708</v>
      </c>
      <c r="G1913" s="390" t="s">
        <v>9567</v>
      </c>
    </row>
    <row r="1914" spans="6:7" x14ac:dyDescent="0.3">
      <c r="F1914" s="46">
        <f t="shared" si="40"/>
        <v>1097708</v>
      </c>
      <c r="G1914" s="390" t="s">
        <v>9567</v>
      </c>
    </row>
    <row r="1915" spans="6:7" x14ac:dyDescent="0.3">
      <c r="F1915" s="46">
        <f t="shared" si="40"/>
        <v>1097708</v>
      </c>
      <c r="G1915" s="390" t="s">
        <v>9567</v>
      </c>
    </row>
    <row r="1916" spans="6:7" x14ac:dyDescent="0.3">
      <c r="F1916" s="46">
        <f t="shared" si="40"/>
        <v>1097708</v>
      </c>
      <c r="G1916" s="390" t="s">
        <v>9567</v>
      </c>
    </row>
    <row r="1917" spans="6:7" x14ac:dyDescent="0.3">
      <c r="F1917" s="46">
        <f t="shared" si="40"/>
        <v>1097708</v>
      </c>
      <c r="G1917" s="390" t="s">
        <v>9567</v>
      </c>
    </row>
    <row r="1918" spans="6:7" x14ac:dyDescent="0.3">
      <c r="F1918" s="46">
        <f t="shared" si="40"/>
        <v>1097708</v>
      </c>
      <c r="G1918" s="390" t="s">
        <v>9567</v>
      </c>
    </row>
    <row r="1919" spans="6:7" x14ac:dyDescent="0.3">
      <c r="F1919" s="46">
        <f t="shared" si="40"/>
        <v>1097708</v>
      </c>
      <c r="G1919" s="390" t="s">
        <v>9567</v>
      </c>
    </row>
    <row r="1920" spans="6:7" x14ac:dyDescent="0.3">
      <c r="F1920" s="46">
        <f t="shared" si="40"/>
        <v>1097708</v>
      </c>
      <c r="G1920" s="390" t="s">
        <v>9567</v>
      </c>
    </row>
    <row r="1921" spans="6:7" x14ac:dyDescent="0.3">
      <c r="F1921" s="46">
        <f t="shared" si="40"/>
        <v>1097708</v>
      </c>
      <c r="G1921" s="390" t="s">
        <v>9567</v>
      </c>
    </row>
    <row r="1922" spans="6:7" x14ac:dyDescent="0.3">
      <c r="F1922" s="46">
        <f t="shared" si="40"/>
        <v>1097708</v>
      </c>
      <c r="G1922" s="390" t="s">
        <v>9567</v>
      </c>
    </row>
    <row r="1923" spans="6:7" x14ac:dyDescent="0.3">
      <c r="F1923" s="46">
        <f t="shared" si="40"/>
        <v>1097708</v>
      </c>
      <c r="G1923" s="390" t="s">
        <v>9567</v>
      </c>
    </row>
    <row r="1924" spans="6:7" x14ac:dyDescent="0.3">
      <c r="F1924" s="46">
        <f t="shared" si="40"/>
        <v>1097708</v>
      </c>
      <c r="G1924" s="390" t="s">
        <v>9567</v>
      </c>
    </row>
    <row r="1925" spans="6:7" x14ac:dyDescent="0.3">
      <c r="F1925" s="46">
        <f t="shared" si="40"/>
        <v>1097708</v>
      </c>
      <c r="G1925" s="390" t="s">
        <v>9567</v>
      </c>
    </row>
    <row r="1926" spans="6:7" x14ac:dyDescent="0.3">
      <c r="F1926" s="46">
        <f t="shared" si="40"/>
        <v>1097708</v>
      </c>
      <c r="G1926" s="390" t="s">
        <v>9567</v>
      </c>
    </row>
    <row r="1927" spans="6:7" x14ac:dyDescent="0.3">
      <c r="F1927" s="46">
        <f t="shared" si="40"/>
        <v>1097708</v>
      </c>
      <c r="G1927" s="390" t="s">
        <v>9567</v>
      </c>
    </row>
    <row r="1928" spans="6:7" x14ac:dyDescent="0.3">
      <c r="F1928" s="46">
        <f t="shared" si="40"/>
        <v>1097708</v>
      </c>
      <c r="G1928" s="390" t="s">
        <v>9567</v>
      </c>
    </row>
    <row r="1929" spans="6:7" x14ac:dyDescent="0.3">
      <c r="F1929" s="46">
        <f t="shared" si="40"/>
        <v>1097708</v>
      </c>
      <c r="G1929" s="390" t="s">
        <v>9567</v>
      </c>
    </row>
    <row r="1930" spans="6:7" x14ac:dyDescent="0.3">
      <c r="F1930" s="46">
        <f t="shared" ref="F1930:F1993" si="41">F1929+E1930-D1930</f>
        <v>1097708</v>
      </c>
      <c r="G1930" s="390" t="s">
        <v>9567</v>
      </c>
    </row>
    <row r="1931" spans="6:7" x14ac:dyDescent="0.3">
      <c r="F1931" s="46">
        <f t="shared" si="41"/>
        <v>1097708</v>
      </c>
      <c r="G1931" s="390" t="s">
        <v>9567</v>
      </c>
    </row>
    <row r="1932" spans="6:7" x14ac:dyDescent="0.3">
      <c r="F1932" s="46">
        <f t="shared" si="41"/>
        <v>1097708</v>
      </c>
      <c r="G1932" s="390" t="s">
        <v>9567</v>
      </c>
    </row>
    <row r="1933" spans="6:7" x14ac:dyDescent="0.3">
      <c r="F1933" s="46">
        <f t="shared" si="41"/>
        <v>1097708</v>
      </c>
      <c r="G1933" s="390" t="s">
        <v>9567</v>
      </c>
    </row>
    <row r="1934" spans="6:7" x14ac:dyDescent="0.3">
      <c r="F1934" s="46">
        <f t="shared" si="41"/>
        <v>1097708</v>
      </c>
      <c r="G1934" s="390" t="s">
        <v>9567</v>
      </c>
    </row>
    <row r="1935" spans="6:7" x14ac:dyDescent="0.3">
      <c r="F1935" s="46">
        <f t="shared" si="41"/>
        <v>1097708</v>
      </c>
      <c r="G1935" s="390" t="s">
        <v>9567</v>
      </c>
    </row>
    <row r="1936" spans="6:7" x14ac:dyDescent="0.3">
      <c r="F1936" s="46">
        <f t="shared" si="41"/>
        <v>1097708</v>
      </c>
      <c r="G1936" s="390" t="s">
        <v>9567</v>
      </c>
    </row>
    <row r="1937" spans="6:7" x14ac:dyDescent="0.3">
      <c r="F1937" s="46">
        <f t="shared" si="41"/>
        <v>1097708</v>
      </c>
      <c r="G1937" s="390" t="s">
        <v>9567</v>
      </c>
    </row>
    <row r="1938" spans="6:7" x14ac:dyDescent="0.3">
      <c r="F1938" s="46">
        <f t="shared" si="41"/>
        <v>1097708</v>
      </c>
      <c r="G1938" s="390" t="s">
        <v>9567</v>
      </c>
    </row>
    <row r="1939" spans="6:7" x14ac:dyDescent="0.3">
      <c r="F1939" s="46">
        <f t="shared" si="41"/>
        <v>1097708</v>
      </c>
      <c r="G1939" s="390" t="s">
        <v>9567</v>
      </c>
    </row>
    <row r="1940" spans="6:7" x14ac:dyDescent="0.3">
      <c r="F1940" s="46">
        <f t="shared" si="41"/>
        <v>1097708</v>
      </c>
      <c r="G1940" s="390" t="s">
        <v>9567</v>
      </c>
    </row>
    <row r="1941" spans="6:7" x14ac:dyDescent="0.3">
      <c r="F1941" s="46">
        <f t="shared" si="41"/>
        <v>1097708</v>
      </c>
      <c r="G1941" s="390" t="s">
        <v>9567</v>
      </c>
    </row>
    <row r="1942" spans="6:7" x14ac:dyDescent="0.3">
      <c r="F1942" s="46">
        <f t="shared" si="41"/>
        <v>1097708</v>
      </c>
      <c r="G1942" s="390" t="s">
        <v>9567</v>
      </c>
    </row>
    <row r="1943" spans="6:7" x14ac:dyDescent="0.3">
      <c r="F1943" s="46">
        <f t="shared" si="41"/>
        <v>1097708</v>
      </c>
      <c r="G1943" s="390" t="s">
        <v>9567</v>
      </c>
    </row>
    <row r="1944" spans="6:7" x14ac:dyDescent="0.3">
      <c r="F1944" s="46">
        <f t="shared" si="41"/>
        <v>1097708</v>
      </c>
      <c r="G1944" s="390" t="s">
        <v>9567</v>
      </c>
    </row>
    <row r="1945" spans="6:7" x14ac:dyDescent="0.3">
      <c r="F1945" s="46">
        <f t="shared" si="41"/>
        <v>1097708</v>
      </c>
      <c r="G1945" s="390" t="s">
        <v>9567</v>
      </c>
    </row>
    <row r="1946" spans="6:7" x14ac:dyDescent="0.3">
      <c r="F1946" s="46">
        <f t="shared" si="41"/>
        <v>1097708</v>
      </c>
      <c r="G1946" s="390" t="s">
        <v>9567</v>
      </c>
    </row>
    <row r="1947" spans="6:7" x14ac:dyDescent="0.3">
      <c r="F1947" s="46">
        <f t="shared" si="41"/>
        <v>1097708</v>
      </c>
      <c r="G1947" s="390" t="s">
        <v>9567</v>
      </c>
    </row>
    <row r="1948" spans="6:7" x14ac:dyDescent="0.3">
      <c r="F1948" s="46">
        <f t="shared" si="41"/>
        <v>1097708</v>
      </c>
      <c r="G1948" s="390" t="s">
        <v>9567</v>
      </c>
    </row>
    <row r="1949" spans="6:7" x14ac:dyDescent="0.3">
      <c r="F1949" s="46">
        <f t="shared" si="41"/>
        <v>1097708</v>
      </c>
      <c r="G1949" s="390" t="s">
        <v>9567</v>
      </c>
    </row>
    <row r="1950" spans="6:7" x14ac:dyDescent="0.3">
      <c r="F1950" s="46">
        <f t="shared" si="41"/>
        <v>1097708</v>
      </c>
      <c r="G1950" s="390" t="s">
        <v>9567</v>
      </c>
    </row>
    <row r="1951" spans="6:7" x14ac:dyDescent="0.3">
      <c r="F1951" s="46">
        <f t="shared" si="41"/>
        <v>1097708</v>
      </c>
      <c r="G1951" s="390" t="s">
        <v>9567</v>
      </c>
    </row>
    <row r="1952" spans="6:7" x14ac:dyDescent="0.3">
      <c r="F1952" s="46">
        <f t="shared" si="41"/>
        <v>1097708</v>
      </c>
      <c r="G1952" s="390" t="s">
        <v>9567</v>
      </c>
    </row>
    <row r="1953" spans="6:7" x14ac:dyDescent="0.3">
      <c r="F1953" s="46">
        <f t="shared" si="41"/>
        <v>1097708</v>
      </c>
      <c r="G1953" s="390" t="s">
        <v>9567</v>
      </c>
    </row>
    <row r="1954" spans="6:7" x14ac:dyDescent="0.3">
      <c r="F1954" s="46">
        <f t="shared" si="41"/>
        <v>1097708</v>
      </c>
      <c r="G1954" s="390" t="s">
        <v>9567</v>
      </c>
    </row>
    <row r="1955" spans="6:7" x14ac:dyDescent="0.3">
      <c r="F1955" s="46">
        <f t="shared" si="41"/>
        <v>1097708</v>
      </c>
      <c r="G1955" s="390" t="s">
        <v>9567</v>
      </c>
    </row>
    <row r="1956" spans="6:7" x14ac:dyDescent="0.3">
      <c r="F1956" s="46">
        <f t="shared" si="41"/>
        <v>1097708</v>
      </c>
      <c r="G1956" s="390" t="s">
        <v>9567</v>
      </c>
    </row>
    <row r="1957" spans="6:7" x14ac:dyDescent="0.3">
      <c r="F1957" s="46">
        <f t="shared" si="41"/>
        <v>1097708</v>
      </c>
      <c r="G1957" s="390" t="s">
        <v>9567</v>
      </c>
    </row>
    <row r="1958" spans="6:7" x14ac:dyDescent="0.3">
      <c r="F1958" s="46">
        <f t="shared" si="41"/>
        <v>1097708</v>
      </c>
      <c r="G1958" s="390" t="s">
        <v>9567</v>
      </c>
    </row>
    <row r="1959" spans="6:7" x14ac:dyDescent="0.3">
      <c r="F1959" s="46">
        <f t="shared" si="41"/>
        <v>1097708</v>
      </c>
      <c r="G1959" s="390" t="s">
        <v>9567</v>
      </c>
    </row>
    <row r="1960" spans="6:7" x14ac:dyDescent="0.3">
      <c r="F1960" s="46">
        <f t="shared" si="41"/>
        <v>1097708</v>
      </c>
      <c r="G1960" s="390" t="s">
        <v>9567</v>
      </c>
    </row>
    <row r="1961" spans="6:7" x14ac:dyDescent="0.3">
      <c r="F1961" s="46">
        <f t="shared" si="41"/>
        <v>1097708</v>
      </c>
      <c r="G1961" s="390" t="s">
        <v>9567</v>
      </c>
    </row>
    <row r="1962" spans="6:7" x14ac:dyDescent="0.3">
      <c r="F1962" s="46">
        <f t="shared" si="41"/>
        <v>1097708</v>
      </c>
      <c r="G1962" s="390" t="s">
        <v>9567</v>
      </c>
    </row>
    <row r="1963" spans="6:7" x14ac:dyDescent="0.3">
      <c r="F1963" s="46">
        <f t="shared" si="41"/>
        <v>1097708</v>
      </c>
      <c r="G1963" s="390" t="s">
        <v>9567</v>
      </c>
    </row>
    <row r="1964" spans="6:7" x14ac:dyDescent="0.3">
      <c r="F1964" s="46">
        <f t="shared" si="41"/>
        <v>1097708</v>
      </c>
      <c r="G1964" s="390" t="s">
        <v>9567</v>
      </c>
    </row>
    <row r="1965" spans="6:7" x14ac:dyDescent="0.3">
      <c r="F1965" s="46">
        <f t="shared" si="41"/>
        <v>1097708</v>
      </c>
      <c r="G1965" s="390" t="s">
        <v>9567</v>
      </c>
    </row>
    <row r="1966" spans="6:7" x14ac:dyDescent="0.3">
      <c r="F1966" s="46">
        <f t="shared" si="41"/>
        <v>1097708</v>
      </c>
      <c r="G1966" s="390" t="s">
        <v>9567</v>
      </c>
    </row>
    <row r="1967" spans="6:7" x14ac:dyDescent="0.3">
      <c r="F1967" s="46">
        <f t="shared" si="41"/>
        <v>1097708</v>
      </c>
      <c r="G1967" s="390" t="s">
        <v>9567</v>
      </c>
    </row>
    <row r="1968" spans="6:7" x14ac:dyDescent="0.3">
      <c r="F1968" s="46">
        <f t="shared" si="41"/>
        <v>1097708</v>
      </c>
      <c r="G1968" s="390" t="s">
        <v>9567</v>
      </c>
    </row>
    <row r="1969" spans="6:7" x14ac:dyDescent="0.3">
      <c r="F1969" s="46">
        <f t="shared" si="41"/>
        <v>1097708</v>
      </c>
      <c r="G1969" s="390" t="s">
        <v>9567</v>
      </c>
    </row>
    <row r="1970" spans="6:7" x14ac:dyDescent="0.3">
      <c r="F1970" s="46">
        <f t="shared" si="41"/>
        <v>1097708</v>
      </c>
      <c r="G1970" s="390" t="s">
        <v>9567</v>
      </c>
    </row>
    <row r="1971" spans="6:7" x14ac:dyDescent="0.3">
      <c r="F1971" s="46">
        <f t="shared" si="41"/>
        <v>1097708</v>
      </c>
      <c r="G1971" s="390" t="s">
        <v>9567</v>
      </c>
    </row>
    <row r="1972" spans="6:7" x14ac:dyDescent="0.3">
      <c r="F1972" s="46">
        <f t="shared" si="41"/>
        <v>1097708</v>
      </c>
      <c r="G1972" s="390" t="s">
        <v>9567</v>
      </c>
    </row>
    <row r="1973" spans="6:7" x14ac:dyDescent="0.3">
      <c r="F1973" s="46">
        <f t="shared" si="41"/>
        <v>1097708</v>
      </c>
      <c r="G1973" s="390" t="s">
        <v>9567</v>
      </c>
    </row>
    <row r="1974" spans="6:7" x14ac:dyDescent="0.3">
      <c r="F1974" s="46">
        <f t="shared" si="41"/>
        <v>1097708</v>
      </c>
      <c r="G1974" s="390" t="s">
        <v>9567</v>
      </c>
    </row>
    <row r="1975" spans="6:7" x14ac:dyDescent="0.3">
      <c r="F1975" s="46">
        <f t="shared" si="41"/>
        <v>1097708</v>
      </c>
      <c r="G1975" s="390" t="s">
        <v>9567</v>
      </c>
    </row>
    <row r="1976" spans="6:7" x14ac:dyDescent="0.3">
      <c r="F1976" s="46">
        <f t="shared" si="41"/>
        <v>1097708</v>
      </c>
      <c r="G1976" s="390" t="s">
        <v>9567</v>
      </c>
    </row>
    <row r="1977" spans="6:7" x14ac:dyDescent="0.3">
      <c r="F1977" s="46">
        <f t="shared" si="41"/>
        <v>1097708</v>
      </c>
      <c r="G1977" s="390" t="s">
        <v>9567</v>
      </c>
    </row>
    <row r="1978" spans="6:7" x14ac:dyDescent="0.3">
      <c r="F1978" s="46">
        <f t="shared" si="41"/>
        <v>1097708</v>
      </c>
      <c r="G1978" s="390" t="s">
        <v>9567</v>
      </c>
    </row>
    <row r="1979" spans="6:7" x14ac:dyDescent="0.3">
      <c r="F1979" s="46">
        <f t="shared" si="41"/>
        <v>1097708</v>
      </c>
      <c r="G1979" s="390" t="s">
        <v>9567</v>
      </c>
    </row>
    <row r="1980" spans="6:7" x14ac:dyDescent="0.3">
      <c r="F1980" s="46">
        <f t="shared" si="41"/>
        <v>1097708</v>
      </c>
      <c r="G1980" s="390" t="s">
        <v>9567</v>
      </c>
    </row>
    <row r="1981" spans="6:7" x14ac:dyDescent="0.3">
      <c r="F1981" s="46">
        <f t="shared" si="41"/>
        <v>1097708</v>
      </c>
      <c r="G1981" s="390" t="s">
        <v>9567</v>
      </c>
    </row>
    <row r="1982" spans="6:7" x14ac:dyDescent="0.3">
      <c r="F1982" s="46">
        <f t="shared" si="41"/>
        <v>1097708</v>
      </c>
      <c r="G1982" s="390" t="s">
        <v>9567</v>
      </c>
    </row>
    <row r="1983" spans="6:7" x14ac:dyDescent="0.3">
      <c r="F1983" s="46">
        <f t="shared" si="41"/>
        <v>1097708</v>
      </c>
      <c r="G1983" s="390" t="s">
        <v>9567</v>
      </c>
    </row>
    <row r="1984" spans="6:7" x14ac:dyDescent="0.3">
      <c r="F1984" s="46">
        <f t="shared" si="41"/>
        <v>1097708</v>
      </c>
      <c r="G1984" s="390" t="s">
        <v>9567</v>
      </c>
    </row>
    <row r="1985" spans="6:7" x14ac:dyDescent="0.3">
      <c r="F1985" s="46">
        <f t="shared" si="41"/>
        <v>1097708</v>
      </c>
      <c r="G1985" s="390" t="s">
        <v>9567</v>
      </c>
    </row>
    <row r="1986" spans="6:7" x14ac:dyDescent="0.3">
      <c r="F1986" s="46">
        <f t="shared" si="41"/>
        <v>1097708</v>
      </c>
      <c r="G1986" s="390" t="s">
        <v>9567</v>
      </c>
    </row>
    <row r="1987" spans="6:7" x14ac:dyDescent="0.3">
      <c r="F1987" s="46">
        <f t="shared" si="41"/>
        <v>1097708</v>
      </c>
      <c r="G1987" s="390" t="s">
        <v>9567</v>
      </c>
    </row>
    <row r="1988" spans="6:7" x14ac:dyDescent="0.3">
      <c r="F1988" s="46">
        <f t="shared" si="41"/>
        <v>1097708</v>
      </c>
      <c r="G1988" s="390" t="s">
        <v>9567</v>
      </c>
    </row>
    <row r="1989" spans="6:7" x14ac:dyDescent="0.3">
      <c r="F1989" s="46">
        <f t="shared" si="41"/>
        <v>1097708</v>
      </c>
      <c r="G1989" s="390" t="s">
        <v>9567</v>
      </c>
    </row>
    <row r="1990" spans="6:7" x14ac:dyDescent="0.3">
      <c r="F1990" s="46">
        <f t="shared" si="41"/>
        <v>1097708</v>
      </c>
      <c r="G1990" s="390" t="s">
        <v>9567</v>
      </c>
    </row>
    <row r="1991" spans="6:7" x14ac:dyDescent="0.3">
      <c r="F1991" s="46">
        <f t="shared" si="41"/>
        <v>1097708</v>
      </c>
      <c r="G1991" s="390" t="s">
        <v>9567</v>
      </c>
    </row>
    <row r="1992" spans="6:7" x14ac:dyDescent="0.3">
      <c r="F1992" s="46">
        <f t="shared" si="41"/>
        <v>1097708</v>
      </c>
      <c r="G1992" s="390" t="s">
        <v>9567</v>
      </c>
    </row>
    <row r="1993" spans="6:7" x14ac:dyDescent="0.3">
      <c r="F1993" s="46">
        <f t="shared" si="41"/>
        <v>1097708</v>
      </c>
      <c r="G1993" s="390" t="s">
        <v>9567</v>
      </c>
    </row>
    <row r="1994" spans="6:7" x14ac:dyDescent="0.3">
      <c r="F1994" s="46">
        <f t="shared" ref="F1994:F2006" si="42">F1993+E1994-D1994</f>
        <v>1097708</v>
      </c>
      <c r="G1994" s="390" t="s">
        <v>9567</v>
      </c>
    </row>
    <row r="1995" spans="6:7" x14ac:dyDescent="0.3">
      <c r="F1995" s="46">
        <f t="shared" si="42"/>
        <v>1097708</v>
      </c>
      <c r="G1995" s="390" t="s">
        <v>9567</v>
      </c>
    </row>
    <row r="1996" spans="6:7" x14ac:dyDescent="0.3">
      <c r="F1996" s="46">
        <f t="shared" si="42"/>
        <v>1097708</v>
      </c>
      <c r="G1996" s="390" t="s">
        <v>9567</v>
      </c>
    </row>
    <row r="1997" spans="6:7" x14ac:dyDescent="0.3">
      <c r="F1997" s="46">
        <f t="shared" si="42"/>
        <v>1097708</v>
      </c>
      <c r="G1997" s="390" t="s">
        <v>9567</v>
      </c>
    </row>
    <row r="1998" spans="6:7" x14ac:dyDescent="0.3">
      <c r="F1998" s="46">
        <f t="shared" si="42"/>
        <v>1097708</v>
      </c>
      <c r="G1998" s="390" t="s">
        <v>9567</v>
      </c>
    </row>
    <row r="1999" spans="6:7" x14ac:dyDescent="0.3">
      <c r="F1999" s="46">
        <f t="shared" si="42"/>
        <v>1097708</v>
      </c>
      <c r="G1999" s="390" t="s">
        <v>9567</v>
      </c>
    </row>
    <row r="2000" spans="6:7" x14ac:dyDescent="0.3">
      <c r="F2000" s="46">
        <f t="shared" si="42"/>
        <v>1097708</v>
      </c>
      <c r="G2000" s="390" t="s">
        <v>9567</v>
      </c>
    </row>
    <row r="2001" spans="6:7" x14ac:dyDescent="0.3">
      <c r="F2001" s="46">
        <f t="shared" si="42"/>
        <v>1097708</v>
      </c>
      <c r="G2001" s="390" t="s">
        <v>9567</v>
      </c>
    </row>
    <row r="2002" spans="6:7" x14ac:dyDescent="0.3">
      <c r="F2002" s="46">
        <f t="shared" si="42"/>
        <v>1097708</v>
      </c>
      <c r="G2002" s="390" t="s">
        <v>9567</v>
      </c>
    </row>
    <row r="2003" spans="6:7" x14ac:dyDescent="0.3">
      <c r="F2003" s="46">
        <f t="shared" si="42"/>
        <v>1097708</v>
      </c>
      <c r="G2003" s="390" t="s">
        <v>9567</v>
      </c>
    </row>
    <row r="2004" spans="6:7" x14ac:dyDescent="0.3">
      <c r="F2004" s="46">
        <f t="shared" si="42"/>
        <v>1097708</v>
      </c>
      <c r="G2004" s="390" t="s">
        <v>9567</v>
      </c>
    </row>
    <row r="2005" spans="6:7" x14ac:dyDescent="0.3">
      <c r="F2005" s="46">
        <f t="shared" si="42"/>
        <v>1097708</v>
      </c>
      <c r="G2005" s="390" t="s">
        <v>9567</v>
      </c>
    </row>
    <row r="2006" spans="6:7" x14ac:dyDescent="0.3">
      <c r="F2006" s="46">
        <f t="shared" si="42"/>
        <v>1097708</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13814</v>
      </c>
      <c r="B4" s="664" t="s">
        <v>4504</v>
      </c>
      <c r="C4" s="664" t="s">
        <v>13815</v>
      </c>
      <c r="D4" s="664" t="s">
        <v>13816</v>
      </c>
      <c r="E4" s="664" t="s">
        <v>13817</v>
      </c>
      <c r="F4" s="665" t="s">
        <v>13818</v>
      </c>
    </row>
    <row r="5" spans="1:6" ht="23.25" x14ac:dyDescent="0.35">
      <c r="A5" s="666">
        <v>1</v>
      </c>
      <c r="B5" s="666" t="s">
        <v>13823</v>
      </c>
      <c r="C5" s="667">
        <v>45429</v>
      </c>
      <c r="D5" s="668" t="s">
        <v>13831</v>
      </c>
      <c r="E5" s="666"/>
      <c r="F5" s="667">
        <v>45434</v>
      </c>
    </row>
    <row r="6" spans="1:6" ht="23.25" x14ac:dyDescent="0.35">
      <c r="A6" s="666">
        <v>2</v>
      </c>
      <c r="B6" s="666" t="s">
        <v>13824</v>
      </c>
      <c r="C6" s="667">
        <v>45425</v>
      </c>
      <c r="D6" s="666" t="s">
        <v>13832</v>
      </c>
      <c r="E6" s="666"/>
      <c r="F6" s="666" t="s">
        <v>13828</v>
      </c>
    </row>
    <row r="7" spans="1:6" ht="23.25" x14ac:dyDescent="0.35">
      <c r="A7" s="666">
        <v>3</v>
      </c>
      <c r="B7" s="666" t="s">
        <v>13819</v>
      </c>
      <c r="C7" s="667">
        <v>45435</v>
      </c>
      <c r="D7" s="668" t="s">
        <v>13831</v>
      </c>
      <c r="E7" s="666"/>
      <c r="F7" s="667">
        <v>45440</v>
      </c>
    </row>
    <row r="8" spans="1:6" ht="23.25" x14ac:dyDescent="0.35">
      <c r="A8" s="666">
        <v>4</v>
      </c>
      <c r="B8" s="666" t="s">
        <v>13820</v>
      </c>
      <c r="C8" s="667">
        <v>45439</v>
      </c>
      <c r="D8" s="666" t="s">
        <v>13833</v>
      </c>
      <c r="E8" s="666"/>
      <c r="F8" s="667">
        <v>45453</v>
      </c>
    </row>
    <row r="9" spans="1:6" ht="23.25" x14ac:dyDescent="0.35">
      <c r="A9" s="666">
        <v>5</v>
      </c>
      <c r="B9" s="666" t="s">
        <v>13821</v>
      </c>
      <c r="C9" s="667">
        <v>45441</v>
      </c>
      <c r="D9" s="668" t="s">
        <v>13831</v>
      </c>
      <c r="E9" s="666"/>
      <c r="F9" s="667">
        <v>45444</v>
      </c>
    </row>
    <row r="10" spans="1:6" ht="23.25" x14ac:dyDescent="0.35">
      <c r="A10" s="666">
        <v>6</v>
      </c>
      <c r="B10" s="666" t="s">
        <v>13826</v>
      </c>
      <c r="C10" s="667">
        <v>45442</v>
      </c>
      <c r="D10" s="668" t="s">
        <v>13831</v>
      </c>
      <c r="E10" s="666" t="s">
        <v>13830</v>
      </c>
      <c r="F10" s="667">
        <v>45447</v>
      </c>
    </row>
    <row r="11" spans="1:6" ht="23.25" x14ac:dyDescent="0.35">
      <c r="A11" s="666">
        <v>7</v>
      </c>
      <c r="B11" s="666" t="s">
        <v>13827</v>
      </c>
      <c r="C11" s="667">
        <v>45442</v>
      </c>
      <c r="D11" s="668" t="s">
        <v>13831</v>
      </c>
      <c r="E11" s="666" t="s">
        <v>13830</v>
      </c>
      <c r="F11" s="667">
        <v>45447</v>
      </c>
    </row>
    <row r="12" spans="1:6" ht="23.25" x14ac:dyDescent="0.35">
      <c r="A12" s="666">
        <v>8</v>
      </c>
      <c r="B12" s="666" t="s">
        <v>13825</v>
      </c>
      <c r="C12" s="667">
        <v>45443</v>
      </c>
      <c r="D12" s="666" t="s">
        <v>12078</v>
      </c>
      <c r="E12" s="666" t="s">
        <v>13834</v>
      </c>
      <c r="F12" s="667">
        <v>45444</v>
      </c>
    </row>
    <row r="13" spans="1:6" ht="23.25" x14ac:dyDescent="0.35">
      <c r="A13" s="666">
        <v>9</v>
      </c>
      <c r="B13" s="666" t="s">
        <v>13822</v>
      </c>
      <c r="C13" s="667">
        <v>45442</v>
      </c>
      <c r="D13" s="668" t="s">
        <v>13831</v>
      </c>
      <c r="E13" s="666" t="s">
        <v>13829</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7"/>
  <sheetViews>
    <sheetView zoomScale="115" zoomScaleNormal="115" workbookViewId="0">
      <pane ySplit="1" topLeftCell="A1091" activePane="bottomLeft" state="frozen"/>
      <selection activeCell="D6707" sqref="D6707"/>
      <selection pane="bottomLeft" activeCell="E1112" sqref="E1112"/>
    </sheetView>
  </sheetViews>
  <sheetFormatPr defaultRowHeight="18.75" x14ac:dyDescent="0.3"/>
  <cols>
    <col min="1" max="1" width="11.42578125" customWidth="1"/>
    <col min="2" max="2" width="15.140625" style="292" customWidth="1"/>
    <col min="3" max="3" width="43.42578125" customWidth="1"/>
    <col min="4" max="4" width="15.42578125" customWidth="1"/>
    <col min="5" max="5" width="16.14062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2"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x14ac:dyDescent="0.25">
      <c r="A969" s="445">
        <v>45362</v>
      </c>
      <c r="B969" s="393"/>
      <c r="C969" s="625" t="s">
        <v>13920</v>
      </c>
      <c r="D969" s="626">
        <v>4658436</v>
      </c>
      <c r="E969" s="626"/>
      <c r="F969" s="48">
        <f t="shared" si="28"/>
        <v>8368689</v>
      </c>
      <c r="G969" s="399" t="s">
        <v>9568</v>
      </c>
    </row>
    <row r="970" spans="1:11" s="356" customFormat="1" x14ac:dyDescent="0.25">
      <c r="A970" s="445">
        <v>45362</v>
      </c>
      <c r="B970" s="459"/>
      <c r="C970" s="308" t="s">
        <v>12018</v>
      </c>
      <c r="D970" s="306">
        <v>150000</v>
      </c>
      <c r="E970" s="306"/>
      <c r="F970" s="48">
        <f t="shared" si="28"/>
        <v>8218689</v>
      </c>
      <c r="G970" s="399" t="s">
        <v>9568</v>
      </c>
      <c r="K970" s="378"/>
    </row>
    <row r="971" spans="1:11" s="356" customFormat="1" x14ac:dyDescent="0.25">
      <c r="A971" s="445">
        <v>45364</v>
      </c>
      <c r="B971" s="459"/>
      <c r="C971" s="650" t="s">
        <v>13442</v>
      </c>
      <c r="D971" s="306"/>
      <c r="E971" s="306">
        <v>5060000</v>
      </c>
      <c r="F971" s="48">
        <f t="shared" si="28"/>
        <v>13278689</v>
      </c>
      <c r="G971" s="399" t="s">
        <v>9568</v>
      </c>
      <c r="K971" s="378"/>
    </row>
    <row r="972" spans="1:11" s="356" customFormat="1" x14ac:dyDescent="0.25">
      <c r="A972" s="445">
        <v>45365</v>
      </c>
      <c r="B972" s="459"/>
      <c r="C972" s="308" t="s">
        <v>12018</v>
      </c>
      <c r="D972" s="306">
        <v>160000</v>
      </c>
      <c r="E972" s="306"/>
      <c r="F972" s="48">
        <f t="shared" si="28"/>
        <v>13118689</v>
      </c>
      <c r="G972" s="399" t="s">
        <v>9568</v>
      </c>
      <c r="K972" s="378"/>
    </row>
    <row r="973" spans="1:11" s="356" customFormat="1" x14ac:dyDescent="0.25">
      <c r="A973" s="445">
        <v>45365</v>
      </c>
      <c r="B973" s="459"/>
      <c r="C973" s="308" t="s">
        <v>13453</v>
      </c>
      <c r="D973" s="306">
        <v>75000</v>
      </c>
      <c r="E973" s="306"/>
      <c r="F973" s="48">
        <f t="shared" si="28"/>
        <v>13043689</v>
      </c>
      <c r="G973" s="399" t="s">
        <v>9568</v>
      </c>
      <c r="K973" s="378"/>
    </row>
    <row r="974" spans="1:11" s="356" customFormat="1" x14ac:dyDescent="0.25">
      <c r="A974" s="445">
        <v>45365</v>
      </c>
      <c r="B974" s="459"/>
      <c r="C974" s="308" t="s">
        <v>13454</v>
      </c>
      <c r="D974" s="306">
        <v>85000</v>
      </c>
      <c r="E974" s="306"/>
      <c r="F974" s="48">
        <f t="shared" si="28"/>
        <v>12958689</v>
      </c>
      <c r="G974" s="399" t="s">
        <v>9568</v>
      </c>
      <c r="K974" s="378"/>
    </row>
    <row r="975" spans="1:11" s="356" customFormat="1" x14ac:dyDescent="0.25">
      <c r="A975" s="445">
        <v>45373</v>
      </c>
      <c r="B975" s="459"/>
      <c r="C975" s="308" t="s">
        <v>12018</v>
      </c>
      <c r="D975" s="306">
        <v>45000</v>
      </c>
      <c r="E975" s="306"/>
      <c r="F975" s="48">
        <f t="shared" si="28"/>
        <v>12913689</v>
      </c>
      <c r="G975" s="399" t="s">
        <v>9568</v>
      </c>
      <c r="K975" s="378"/>
    </row>
    <row r="976" spans="1:11" s="356" customFormat="1" x14ac:dyDescent="0.25">
      <c r="A976" s="445">
        <v>45373</v>
      </c>
      <c r="B976" s="459"/>
      <c r="C976" s="308" t="s">
        <v>13482</v>
      </c>
      <c r="D976" s="306"/>
      <c r="E976" s="306">
        <v>500000</v>
      </c>
      <c r="F976" s="48">
        <f t="shared" si="28"/>
        <v>13413689</v>
      </c>
      <c r="G976" s="399" t="s">
        <v>9568</v>
      </c>
      <c r="K976" s="378"/>
    </row>
    <row r="977" spans="1:11" s="356" customFormat="1" x14ac:dyDescent="0.25">
      <c r="A977" s="445">
        <v>45379</v>
      </c>
      <c r="B977" s="459"/>
      <c r="C977" s="308" t="s">
        <v>13492</v>
      </c>
      <c r="D977" s="306">
        <v>34000</v>
      </c>
      <c r="E977" s="306"/>
      <c r="F977" s="48">
        <f t="shared" si="28"/>
        <v>13379689</v>
      </c>
      <c r="G977" s="399" t="s">
        <v>9568</v>
      </c>
      <c r="K977" s="378"/>
    </row>
    <row r="978" spans="1:11" s="356" customFormat="1" x14ac:dyDescent="0.25">
      <c r="A978" s="445">
        <v>45379</v>
      </c>
      <c r="B978" s="459"/>
      <c r="C978" s="308" t="s">
        <v>13478</v>
      </c>
      <c r="D978" s="306">
        <v>225000</v>
      </c>
      <c r="E978" s="306"/>
      <c r="F978" s="48">
        <f t="shared" si="28"/>
        <v>13154689</v>
      </c>
      <c r="G978" s="399" t="s">
        <v>9568</v>
      </c>
      <c r="K978" s="378"/>
    </row>
    <row r="979" spans="1:11" s="356" customFormat="1" x14ac:dyDescent="0.25">
      <c r="A979" s="445">
        <v>45380</v>
      </c>
      <c r="B979" s="459"/>
      <c r="C979" s="308" t="s">
        <v>13479</v>
      </c>
      <c r="D979" s="306">
        <v>50000</v>
      </c>
      <c r="E979" s="306"/>
      <c r="F979" s="48">
        <f t="shared" si="28"/>
        <v>13104689</v>
      </c>
      <c r="G979" s="399" t="s">
        <v>9568</v>
      </c>
      <c r="K979" s="378"/>
    </row>
    <row r="980" spans="1:11" s="356" customFormat="1" x14ac:dyDescent="0.25">
      <c r="A980" s="445">
        <v>45380</v>
      </c>
      <c r="B980" s="459"/>
      <c r="C980" s="308" t="s">
        <v>13480</v>
      </c>
      <c r="D980" s="306">
        <v>35000</v>
      </c>
      <c r="E980" s="306"/>
      <c r="F980" s="48">
        <f t="shared" si="28"/>
        <v>13069689</v>
      </c>
      <c r="G980" s="399" t="s">
        <v>9568</v>
      </c>
      <c r="K980" s="378"/>
    </row>
    <row r="981" spans="1:11" s="356" customFormat="1" x14ac:dyDescent="0.25">
      <c r="A981" s="445">
        <v>45380</v>
      </c>
      <c r="B981" s="459"/>
      <c r="C981" s="308" t="s">
        <v>13479</v>
      </c>
      <c r="D981" s="306">
        <v>15500</v>
      </c>
      <c r="E981" s="306"/>
      <c r="F981" s="48">
        <f t="shared" si="28"/>
        <v>13054189</v>
      </c>
      <c r="G981" s="399" t="s">
        <v>9568</v>
      </c>
      <c r="I981" s="524"/>
      <c r="K981" s="378"/>
    </row>
    <row r="982" spans="1:11" s="356" customFormat="1" x14ac:dyDescent="0.25">
      <c r="A982" s="445">
        <v>45380</v>
      </c>
      <c r="B982" s="459"/>
      <c r="C982" s="308" t="s">
        <v>13481</v>
      </c>
      <c r="D982" s="306">
        <v>9500</v>
      </c>
      <c r="E982" s="306"/>
      <c r="F982" s="48">
        <f t="shared" si="28"/>
        <v>13044689</v>
      </c>
      <c r="G982" s="399" t="s">
        <v>9568</v>
      </c>
      <c r="K982" s="378"/>
    </row>
    <row r="983" spans="1:11" s="356" customFormat="1" x14ac:dyDescent="0.25">
      <c r="A983" s="445">
        <v>45383</v>
      </c>
      <c r="B983" s="459"/>
      <c r="C983" s="308" t="s">
        <v>13496</v>
      </c>
      <c r="D983" s="306"/>
      <c r="E983" s="306">
        <v>223000</v>
      </c>
      <c r="F983" s="48">
        <f t="shared" si="28"/>
        <v>13267689</v>
      </c>
      <c r="G983" s="399" t="s">
        <v>9568</v>
      </c>
      <c r="K983" s="378"/>
    </row>
    <row r="984" spans="1:11" s="356" customFormat="1" ht="30" x14ac:dyDescent="0.25">
      <c r="A984" s="445">
        <v>45384</v>
      </c>
      <c r="B984" s="459"/>
      <c r="C984" s="309" t="s">
        <v>13508</v>
      </c>
      <c r="D984" s="306"/>
      <c r="E984" s="306">
        <v>1000000</v>
      </c>
      <c r="F984" s="48">
        <f t="shared" si="28"/>
        <v>14267689</v>
      </c>
      <c r="G984" s="399" t="s">
        <v>9568</v>
      </c>
      <c r="K984" s="378"/>
    </row>
    <row r="985" spans="1:11" s="356" customFormat="1" ht="30" x14ac:dyDescent="0.25">
      <c r="A985" s="445">
        <v>45384</v>
      </c>
      <c r="B985" s="459"/>
      <c r="C985" s="309" t="s">
        <v>13508</v>
      </c>
      <c r="D985" s="306"/>
      <c r="E985" s="306">
        <v>1000000</v>
      </c>
      <c r="F985" s="48">
        <f t="shared" si="28"/>
        <v>15267689</v>
      </c>
      <c r="G985" s="399" t="s">
        <v>9568</v>
      </c>
      <c r="K985" s="378"/>
    </row>
    <row r="986" spans="1:11" s="356" customFormat="1" x14ac:dyDescent="0.25">
      <c r="A986" s="445">
        <v>45384</v>
      </c>
      <c r="B986" s="459"/>
      <c r="C986" s="308" t="s">
        <v>13514</v>
      </c>
      <c r="D986" s="442">
        <v>105000</v>
      </c>
      <c r="E986" s="442"/>
      <c r="F986" s="48">
        <f t="shared" si="28"/>
        <v>15162689</v>
      </c>
      <c r="G986" s="399" t="s">
        <v>9568</v>
      </c>
      <c r="K986" s="378"/>
    </row>
    <row r="987" spans="1:11" s="356" customFormat="1" x14ac:dyDescent="0.25">
      <c r="A987" s="445">
        <v>45385</v>
      </c>
      <c r="B987" s="459"/>
      <c r="C987" s="308" t="s">
        <v>13521</v>
      </c>
      <c r="D987" s="306">
        <v>500000</v>
      </c>
      <c r="E987" s="306"/>
      <c r="F987" s="48">
        <f t="shared" si="28"/>
        <v>14662689</v>
      </c>
      <c r="G987" s="399" t="s">
        <v>9568</v>
      </c>
      <c r="K987" s="378"/>
    </row>
    <row r="988" spans="1:11" s="356" customFormat="1" x14ac:dyDescent="0.25">
      <c r="A988" s="445">
        <v>45385</v>
      </c>
      <c r="B988" s="459"/>
      <c r="C988" s="308" t="s">
        <v>13682</v>
      </c>
      <c r="D988" s="306">
        <v>30000</v>
      </c>
      <c r="E988" s="306"/>
      <c r="F988" s="48">
        <f t="shared" si="28"/>
        <v>14632689</v>
      </c>
      <c r="G988" s="399" t="s">
        <v>9568</v>
      </c>
      <c r="K988" s="378"/>
    </row>
    <row r="989" spans="1:11" x14ac:dyDescent="0.25">
      <c r="A989" s="445">
        <v>45385</v>
      </c>
      <c r="B989" s="393"/>
      <c r="C989" s="294" t="s">
        <v>13522</v>
      </c>
      <c r="D989" s="304">
        <v>15000</v>
      </c>
      <c r="E989" s="304"/>
      <c r="F989" s="48">
        <f t="shared" si="28"/>
        <v>14617689</v>
      </c>
      <c r="G989" s="399" t="s">
        <v>9568</v>
      </c>
    </row>
    <row r="990" spans="1:11" x14ac:dyDescent="0.25">
      <c r="A990" s="445">
        <v>45386</v>
      </c>
      <c r="B990" s="459"/>
      <c r="C990" s="308" t="s">
        <v>13521</v>
      </c>
      <c r="D990" s="306">
        <v>425000</v>
      </c>
      <c r="E990" s="306"/>
      <c r="F990" s="48">
        <f t="shared" si="28"/>
        <v>14192689</v>
      </c>
      <c r="G990" s="399" t="s">
        <v>9568</v>
      </c>
    </row>
    <row r="991" spans="1:11" x14ac:dyDescent="0.25">
      <c r="A991" s="445">
        <v>45386</v>
      </c>
      <c r="B991" s="393"/>
      <c r="C991" s="294" t="s">
        <v>13531</v>
      </c>
      <c r="D991" s="304">
        <v>50000</v>
      </c>
      <c r="E991" s="304"/>
      <c r="F991" s="48">
        <f t="shared" si="28"/>
        <v>14142689</v>
      </c>
      <c r="G991" s="399" t="s">
        <v>9568</v>
      </c>
    </row>
    <row r="992" spans="1:11" x14ac:dyDescent="0.25">
      <c r="A992" s="445">
        <v>45386</v>
      </c>
      <c r="B992" s="393"/>
      <c r="C992" s="294" t="s">
        <v>13532</v>
      </c>
      <c r="D992" s="304">
        <v>200000</v>
      </c>
      <c r="E992" s="304"/>
      <c r="F992" s="48">
        <f t="shared" si="28"/>
        <v>13942689</v>
      </c>
      <c r="G992" s="399" t="s">
        <v>9568</v>
      </c>
    </row>
    <row r="993" spans="1:7" x14ac:dyDescent="0.25">
      <c r="A993" s="445">
        <v>45386</v>
      </c>
      <c r="B993" s="393"/>
      <c r="C993" s="294" t="s">
        <v>13533</v>
      </c>
      <c r="D993" s="304">
        <v>100000</v>
      </c>
      <c r="E993" s="304"/>
      <c r="F993" s="48">
        <f t="shared" ref="F993:F1056" si="29">F992+E993-D993</f>
        <v>13842689</v>
      </c>
      <c r="G993" s="399" t="s">
        <v>9568</v>
      </c>
    </row>
    <row r="994" spans="1:7" x14ac:dyDescent="0.25">
      <c r="A994" s="445">
        <v>45386</v>
      </c>
      <c r="B994" s="393"/>
      <c r="C994" s="294" t="s">
        <v>13535</v>
      </c>
      <c r="D994" s="304"/>
      <c r="E994" s="304">
        <v>999000</v>
      </c>
      <c r="F994" s="48">
        <f t="shared" si="29"/>
        <v>14841689</v>
      </c>
      <c r="G994" s="399" t="s">
        <v>9568</v>
      </c>
    </row>
    <row r="995" spans="1:7" x14ac:dyDescent="0.25">
      <c r="A995" s="445">
        <v>45386</v>
      </c>
      <c r="B995" s="393"/>
      <c r="C995" s="294" t="s">
        <v>13535</v>
      </c>
      <c r="D995" s="304"/>
      <c r="E995" s="304">
        <v>999000</v>
      </c>
      <c r="F995" s="48">
        <f t="shared" si="29"/>
        <v>15840689</v>
      </c>
      <c r="G995" s="399" t="s">
        <v>9568</v>
      </c>
    </row>
    <row r="996" spans="1:7" x14ac:dyDescent="0.25">
      <c r="A996" s="445">
        <v>45386</v>
      </c>
      <c r="B996" s="393"/>
      <c r="C996" s="294" t="s">
        <v>13535</v>
      </c>
      <c r="D996" s="304"/>
      <c r="E996" s="304">
        <v>999000</v>
      </c>
      <c r="F996" s="48">
        <f t="shared" si="29"/>
        <v>16839689</v>
      </c>
      <c r="G996" s="399" t="s">
        <v>9568</v>
      </c>
    </row>
    <row r="997" spans="1:7" x14ac:dyDescent="0.25">
      <c r="A997" s="445">
        <v>45386</v>
      </c>
      <c r="B997" s="393"/>
      <c r="C997" s="294" t="s">
        <v>13535</v>
      </c>
      <c r="D997" s="304"/>
      <c r="E997" s="304">
        <v>999000</v>
      </c>
      <c r="F997" s="48">
        <f t="shared" si="29"/>
        <v>17838689</v>
      </c>
      <c r="G997" s="399" t="s">
        <v>9568</v>
      </c>
    </row>
    <row r="998" spans="1:7" x14ac:dyDescent="0.25">
      <c r="A998" s="445">
        <v>45387</v>
      </c>
      <c r="B998" s="393"/>
      <c r="C998" s="294" t="s">
        <v>13543</v>
      </c>
      <c r="D998" s="304"/>
      <c r="E998" s="304">
        <v>310000</v>
      </c>
      <c r="F998" s="48">
        <f t="shared" si="29"/>
        <v>18148689</v>
      </c>
      <c r="G998" s="399" t="s">
        <v>9568</v>
      </c>
    </row>
    <row r="999" spans="1:7" x14ac:dyDescent="0.25">
      <c r="A999" s="445">
        <v>45387</v>
      </c>
      <c r="B999" s="393"/>
      <c r="C999" s="294" t="s">
        <v>13537</v>
      </c>
      <c r="D999" s="304">
        <v>50000</v>
      </c>
      <c r="E999" s="304"/>
      <c r="F999" s="48">
        <f t="shared" si="29"/>
        <v>18098689</v>
      </c>
      <c r="G999" s="399" t="s">
        <v>9568</v>
      </c>
    </row>
    <row r="1000" spans="1:7" x14ac:dyDescent="0.25">
      <c r="A1000" s="445">
        <v>45387</v>
      </c>
      <c r="B1000" s="393"/>
      <c r="C1000" s="294" t="s">
        <v>13563</v>
      </c>
      <c r="D1000" s="304"/>
      <c r="E1000" s="304">
        <v>995000</v>
      </c>
      <c r="F1000" s="48">
        <f t="shared" si="29"/>
        <v>19093689</v>
      </c>
      <c r="G1000" s="399" t="s">
        <v>9568</v>
      </c>
    </row>
    <row r="1001" spans="1:7" x14ac:dyDescent="0.25">
      <c r="A1001" s="445">
        <v>45387</v>
      </c>
      <c r="B1001" s="393"/>
      <c r="C1001" s="294" t="s">
        <v>13563</v>
      </c>
      <c r="D1001" s="304"/>
      <c r="E1001" s="304">
        <v>995000</v>
      </c>
      <c r="F1001" s="48">
        <f t="shared" si="29"/>
        <v>20088689</v>
      </c>
      <c r="G1001" s="399" t="s">
        <v>9568</v>
      </c>
    </row>
    <row r="1002" spans="1:7" x14ac:dyDescent="0.25">
      <c r="A1002" s="445">
        <v>45388</v>
      </c>
      <c r="B1002" s="393"/>
      <c r="C1002" s="294" t="s">
        <v>13546</v>
      </c>
      <c r="D1002" s="304">
        <v>130000</v>
      </c>
      <c r="E1002" s="304"/>
      <c r="F1002" s="48">
        <f t="shared" si="29"/>
        <v>19958689</v>
      </c>
      <c r="G1002" s="399" t="s">
        <v>9568</v>
      </c>
    </row>
    <row r="1003" spans="1:7" x14ac:dyDescent="0.25">
      <c r="A1003" s="445">
        <v>45389</v>
      </c>
      <c r="B1003" s="393"/>
      <c r="C1003" s="294" t="s">
        <v>13556</v>
      </c>
      <c r="D1003" s="304">
        <v>20000</v>
      </c>
      <c r="E1003" s="304"/>
      <c r="F1003" s="48">
        <f t="shared" si="29"/>
        <v>19938689</v>
      </c>
      <c r="G1003" s="399" t="s">
        <v>9568</v>
      </c>
    </row>
    <row r="1004" spans="1:7" x14ac:dyDescent="0.25">
      <c r="A1004" s="445">
        <v>45389</v>
      </c>
      <c r="B1004" s="393"/>
      <c r="C1004" s="294" t="s">
        <v>13557</v>
      </c>
      <c r="D1004" s="304">
        <v>30000</v>
      </c>
      <c r="E1004" s="304"/>
      <c r="F1004" s="48">
        <f t="shared" si="29"/>
        <v>19908689</v>
      </c>
      <c r="G1004" s="399" t="s">
        <v>9568</v>
      </c>
    </row>
    <row r="1005" spans="1:7" x14ac:dyDescent="0.25">
      <c r="A1005" s="445">
        <v>45390</v>
      </c>
      <c r="B1005" s="393"/>
      <c r="C1005" s="294" t="s">
        <v>13558</v>
      </c>
      <c r="D1005" s="304">
        <v>200000</v>
      </c>
      <c r="E1005" s="304"/>
      <c r="F1005" s="48">
        <f t="shared" si="29"/>
        <v>19708689</v>
      </c>
      <c r="G1005" s="399" t="s">
        <v>9568</v>
      </c>
    </row>
    <row r="1006" spans="1:7" x14ac:dyDescent="0.25">
      <c r="A1006" s="445">
        <v>45390</v>
      </c>
      <c r="B1006" s="393"/>
      <c r="C1006" s="294" t="s">
        <v>13546</v>
      </c>
      <c r="D1006" s="304">
        <v>40000</v>
      </c>
      <c r="E1006" s="304"/>
      <c r="F1006" s="48">
        <f t="shared" si="29"/>
        <v>19668689</v>
      </c>
      <c r="G1006" s="399" t="s">
        <v>9568</v>
      </c>
    </row>
    <row r="1007" spans="1:7" x14ac:dyDescent="0.25">
      <c r="A1007" s="445">
        <v>45390</v>
      </c>
      <c r="B1007" s="393"/>
      <c r="C1007" s="294" t="s">
        <v>13559</v>
      </c>
      <c r="D1007" s="304">
        <v>100000</v>
      </c>
      <c r="E1007" s="304"/>
      <c r="F1007" s="48">
        <f t="shared" si="29"/>
        <v>19568689</v>
      </c>
      <c r="G1007" s="399" t="s">
        <v>9568</v>
      </c>
    </row>
    <row r="1008" spans="1:7" x14ac:dyDescent="0.25">
      <c r="A1008" s="445">
        <v>45390</v>
      </c>
      <c r="B1008" s="393"/>
      <c r="C1008" s="294" t="s">
        <v>13560</v>
      </c>
      <c r="D1008" s="304">
        <v>200000</v>
      </c>
      <c r="E1008" s="304"/>
      <c r="F1008" s="48">
        <f t="shared" si="29"/>
        <v>19368689</v>
      </c>
      <c r="G1008" s="399" t="s">
        <v>9568</v>
      </c>
    </row>
    <row r="1009" spans="1:12" x14ac:dyDescent="0.25">
      <c r="A1009" s="445">
        <v>45391</v>
      </c>
      <c r="B1009" s="393"/>
      <c r="C1009" s="294" t="s">
        <v>13561</v>
      </c>
      <c r="D1009" s="304">
        <v>20000</v>
      </c>
      <c r="E1009" s="304"/>
      <c r="F1009" s="48">
        <f t="shared" si="29"/>
        <v>19348689</v>
      </c>
      <c r="G1009" s="399" t="s">
        <v>9568</v>
      </c>
    </row>
    <row r="1010" spans="1:12" x14ac:dyDescent="0.25">
      <c r="A1010" s="445">
        <v>45391</v>
      </c>
      <c r="B1010" s="393"/>
      <c r="C1010" s="294" t="s">
        <v>13566</v>
      </c>
      <c r="D1010" s="304">
        <v>60000</v>
      </c>
      <c r="E1010" s="304"/>
      <c r="F1010" s="48">
        <f t="shared" si="29"/>
        <v>19288689</v>
      </c>
      <c r="G1010" s="399" t="s">
        <v>9568</v>
      </c>
    </row>
    <row r="1011" spans="1:12" x14ac:dyDescent="0.25">
      <c r="A1011" s="445">
        <v>45402</v>
      </c>
      <c r="B1011" s="393"/>
      <c r="C1011" s="294" t="s">
        <v>8516</v>
      </c>
      <c r="D1011" s="304">
        <v>50000</v>
      </c>
      <c r="E1011" s="304"/>
      <c r="F1011" s="48">
        <f t="shared" si="29"/>
        <v>19238689</v>
      </c>
      <c r="G1011" s="399" t="s">
        <v>9568</v>
      </c>
    </row>
    <row r="1012" spans="1:12" x14ac:dyDescent="0.25">
      <c r="A1012" s="445">
        <v>45402</v>
      </c>
      <c r="B1012" s="393"/>
      <c r="C1012" s="294" t="s">
        <v>8516</v>
      </c>
      <c r="D1012" s="304">
        <v>50500</v>
      </c>
      <c r="E1012" s="304"/>
      <c r="F1012" s="48">
        <f t="shared" si="29"/>
        <v>19188189</v>
      </c>
      <c r="G1012" s="399" t="s">
        <v>9568</v>
      </c>
    </row>
    <row r="1013" spans="1:12" ht="30" x14ac:dyDescent="0.25">
      <c r="A1013" s="445">
        <v>45405</v>
      </c>
      <c r="B1013" s="393"/>
      <c r="C1013" s="305" t="s">
        <v>13583</v>
      </c>
      <c r="D1013" s="304"/>
      <c r="E1013" s="304">
        <v>200000</v>
      </c>
      <c r="F1013" s="48">
        <f t="shared" si="29"/>
        <v>19388189</v>
      </c>
      <c r="G1013" s="399" t="s">
        <v>9568</v>
      </c>
    </row>
    <row r="1014" spans="1:12" ht="30" x14ac:dyDescent="0.25">
      <c r="A1014" s="445">
        <v>45405</v>
      </c>
      <c r="B1014" s="393"/>
      <c r="C1014" s="305" t="s">
        <v>13583</v>
      </c>
      <c r="D1014" s="304"/>
      <c r="E1014" s="304">
        <v>400000</v>
      </c>
      <c r="F1014" s="48">
        <f t="shared" si="29"/>
        <v>19788189</v>
      </c>
      <c r="G1014" s="399" t="s">
        <v>9568</v>
      </c>
      <c r="I1014" s="652"/>
      <c r="J1014" s="692"/>
      <c r="K1014" s="692"/>
      <c r="L1014" s="653"/>
    </row>
    <row r="1015" spans="1:12" ht="30" x14ac:dyDescent="0.25">
      <c r="A1015" s="445">
        <v>45405</v>
      </c>
      <c r="B1015" s="393"/>
      <c r="C1015" s="305" t="s">
        <v>13583</v>
      </c>
      <c r="D1015" s="304"/>
      <c r="E1015" s="304">
        <v>800000</v>
      </c>
      <c r="F1015" s="48">
        <f t="shared" si="29"/>
        <v>20588189</v>
      </c>
      <c r="G1015" s="399" t="s">
        <v>9568</v>
      </c>
      <c r="I1015" s="652"/>
      <c r="J1015" s="692"/>
      <c r="K1015" s="692"/>
      <c r="L1015" s="653"/>
    </row>
    <row r="1016" spans="1:12" ht="30" x14ac:dyDescent="0.25">
      <c r="A1016" s="445">
        <v>45405</v>
      </c>
      <c r="B1016" s="393"/>
      <c r="C1016" s="305" t="s">
        <v>13583</v>
      </c>
      <c r="D1016" s="304"/>
      <c r="E1016" s="304">
        <v>400000</v>
      </c>
      <c r="F1016" s="48">
        <f t="shared" si="29"/>
        <v>20988189</v>
      </c>
      <c r="G1016" s="399" t="s">
        <v>9568</v>
      </c>
      <c r="I1016" s="652"/>
      <c r="J1016" s="692"/>
      <c r="K1016" s="692"/>
      <c r="L1016" s="653"/>
    </row>
    <row r="1017" spans="1:12" ht="30" x14ac:dyDescent="0.25">
      <c r="A1017" s="445">
        <v>45405</v>
      </c>
      <c r="B1017" s="393"/>
      <c r="C1017" s="305" t="s">
        <v>13583</v>
      </c>
      <c r="D1017" s="304"/>
      <c r="E1017" s="304">
        <v>463000</v>
      </c>
      <c r="F1017" s="48">
        <f t="shared" si="29"/>
        <v>21451189</v>
      </c>
      <c r="G1017" s="399" t="s">
        <v>9568</v>
      </c>
      <c r="I1017" s="652"/>
      <c r="J1017" s="692"/>
      <c r="K1017" s="692"/>
      <c r="L1017" s="653"/>
    </row>
    <row r="1018" spans="1:12" ht="30" x14ac:dyDescent="0.25">
      <c r="A1018" s="445">
        <v>45405</v>
      </c>
      <c r="B1018" s="393"/>
      <c r="C1018" s="305" t="s">
        <v>13583</v>
      </c>
      <c r="D1018" s="304"/>
      <c r="E1018" s="304">
        <v>537000</v>
      </c>
      <c r="F1018" s="48">
        <f t="shared" si="29"/>
        <v>21988189</v>
      </c>
      <c r="G1018" s="399" t="s">
        <v>9568</v>
      </c>
      <c r="I1018" s="652"/>
      <c r="J1018" s="692"/>
      <c r="K1018" s="692"/>
      <c r="L1018" s="653"/>
    </row>
    <row r="1019" spans="1:12" ht="30" x14ac:dyDescent="0.25">
      <c r="A1019" s="445">
        <v>45406</v>
      </c>
      <c r="B1019" s="393"/>
      <c r="C1019" s="305" t="s">
        <v>13583</v>
      </c>
      <c r="D1019" s="304"/>
      <c r="E1019" s="304">
        <v>800000</v>
      </c>
      <c r="F1019" s="48">
        <f t="shared" si="29"/>
        <v>22788189</v>
      </c>
      <c r="G1019" s="399" t="s">
        <v>9568</v>
      </c>
      <c r="I1019" s="652"/>
      <c r="J1019" s="692"/>
      <c r="K1019" s="692"/>
      <c r="L1019" s="653"/>
    </row>
    <row r="1020" spans="1:12" ht="30" x14ac:dyDescent="0.25">
      <c r="A1020" s="445">
        <v>45406</v>
      </c>
      <c r="B1020" s="393"/>
      <c r="C1020" s="305" t="s">
        <v>13583</v>
      </c>
      <c r="D1020" s="304"/>
      <c r="E1020" s="304">
        <v>700000</v>
      </c>
      <c r="F1020" s="48">
        <f t="shared" si="29"/>
        <v>23488189</v>
      </c>
      <c r="G1020" s="399" t="s">
        <v>9568</v>
      </c>
      <c r="I1020" s="652"/>
      <c r="J1020" s="692"/>
      <c r="K1020" s="692"/>
      <c r="L1020" s="653"/>
    </row>
    <row r="1021" spans="1:12" ht="30" x14ac:dyDescent="0.25">
      <c r="A1021" s="445">
        <v>45411</v>
      </c>
      <c r="B1021" s="393"/>
      <c r="C1021" s="305" t="s">
        <v>13583</v>
      </c>
      <c r="D1021" s="304"/>
      <c r="E1021" s="304">
        <v>300000</v>
      </c>
      <c r="F1021" s="48">
        <f t="shared" si="29"/>
        <v>23788189</v>
      </c>
      <c r="G1021" s="399" t="s">
        <v>9568</v>
      </c>
      <c r="I1021" s="652"/>
      <c r="J1021" s="692"/>
      <c r="K1021" s="692"/>
      <c r="L1021" s="653"/>
    </row>
    <row r="1022" spans="1:12" x14ac:dyDescent="0.25">
      <c r="A1022" s="445">
        <v>45408</v>
      </c>
      <c r="B1022" s="393"/>
      <c r="C1022" s="305" t="s">
        <v>13617</v>
      </c>
      <c r="D1022" s="304"/>
      <c r="E1022" s="304">
        <v>250000</v>
      </c>
      <c r="F1022" s="48">
        <f t="shared" si="29"/>
        <v>24038189</v>
      </c>
      <c r="G1022" s="399" t="s">
        <v>9568</v>
      </c>
      <c r="I1022" s="378"/>
      <c r="J1022" s="692"/>
      <c r="K1022" s="692"/>
      <c r="L1022" s="653"/>
    </row>
    <row r="1023" spans="1:12" x14ac:dyDescent="0.25">
      <c r="A1023" s="445">
        <v>45406</v>
      </c>
      <c r="B1023" s="393"/>
      <c r="C1023" s="305" t="s">
        <v>13617</v>
      </c>
      <c r="D1023" s="304"/>
      <c r="E1023" s="304">
        <v>355000</v>
      </c>
      <c r="F1023" s="48">
        <f t="shared" si="29"/>
        <v>24393189</v>
      </c>
      <c r="G1023" s="399" t="s">
        <v>9568</v>
      </c>
      <c r="I1023" s="693"/>
      <c r="J1023" s="693"/>
      <c r="K1023" s="693"/>
      <c r="L1023" s="654"/>
    </row>
    <row r="1024" spans="1:12" x14ac:dyDescent="0.25">
      <c r="A1024" s="445">
        <v>45408</v>
      </c>
      <c r="B1024" s="393"/>
      <c r="C1024" s="305" t="s">
        <v>13617</v>
      </c>
      <c r="D1024" s="304"/>
      <c r="E1024" s="304">
        <v>100000</v>
      </c>
      <c r="F1024" s="48">
        <f t="shared" si="29"/>
        <v>24493189</v>
      </c>
      <c r="G1024" s="399" t="s">
        <v>9568</v>
      </c>
      <c r="I1024" s="277">
        <f>E1022+E1023+E1024+E1025</f>
        <v>905000</v>
      </c>
    </row>
    <row r="1025" spans="1:11" x14ac:dyDescent="0.25">
      <c r="A1025" s="445">
        <v>45409</v>
      </c>
      <c r="B1025" s="393"/>
      <c r="C1025" s="305" t="s">
        <v>13617</v>
      </c>
      <c r="D1025" s="304"/>
      <c r="E1025" s="304">
        <v>200000</v>
      </c>
      <c r="F1025" s="48">
        <f t="shared" si="29"/>
        <v>24693189</v>
      </c>
      <c r="G1025" s="399" t="s">
        <v>9568</v>
      </c>
      <c r="I1025" s="277"/>
      <c r="J1025" s="277"/>
    </row>
    <row r="1026" spans="1:11" x14ac:dyDescent="0.25">
      <c r="A1026" s="445">
        <v>45408</v>
      </c>
      <c r="B1026" s="393"/>
      <c r="C1026" s="305" t="s">
        <v>11433</v>
      </c>
      <c r="D1026" s="304"/>
      <c r="E1026" s="304">
        <v>250000</v>
      </c>
      <c r="F1026" s="48">
        <f t="shared" si="29"/>
        <v>24943189</v>
      </c>
      <c r="G1026" s="399" t="s">
        <v>9568</v>
      </c>
      <c r="I1026" s="277"/>
    </row>
    <row r="1027" spans="1:11" x14ac:dyDescent="0.25">
      <c r="A1027" s="445">
        <v>45408</v>
      </c>
      <c r="B1027" s="393"/>
      <c r="C1027" s="305" t="s">
        <v>11433</v>
      </c>
      <c r="D1027" s="304"/>
      <c r="E1027" s="304">
        <v>1000000</v>
      </c>
      <c r="F1027" s="48">
        <f t="shared" si="29"/>
        <v>25943189</v>
      </c>
      <c r="G1027" s="399" t="s">
        <v>9568</v>
      </c>
      <c r="I1027" s="277"/>
    </row>
    <row r="1028" spans="1:11" x14ac:dyDescent="0.25">
      <c r="A1028" s="445">
        <v>45411</v>
      </c>
      <c r="B1028" s="393"/>
      <c r="C1028" s="305" t="s">
        <v>11433</v>
      </c>
      <c r="D1028" s="304"/>
      <c r="E1028" s="304">
        <v>215000</v>
      </c>
      <c r="F1028" s="48">
        <f t="shared" si="29"/>
        <v>26158189</v>
      </c>
      <c r="G1028" s="399" t="s">
        <v>9568</v>
      </c>
      <c r="I1028" s="277"/>
      <c r="J1028" s="277"/>
    </row>
    <row r="1029" spans="1:11" s="356" customFormat="1" ht="22.5" customHeight="1" x14ac:dyDescent="0.25">
      <c r="A1029" s="445">
        <v>45406</v>
      </c>
      <c r="B1029" s="459"/>
      <c r="C1029" s="308" t="s">
        <v>13584</v>
      </c>
      <c r="D1029" s="306">
        <v>18000</v>
      </c>
      <c r="E1029" s="306"/>
      <c r="F1029" s="48">
        <f t="shared" si="29"/>
        <v>26140189</v>
      </c>
      <c r="G1029" s="399" t="s">
        <v>9568</v>
      </c>
      <c r="I1029" s="524">
        <f>E1028+E1027+E1026</f>
        <v>1465000</v>
      </c>
      <c r="K1029" s="378"/>
    </row>
    <row r="1030" spans="1:11" s="356" customFormat="1" ht="22.5" customHeight="1" x14ac:dyDescent="0.25">
      <c r="A1030" s="445">
        <v>45407</v>
      </c>
      <c r="B1030" s="459"/>
      <c r="C1030" s="308" t="s">
        <v>13586</v>
      </c>
      <c r="D1030" s="306">
        <v>200000</v>
      </c>
      <c r="E1030" s="306"/>
      <c r="F1030" s="48">
        <f t="shared" si="29"/>
        <v>25940189</v>
      </c>
      <c r="G1030" s="399" t="s">
        <v>9568</v>
      </c>
      <c r="I1030" s="524"/>
      <c r="K1030" s="378"/>
    </row>
    <row r="1031" spans="1:11" s="356" customFormat="1" ht="22.5" customHeight="1" x14ac:dyDescent="0.25">
      <c r="A1031" s="445">
        <v>45407</v>
      </c>
      <c r="B1031" s="459"/>
      <c r="C1031" s="308" t="s">
        <v>13589</v>
      </c>
      <c r="D1031" s="306">
        <v>204000</v>
      </c>
      <c r="E1031" s="306"/>
      <c r="F1031" s="48">
        <f t="shared" si="29"/>
        <v>25736189</v>
      </c>
      <c r="G1031" s="399" t="s">
        <v>9568</v>
      </c>
      <c r="K1031" s="378"/>
    </row>
    <row r="1032" spans="1:11" s="356" customFormat="1" ht="22.5" customHeight="1" x14ac:dyDescent="0.25">
      <c r="A1032" s="445">
        <v>45408</v>
      </c>
      <c r="B1032" s="459"/>
      <c r="C1032" s="308" t="s">
        <v>13596</v>
      </c>
      <c r="D1032" s="306">
        <v>35600</v>
      </c>
      <c r="E1032" s="306"/>
      <c r="F1032" s="48">
        <f t="shared" si="29"/>
        <v>25700589</v>
      </c>
      <c r="G1032" s="399" t="s">
        <v>9568</v>
      </c>
      <c r="K1032" s="378"/>
    </row>
    <row r="1033" spans="1:11" s="356" customFormat="1" ht="22.5" customHeight="1" x14ac:dyDescent="0.25">
      <c r="A1033" s="445">
        <v>45408</v>
      </c>
      <c r="B1033" s="459"/>
      <c r="C1033" s="308" t="s">
        <v>13597</v>
      </c>
      <c r="D1033" s="310">
        <v>40000</v>
      </c>
      <c r="E1033" s="310"/>
      <c r="F1033" s="48">
        <f t="shared" si="29"/>
        <v>25660589</v>
      </c>
      <c r="G1033" s="399" t="s">
        <v>9568</v>
      </c>
      <c r="K1033" s="378"/>
    </row>
    <row r="1034" spans="1:11" s="356" customFormat="1" ht="22.5" customHeight="1" x14ac:dyDescent="0.25">
      <c r="A1034" s="445">
        <v>45408</v>
      </c>
      <c r="B1034" s="459"/>
      <c r="C1034" s="308" t="s">
        <v>13598</v>
      </c>
      <c r="D1034" s="310">
        <v>5000</v>
      </c>
      <c r="E1034" s="310"/>
      <c r="F1034" s="48">
        <f t="shared" si="29"/>
        <v>25655589</v>
      </c>
      <c r="G1034" s="399" t="s">
        <v>9568</v>
      </c>
      <c r="K1034" s="378"/>
    </row>
    <row r="1035" spans="1:11" s="356" customFormat="1" ht="22.5" customHeight="1" x14ac:dyDescent="0.25">
      <c r="A1035" s="445">
        <v>45409</v>
      </c>
      <c r="B1035" s="459"/>
      <c r="C1035" s="308" t="s">
        <v>13604</v>
      </c>
      <c r="D1035" s="310">
        <v>4500</v>
      </c>
      <c r="E1035" s="310"/>
      <c r="F1035" s="48">
        <f t="shared" si="29"/>
        <v>25651089</v>
      </c>
      <c r="G1035" s="399" t="s">
        <v>9568</v>
      </c>
      <c r="K1035" s="378"/>
    </row>
    <row r="1036" spans="1:11" x14ac:dyDescent="0.25">
      <c r="A1036" s="445">
        <v>45409</v>
      </c>
      <c r="B1036" s="393"/>
      <c r="C1036" s="655" t="s">
        <v>13605</v>
      </c>
      <c r="D1036" s="656">
        <v>500000</v>
      </c>
      <c r="E1036" s="656"/>
      <c r="F1036" s="48">
        <f t="shared" si="29"/>
        <v>25151089</v>
      </c>
      <c r="G1036" s="399" t="s">
        <v>9568</v>
      </c>
    </row>
    <row r="1037" spans="1:11" x14ac:dyDescent="0.25">
      <c r="A1037" s="445">
        <v>45409</v>
      </c>
      <c r="B1037" s="393"/>
      <c r="C1037" s="655" t="s">
        <v>13606</v>
      </c>
      <c r="D1037" s="656">
        <v>500000</v>
      </c>
      <c r="E1037" s="656"/>
      <c r="F1037" s="48">
        <f t="shared" si="29"/>
        <v>24651089</v>
      </c>
      <c r="G1037" s="399" t="s">
        <v>9568</v>
      </c>
    </row>
    <row r="1038" spans="1:11" x14ac:dyDescent="0.25">
      <c r="A1038" s="445">
        <v>45409</v>
      </c>
      <c r="B1038" s="393"/>
      <c r="C1038" s="294" t="s">
        <v>13607</v>
      </c>
      <c r="D1038" s="304"/>
      <c r="E1038" s="304">
        <v>5000000</v>
      </c>
      <c r="F1038" s="48">
        <f t="shared" si="29"/>
        <v>29651089</v>
      </c>
      <c r="G1038" s="399" t="s">
        <v>9568</v>
      </c>
    </row>
    <row r="1039" spans="1:11" x14ac:dyDescent="0.25">
      <c r="A1039" s="445">
        <v>45409</v>
      </c>
      <c r="B1039" s="393"/>
      <c r="C1039" s="294" t="s">
        <v>13611</v>
      </c>
      <c r="D1039" s="304">
        <v>15000</v>
      </c>
      <c r="E1039" s="304"/>
      <c r="F1039" s="48">
        <f t="shared" si="29"/>
        <v>29636089</v>
      </c>
      <c r="G1039" s="399" t="s">
        <v>9568</v>
      </c>
    </row>
    <row r="1040" spans="1:11" x14ac:dyDescent="0.25">
      <c r="A1040" s="445">
        <v>45409</v>
      </c>
      <c r="B1040" s="393"/>
      <c r="C1040" s="294" t="s">
        <v>13614</v>
      </c>
      <c r="D1040" s="304">
        <v>59160</v>
      </c>
      <c r="E1040" s="304"/>
      <c r="F1040" s="48">
        <f t="shared" si="29"/>
        <v>29576929</v>
      </c>
      <c r="G1040" s="399" t="s">
        <v>9568</v>
      </c>
    </row>
    <row r="1041" spans="1:7" x14ac:dyDescent="0.25">
      <c r="A1041" s="445">
        <v>45412</v>
      </c>
      <c r="B1041" s="393"/>
      <c r="C1041" s="294" t="s">
        <v>13615</v>
      </c>
      <c r="D1041" s="304">
        <v>100000</v>
      </c>
      <c r="E1041" s="304"/>
      <c r="F1041" s="48">
        <f t="shared" si="29"/>
        <v>29476929</v>
      </c>
      <c r="G1041" s="399" t="s">
        <v>9568</v>
      </c>
    </row>
    <row r="1042" spans="1:7" x14ac:dyDescent="0.25">
      <c r="A1042" s="445">
        <v>45414</v>
      </c>
      <c r="B1042" s="393"/>
      <c r="C1042" s="294" t="s">
        <v>13616</v>
      </c>
      <c r="D1042" s="304">
        <v>70000</v>
      </c>
      <c r="E1042" s="304"/>
      <c r="F1042" s="48">
        <f t="shared" si="29"/>
        <v>29406929</v>
      </c>
      <c r="G1042" s="399" t="s">
        <v>9568</v>
      </c>
    </row>
    <row r="1043" spans="1:7" ht="30" x14ac:dyDescent="0.25">
      <c r="A1043" s="445">
        <v>45414</v>
      </c>
      <c r="B1043" s="459"/>
      <c r="C1043" s="309" t="s">
        <v>13618</v>
      </c>
      <c r="D1043" s="306">
        <v>250000</v>
      </c>
      <c r="E1043" s="306"/>
      <c r="F1043" s="48">
        <f t="shared" si="29"/>
        <v>29156929</v>
      </c>
      <c r="G1043" s="399" t="s">
        <v>9568</v>
      </c>
    </row>
    <row r="1044" spans="1:7" x14ac:dyDescent="0.25">
      <c r="A1044" s="445">
        <v>45414</v>
      </c>
      <c r="B1044" s="393"/>
      <c r="C1044" s="294" t="s">
        <v>13619</v>
      </c>
      <c r="D1044" s="304">
        <v>10120</v>
      </c>
      <c r="E1044" s="304"/>
      <c r="F1044" s="48">
        <f t="shared" si="29"/>
        <v>29146809</v>
      </c>
      <c r="G1044" s="399" t="s">
        <v>9568</v>
      </c>
    </row>
    <row r="1045" spans="1:7" x14ac:dyDescent="0.25">
      <c r="A1045" s="445">
        <v>45414</v>
      </c>
      <c r="B1045" s="393"/>
      <c r="C1045" s="305" t="s">
        <v>11433</v>
      </c>
      <c r="D1045" s="304"/>
      <c r="E1045" s="304">
        <v>1000000</v>
      </c>
      <c r="F1045" s="48">
        <f t="shared" si="29"/>
        <v>30146809</v>
      </c>
      <c r="G1045" s="399" t="s">
        <v>9568</v>
      </c>
    </row>
    <row r="1046" spans="1:7" x14ac:dyDescent="0.25">
      <c r="A1046" s="445">
        <v>45414</v>
      </c>
      <c r="B1046" s="393"/>
      <c r="C1046" s="305" t="s">
        <v>11433</v>
      </c>
      <c r="D1046" s="304"/>
      <c r="E1046" s="304">
        <v>1000000</v>
      </c>
      <c r="F1046" s="48">
        <f t="shared" si="29"/>
        <v>31146809</v>
      </c>
      <c r="G1046" s="399" t="s">
        <v>9568</v>
      </c>
    </row>
    <row r="1047" spans="1:7" ht="30" x14ac:dyDescent="0.25">
      <c r="A1047" s="445">
        <v>45416</v>
      </c>
      <c r="B1047" s="393"/>
      <c r="C1047" s="305" t="s">
        <v>13630</v>
      </c>
      <c r="D1047" s="306">
        <v>100000</v>
      </c>
      <c r="E1047" s="306"/>
      <c r="F1047" s="48">
        <f t="shared" si="29"/>
        <v>31046809</v>
      </c>
      <c r="G1047" s="399" t="s">
        <v>9568</v>
      </c>
    </row>
    <row r="1048" spans="1:7" x14ac:dyDescent="0.25">
      <c r="A1048" s="445">
        <v>45417</v>
      </c>
      <c r="B1048" s="393"/>
      <c r="C1048" s="294" t="s">
        <v>10087</v>
      </c>
      <c r="D1048" s="304">
        <v>1000000</v>
      </c>
      <c r="E1048" s="304"/>
      <c r="F1048" s="48">
        <f t="shared" si="29"/>
        <v>30046809</v>
      </c>
      <c r="G1048" s="399" t="s">
        <v>9568</v>
      </c>
    </row>
    <row r="1049" spans="1:7" x14ac:dyDescent="0.25">
      <c r="A1049" s="445">
        <v>45419</v>
      </c>
      <c r="B1049" s="459"/>
      <c r="C1049" s="308" t="s">
        <v>10087</v>
      </c>
      <c r="D1049" s="306">
        <v>500000</v>
      </c>
      <c r="E1049" s="306"/>
      <c r="F1049" s="48">
        <f t="shared" si="29"/>
        <v>29546809</v>
      </c>
      <c r="G1049" s="399" t="s">
        <v>9568</v>
      </c>
    </row>
    <row r="1050" spans="1:7" x14ac:dyDescent="0.25">
      <c r="A1050" s="445">
        <v>45420</v>
      </c>
      <c r="B1050" s="459"/>
      <c r="C1050" s="308" t="s">
        <v>10087</v>
      </c>
      <c r="D1050" s="306">
        <v>250000</v>
      </c>
      <c r="E1050" s="306"/>
      <c r="F1050" s="48">
        <f t="shared" si="29"/>
        <v>29296809</v>
      </c>
      <c r="G1050" s="399" t="s">
        <v>9568</v>
      </c>
    </row>
    <row r="1051" spans="1:7" x14ac:dyDescent="0.25">
      <c r="A1051" s="445">
        <v>45420</v>
      </c>
      <c r="B1051" s="459"/>
      <c r="C1051" s="308" t="s">
        <v>13662</v>
      </c>
      <c r="D1051" s="310">
        <v>20950</v>
      </c>
      <c r="E1051" s="310"/>
      <c r="F1051" s="48">
        <f t="shared" si="29"/>
        <v>29275859</v>
      </c>
      <c r="G1051" s="399" t="s">
        <v>9568</v>
      </c>
    </row>
    <row r="1052" spans="1:7" x14ac:dyDescent="0.25">
      <c r="A1052" s="445">
        <v>45420</v>
      </c>
      <c r="B1052" s="459"/>
      <c r="C1052" s="308" t="s">
        <v>13663</v>
      </c>
      <c r="D1052" s="442">
        <v>105000</v>
      </c>
      <c r="E1052" s="442"/>
      <c r="F1052" s="48">
        <f t="shared" si="29"/>
        <v>29170859</v>
      </c>
      <c r="G1052" s="399" t="s">
        <v>9568</v>
      </c>
    </row>
    <row r="1053" spans="1:7" x14ac:dyDescent="0.25">
      <c r="A1053" s="445">
        <v>45420</v>
      </c>
      <c r="B1053" s="459"/>
      <c r="C1053" s="308" t="s">
        <v>13664</v>
      </c>
      <c r="D1053" s="306">
        <v>85000</v>
      </c>
      <c r="E1053" s="306"/>
      <c r="F1053" s="48">
        <f t="shared" si="29"/>
        <v>29085859</v>
      </c>
      <c r="G1053" s="399" t="s">
        <v>9568</v>
      </c>
    </row>
    <row r="1054" spans="1:7" x14ac:dyDescent="0.25">
      <c r="A1054" s="445">
        <v>45420</v>
      </c>
      <c r="B1054" s="459"/>
      <c r="C1054" s="308" t="s">
        <v>13677</v>
      </c>
      <c r="D1054" s="306">
        <v>354000</v>
      </c>
      <c r="E1054" s="306"/>
      <c r="F1054" s="48">
        <f t="shared" si="29"/>
        <v>28731859</v>
      </c>
      <c r="G1054" s="399" t="s">
        <v>9568</v>
      </c>
    </row>
    <row r="1055" spans="1:7" x14ac:dyDescent="0.25">
      <c r="A1055" s="445">
        <v>45422</v>
      </c>
      <c r="B1055" s="459"/>
      <c r="C1055" s="308" t="s">
        <v>13685</v>
      </c>
      <c r="D1055" s="310">
        <v>15000</v>
      </c>
      <c r="E1055" s="310"/>
      <c r="F1055" s="48">
        <f t="shared" si="29"/>
        <v>28716859</v>
      </c>
      <c r="G1055" s="399" t="s">
        <v>9568</v>
      </c>
    </row>
    <row r="1056" spans="1:7" x14ac:dyDescent="0.25">
      <c r="A1056" s="445">
        <v>45422</v>
      </c>
      <c r="B1056" s="459"/>
      <c r="C1056" s="308" t="s">
        <v>13683</v>
      </c>
      <c r="D1056" s="310">
        <v>60000</v>
      </c>
      <c r="E1056" s="310"/>
      <c r="F1056" s="48">
        <f t="shared" si="29"/>
        <v>28656859</v>
      </c>
      <c r="G1056" s="399" t="s">
        <v>9568</v>
      </c>
    </row>
    <row r="1057" spans="1:7" x14ac:dyDescent="0.25">
      <c r="A1057" s="445">
        <v>45422</v>
      </c>
      <c r="B1057" s="459"/>
      <c r="C1057" s="308" t="s">
        <v>13684</v>
      </c>
      <c r="D1057" s="306">
        <v>13000</v>
      </c>
      <c r="E1057" s="306"/>
      <c r="F1057" s="48">
        <f t="shared" ref="F1057:F1063" si="30">F1056+E1057-D1057</f>
        <v>28643859</v>
      </c>
      <c r="G1057" s="399" t="s">
        <v>9568</v>
      </c>
    </row>
    <row r="1058" spans="1:7" x14ac:dyDescent="0.25">
      <c r="A1058" s="445">
        <v>45423</v>
      </c>
      <c r="B1058" s="459"/>
      <c r="C1058" s="308" t="s">
        <v>13686</v>
      </c>
      <c r="D1058" s="306">
        <v>200000</v>
      </c>
      <c r="E1058" s="306"/>
      <c r="F1058" s="48">
        <f t="shared" si="30"/>
        <v>28443859</v>
      </c>
      <c r="G1058" s="399" t="s">
        <v>9568</v>
      </c>
    </row>
    <row r="1059" spans="1:7" x14ac:dyDescent="0.25">
      <c r="A1059" s="445">
        <v>45423</v>
      </c>
      <c r="B1059" s="459"/>
      <c r="C1059" s="308" t="s">
        <v>13686</v>
      </c>
      <c r="D1059" s="306">
        <v>500000</v>
      </c>
      <c r="E1059" s="306"/>
      <c r="F1059" s="48">
        <f t="shared" si="30"/>
        <v>27943859</v>
      </c>
      <c r="G1059" s="399" t="s">
        <v>9568</v>
      </c>
    </row>
    <row r="1060" spans="1:7" x14ac:dyDescent="0.25">
      <c r="A1060" s="445">
        <v>45423</v>
      </c>
      <c r="B1060" s="459"/>
      <c r="C1060" s="308" t="s">
        <v>13690</v>
      </c>
      <c r="D1060" s="306">
        <v>1500000</v>
      </c>
      <c r="E1060" s="306"/>
      <c r="F1060" s="48">
        <f t="shared" si="30"/>
        <v>26443859</v>
      </c>
      <c r="G1060" s="399" t="s">
        <v>9568</v>
      </c>
    </row>
    <row r="1061" spans="1:7" x14ac:dyDescent="0.25">
      <c r="A1061" s="445">
        <v>45424</v>
      </c>
      <c r="B1061" s="459"/>
      <c r="C1061" s="308" t="s">
        <v>13701</v>
      </c>
      <c r="D1061" s="306">
        <v>220000</v>
      </c>
      <c r="E1061" s="306"/>
      <c r="F1061" s="48">
        <f t="shared" si="30"/>
        <v>26223859</v>
      </c>
      <c r="G1061" s="399" t="s">
        <v>9568</v>
      </c>
    </row>
    <row r="1062" spans="1:7" x14ac:dyDescent="0.25">
      <c r="A1062" s="445">
        <v>45425</v>
      </c>
      <c r="B1062" s="459"/>
      <c r="C1062" s="308" t="s">
        <v>13706</v>
      </c>
      <c r="D1062" s="306">
        <v>70000</v>
      </c>
      <c r="E1062" s="306"/>
      <c r="F1062" s="48">
        <f t="shared" si="30"/>
        <v>26153859</v>
      </c>
      <c r="G1062" s="399" t="s">
        <v>9568</v>
      </c>
    </row>
    <row r="1063" spans="1:7" x14ac:dyDescent="0.25">
      <c r="A1063" s="445">
        <v>45425</v>
      </c>
      <c r="B1063" s="459"/>
      <c r="C1063" s="308" t="s">
        <v>13707</v>
      </c>
      <c r="D1063" s="306">
        <v>25000</v>
      </c>
      <c r="E1063" s="306"/>
      <c r="F1063" s="48">
        <f t="shared" si="30"/>
        <v>26128859</v>
      </c>
      <c r="G1063" s="399" t="s">
        <v>9568</v>
      </c>
    </row>
    <row r="1064" spans="1:7" x14ac:dyDescent="0.25">
      <c r="A1064" s="445">
        <v>45429</v>
      </c>
      <c r="B1064" s="459"/>
      <c r="C1064" s="308" t="s">
        <v>13726</v>
      </c>
      <c r="D1064" s="306">
        <v>30000</v>
      </c>
      <c r="E1064" s="306"/>
      <c r="F1064" s="48">
        <f t="shared" ref="F1064:F1120" si="31">F1063+E1064-D1064</f>
        <v>26098859</v>
      </c>
      <c r="G1064" s="399" t="s">
        <v>9568</v>
      </c>
    </row>
    <row r="1065" spans="1:7" x14ac:dyDescent="0.25">
      <c r="A1065" s="445">
        <v>45429</v>
      </c>
      <c r="B1065" s="459"/>
      <c r="C1065" s="308" t="s">
        <v>13727</v>
      </c>
      <c r="D1065" s="306">
        <v>100000</v>
      </c>
      <c r="E1065" s="306"/>
      <c r="F1065" s="48">
        <f t="shared" si="31"/>
        <v>25998859</v>
      </c>
      <c r="G1065" s="399" t="s">
        <v>9568</v>
      </c>
    </row>
    <row r="1066" spans="1:7" x14ac:dyDescent="0.25">
      <c r="A1066" s="445">
        <v>45429</v>
      </c>
      <c r="B1066" s="459"/>
      <c r="C1066" s="308" t="s">
        <v>13017</v>
      </c>
      <c r="D1066" s="306">
        <v>12000</v>
      </c>
      <c r="E1066" s="306"/>
      <c r="F1066" s="48">
        <f t="shared" si="31"/>
        <v>25986859</v>
      </c>
      <c r="G1066" s="399" t="s">
        <v>9568</v>
      </c>
    </row>
    <row r="1067" spans="1:7" x14ac:dyDescent="0.25">
      <c r="A1067" s="445">
        <v>45430</v>
      </c>
      <c r="B1067" s="459"/>
      <c r="C1067" s="308" t="s">
        <v>13686</v>
      </c>
      <c r="D1067" s="306">
        <v>150000</v>
      </c>
      <c r="E1067" s="306"/>
      <c r="F1067" s="48">
        <f t="shared" si="31"/>
        <v>25836859</v>
      </c>
      <c r="G1067" s="399" t="s">
        <v>9568</v>
      </c>
    </row>
    <row r="1068" spans="1:7" x14ac:dyDescent="0.25">
      <c r="A1068" s="445">
        <v>45430</v>
      </c>
      <c r="B1068" s="459"/>
      <c r="C1068" s="308" t="s">
        <v>13732</v>
      </c>
      <c r="D1068" s="306">
        <v>350000</v>
      </c>
      <c r="E1068" s="306"/>
      <c r="F1068" s="48">
        <f t="shared" si="31"/>
        <v>25486859</v>
      </c>
      <c r="G1068" s="399" t="s">
        <v>9568</v>
      </c>
    </row>
    <row r="1069" spans="1:7" ht="30" x14ac:dyDescent="0.25">
      <c r="A1069" s="445">
        <v>45430</v>
      </c>
      <c r="B1069" s="393"/>
      <c r="C1069" s="305" t="s">
        <v>13733</v>
      </c>
      <c r="D1069" s="306"/>
      <c r="E1069" s="306">
        <v>400000</v>
      </c>
      <c r="F1069" s="48">
        <f t="shared" si="31"/>
        <v>25886859</v>
      </c>
      <c r="G1069" s="399" t="s">
        <v>9568</v>
      </c>
    </row>
    <row r="1070" spans="1:7" ht="30" x14ac:dyDescent="0.25">
      <c r="A1070" s="445">
        <v>45430</v>
      </c>
      <c r="B1070" s="393"/>
      <c r="C1070" s="305" t="s">
        <v>13734</v>
      </c>
      <c r="D1070" s="306"/>
      <c r="E1070" s="306">
        <v>154000</v>
      </c>
      <c r="F1070" s="48">
        <f t="shared" si="31"/>
        <v>26040859</v>
      </c>
      <c r="G1070" s="399" t="s">
        <v>9568</v>
      </c>
    </row>
    <row r="1071" spans="1:7" ht="30" x14ac:dyDescent="0.25">
      <c r="A1071" s="445">
        <v>45430</v>
      </c>
      <c r="B1071" s="393"/>
      <c r="C1071" s="305" t="s">
        <v>13734</v>
      </c>
      <c r="D1071" s="306"/>
      <c r="E1071" s="306">
        <v>200000</v>
      </c>
      <c r="F1071" s="48">
        <f t="shared" si="31"/>
        <v>26240859</v>
      </c>
      <c r="G1071" s="399" t="s">
        <v>9568</v>
      </c>
    </row>
    <row r="1072" spans="1:7" ht="30" x14ac:dyDescent="0.25">
      <c r="A1072" s="445">
        <v>45430</v>
      </c>
      <c r="B1072" s="393"/>
      <c r="C1072" s="305" t="s">
        <v>13734</v>
      </c>
      <c r="D1072" s="306"/>
      <c r="E1072" s="306">
        <v>22000</v>
      </c>
      <c r="F1072" s="48">
        <f t="shared" si="31"/>
        <v>26262859</v>
      </c>
      <c r="G1072" s="399" t="s">
        <v>9568</v>
      </c>
    </row>
    <row r="1073" spans="1:7" x14ac:dyDescent="0.25">
      <c r="A1073" s="445">
        <v>45432</v>
      </c>
      <c r="B1073" s="393"/>
      <c r="C1073" s="308" t="s">
        <v>13686</v>
      </c>
      <c r="D1073" s="306">
        <v>250000</v>
      </c>
      <c r="E1073" s="306"/>
      <c r="F1073" s="48">
        <f t="shared" si="31"/>
        <v>26012859</v>
      </c>
      <c r="G1073" s="399" t="s">
        <v>9568</v>
      </c>
    </row>
    <row r="1074" spans="1:7" x14ac:dyDescent="0.25">
      <c r="A1074" s="445">
        <v>45432</v>
      </c>
      <c r="B1074" s="393"/>
      <c r="C1074" s="294" t="s">
        <v>13741</v>
      </c>
      <c r="D1074" s="306">
        <v>750000</v>
      </c>
      <c r="E1074" s="306"/>
      <c r="F1074" s="48">
        <f t="shared" si="31"/>
        <v>25262859</v>
      </c>
      <c r="G1074" s="399" t="s">
        <v>9568</v>
      </c>
    </row>
    <row r="1075" spans="1:7" x14ac:dyDescent="0.25">
      <c r="A1075" s="445">
        <v>45434</v>
      </c>
      <c r="B1075" s="393"/>
      <c r="C1075" s="294" t="s">
        <v>13758</v>
      </c>
      <c r="D1075" s="306">
        <v>995000</v>
      </c>
      <c r="E1075" s="306"/>
      <c r="F1075" s="48">
        <f t="shared" si="31"/>
        <v>24267859</v>
      </c>
      <c r="G1075" s="399" t="s">
        <v>9568</v>
      </c>
    </row>
    <row r="1076" spans="1:7" x14ac:dyDescent="0.25">
      <c r="A1076" s="445">
        <v>45434</v>
      </c>
      <c r="B1076" s="393"/>
      <c r="C1076" s="308" t="s">
        <v>13686</v>
      </c>
      <c r="D1076" s="306">
        <v>100000</v>
      </c>
      <c r="E1076" s="306"/>
      <c r="F1076" s="48">
        <f t="shared" si="31"/>
        <v>24167859</v>
      </c>
      <c r="G1076" s="399" t="s">
        <v>9568</v>
      </c>
    </row>
    <row r="1077" spans="1:7" x14ac:dyDescent="0.25">
      <c r="A1077" s="445">
        <v>45434</v>
      </c>
      <c r="B1077" s="393"/>
      <c r="C1077" s="294" t="s">
        <v>13761</v>
      </c>
      <c r="D1077" s="306">
        <v>200000</v>
      </c>
      <c r="E1077" s="306"/>
      <c r="F1077" s="48">
        <f t="shared" si="31"/>
        <v>23967859</v>
      </c>
      <c r="G1077" s="399" t="s">
        <v>9568</v>
      </c>
    </row>
    <row r="1078" spans="1:7" x14ac:dyDescent="0.25">
      <c r="A1078" s="445">
        <v>45435</v>
      </c>
      <c r="B1078" s="393"/>
      <c r="C1078" s="294" t="s">
        <v>13770</v>
      </c>
      <c r="D1078" s="306">
        <v>96000</v>
      </c>
      <c r="E1078" s="306"/>
      <c r="F1078" s="48">
        <f t="shared" si="31"/>
        <v>23871859</v>
      </c>
      <c r="G1078" s="399" t="s">
        <v>9568</v>
      </c>
    </row>
    <row r="1079" spans="1:7" ht="45" x14ac:dyDescent="0.25">
      <c r="A1079" s="445">
        <v>45441</v>
      </c>
      <c r="B1079" s="393"/>
      <c r="C1079" s="305" t="s">
        <v>13789</v>
      </c>
      <c r="D1079" s="306">
        <v>2000000</v>
      </c>
      <c r="E1079" s="306"/>
      <c r="F1079" s="48">
        <f t="shared" si="31"/>
        <v>21871859</v>
      </c>
      <c r="G1079" s="399" t="s">
        <v>9568</v>
      </c>
    </row>
    <row r="1080" spans="1:7" ht="30" x14ac:dyDescent="0.25">
      <c r="A1080" s="445">
        <v>45441</v>
      </c>
      <c r="B1080" s="393"/>
      <c r="C1080" s="305" t="s">
        <v>13792</v>
      </c>
      <c r="D1080" s="306"/>
      <c r="E1080" s="306">
        <v>1400000</v>
      </c>
      <c r="F1080" s="48">
        <f t="shared" si="31"/>
        <v>23271859</v>
      </c>
      <c r="G1080" s="399" t="s">
        <v>9568</v>
      </c>
    </row>
    <row r="1081" spans="1:7" x14ac:dyDescent="0.25">
      <c r="A1081" s="445">
        <v>45442</v>
      </c>
      <c r="B1081" s="393"/>
      <c r="C1081" s="294" t="s">
        <v>13793</v>
      </c>
      <c r="D1081" s="306">
        <v>47620</v>
      </c>
      <c r="E1081" s="306"/>
      <c r="F1081" s="48">
        <f t="shared" si="31"/>
        <v>23224239</v>
      </c>
      <c r="G1081" s="399" t="s">
        <v>9568</v>
      </c>
    </row>
    <row r="1082" spans="1:7" x14ac:dyDescent="0.25">
      <c r="A1082" s="445">
        <v>45443</v>
      </c>
      <c r="B1082" s="393"/>
      <c r="C1082" s="294" t="s">
        <v>13812</v>
      </c>
      <c r="D1082" s="306">
        <v>25000</v>
      </c>
      <c r="E1082" s="306"/>
      <c r="F1082" s="48">
        <f t="shared" si="31"/>
        <v>23199239</v>
      </c>
      <c r="G1082" s="399" t="s">
        <v>9568</v>
      </c>
    </row>
    <row r="1083" spans="1:7" x14ac:dyDescent="0.25">
      <c r="A1083" s="445">
        <v>45443</v>
      </c>
      <c r="B1083" s="393"/>
      <c r="C1083" s="294" t="s">
        <v>13813</v>
      </c>
      <c r="D1083" s="306">
        <v>10000</v>
      </c>
      <c r="E1083" s="306"/>
      <c r="F1083" s="48">
        <f t="shared" si="31"/>
        <v>23189239</v>
      </c>
      <c r="G1083" s="399" t="s">
        <v>9568</v>
      </c>
    </row>
    <row r="1084" spans="1:7" x14ac:dyDescent="0.25">
      <c r="A1084" s="445">
        <v>45444</v>
      </c>
      <c r="B1084" s="393"/>
      <c r="C1084" s="294" t="s">
        <v>13835</v>
      </c>
      <c r="D1084" s="306">
        <v>500000</v>
      </c>
      <c r="E1084" s="306"/>
      <c r="F1084" s="48">
        <f t="shared" si="31"/>
        <v>22689239</v>
      </c>
      <c r="G1084" s="399" t="s">
        <v>9568</v>
      </c>
    </row>
    <row r="1085" spans="1:7" x14ac:dyDescent="0.25">
      <c r="A1085" s="445">
        <v>45444</v>
      </c>
      <c r="B1085" s="393"/>
      <c r="C1085" s="294" t="s">
        <v>13844</v>
      </c>
      <c r="D1085" s="306">
        <v>1000000</v>
      </c>
      <c r="E1085" s="306"/>
      <c r="F1085" s="48">
        <f t="shared" si="31"/>
        <v>21689239</v>
      </c>
      <c r="G1085" s="399" t="s">
        <v>9568</v>
      </c>
    </row>
    <row r="1086" spans="1:7" x14ac:dyDescent="0.25">
      <c r="A1086" s="445">
        <v>45444</v>
      </c>
      <c r="B1086" s="393"/>
      <c r="C1086" s="294" t="s">
        <v>13910</v>
      </c>
      <c r="D1086" s="306">
        <v>200000</v>
      </c>
      <c r="E1086" s="306"/>
      <c r="F1086" s="48">
        <f t="shared" si="31"/>
        <v>21489239</v>
      </c>
      <c r="G1086" s="399" t="s">
        <v>9568</v>
      </c>
    </row>
    <row r="1087" spans="1:7" x14ac:dyDescent="0.25">
      <c r="A1087" s="445">
        <v>45446</v>
      </c>
      <c r="B1087" s="393"/>
      <c r="C1087" s="294" t="s">
        <v>13854</v>
      </c>
      <c r="D1087" s="306">
        <v>35000</v>
      </c>
      <c r="E1087" s="306"/>
      <c r="F1087" s="48">
        <f t="shared" si="31"/>
        <v>21454239</v>
      </c>
      <c r="G1087" s="399" t="s">
        <v>9568</v>
      </c>
    </row>
    <row r="1088" spans="1:7" x14ac:dyDescent="0.25">
      <c r="A1088" s="445">
        <v>45446</v>
      </c>
      <c r="B1088" s="393"/>
      <c r="C1088" s="308" t="s">
        <v>13866</v>
      </c>
      <c r="D1088" s="442">
        <v>105000</v>
      </c>
      <c r="E1088" s="306"/>
      <c r="F1088" s="48">
        <f t="shared" si="31"/>
        <v>21349239</v>
      </c>
      <c r="G1088" s="399" t="s">
        <v>9568</v>
      </c>
    </row>
    <row r="1089" spans="1:7" x14ac:dyDescent="0.25">
      <c r="A1089" s="445">
        <v>45449</v>
      </c>
      <c r="B1089" s="393"/>
      <c r="C1089" s="655" t="s">
        <v>13870</v>
      </c>
      <c r="D1089" s="656">
        <v>400000</v>
      </c>
      <c r="E1089" s="306"/>
      <c r="F1089" s="48">
        <f t="shared" si="31"/>
        <v>20949239</v>
      </c>
      <c r="G1089" s="399" t="s">
        <v>9568</v>
      </c>
    </row>
    <row r="1090" spans="1:7" x14ac:dyDescent="0.25">
      <c r="A1090" s="445">
        <v>45449</v>
      </c>
      <c r="B1090" s="393"/>
      <c r="C1090" s="655" t="s">
        <v>13871</v>
      </c>
      <c r="D1090" s="656">
        <v>400000</v>
      </c>
      <c r="E1090" s="306"/>
      <c r="F1090" s="48">
        <f t="shared" si="31"/>
        <v>20549239</v>
      </c>
      <c r="G1090" s="399" t="s">
        <v>9568</v>
      </c>
    </row>
    <row r="1091" spans="1:7" x14ac:dyDescent="0.25">
      <c r="A1091" s="445">
        <v>45450</v>
      </c>
      <c r="B1091" s="393"/>
      <c r="C1091" s="294" t="s">
        <v>13913</v>
      </c>
      <c r="D1091" s="306">
        <v>250000</v>
      </c>
      <c r="E1091" s="306"/>
      <c r="F1091" s="48">
        <f t="shared" si="31"/>
        <v>20299239</v>
      </c>
      <c r="G1091" s="399" t="s">
        <v>9568</v>
      </c>
    </row>
    <row r="1092" spans="1:7" x14ac:dyDescent="0.25">
      <c r="A1092" s="445">
        <v>45453</v>
      </c>
      <c r="B1092" s="393"/>
      <c r="C1092" s="294" t="s">
        <v>13901</v>
      </c>
      <c r="D1092" s="306">
        <v>100000</v>
      </c>
      <c r="E1092" s="306"/>
      <c r="F1092" s="48">
        <f t="shared" si="31"/>
        <v>20199239</v>
      </c>
      <c r="G1092" s="399" t="s">
        <v>9568</v>
      </c>
    </row>
    <row r="1093" spans="1:7" x14ac:dyDescent="0.25">
      <c r="A1093" s="445">
        <v>45453</v>
      </c>
      <c r="B1093" s="393"/>
      <c r="C1093" s="294" t="s">
        <v>13878</v>
      </c>
      <c r="D1093" s="306">
        <v>41812</v>
      </c>
      <c r="E1093" s="306"/>
      <c r="F1093" s="48">
        <f t="shared" si="31"/>
        <v>20157427</v>
      </c>
      <c r="G1093" s="399" t="s">
        <v>9568</v>
      </c>
    </row>
    <row r="1094" spans="1:7" x14ac:dyDescent="0.25">
      <c r="A1094" s="445">
        <v>45453</v>
      </c>
      <c r="B1094" s="393"/>
      <c r="C1094" s="294" t="s">
        <v>13887</v>
      </c>
      <c r="D1094" s="306">
        <v>25000</v>
      </c>
      <c r="E1094" s="306"/>
      <c r="F1094" s="48">
        <f t="shared" si="31"/>
        <v>20132427</v>
      </c>
      <c r="G1094" s="399" t="s">
        <v>9568</v>
      </c>
    </row>
    <row r="1095" spans="1:7" x14ac:dyDescent="0.25">
      <c r="A1095" s="445">
        <v>45453</v>
      </c>
      <c r="B1095" s="393"/>
      <c r="C1095" s="294" t="s">
        <v>1805</v>
      </c>
      <c r="D1095" s="306">
        <v>8000</v>
      </c>
      <c r="E1095" s="306"/>
      <c r="F1095" s="48">
        <f t="shared" si="31"/>
        <v>20124427</v>
      </c>
      <c r="G1095" s="399" t="s">
        <v>9568</v>
      </c>
    </row>
    <row r="1096" spans="1:7" x14ac:dyDescent="0.25">
      <c r="A1096" s="445">
        <v>45454</v>
      </c>
      <c r="B1096" s="393"/>
      <c r="C1096" s="294" t="s">
        <v>13900</v>
      </c>
      <c r="D1096" s="306">
        <v>2000000</v>
      </c>
      <c r="E1096" s="306"/>
      <c r="F1096" s="48">
        <f t="shared" si="31"/>
        <v>18124427</v>
      </c>
      <c r="G1096" s="399" t="s">
        <v>9568</v>
      </c>
    </row>
    <row r="1097" spans="1:7" x14ac:dyDescent="0.25">
      <c r="A1097" s="445">
        <v>45454</v>
      </c>
      <c r="B1097" s="393"/>
      <c r="C1097" s="294" t="s">
        <v>13901</v>
      </c>
      <c r="D1097" s="306">
        <v>650000</v>
      </c>
      <c r="E1097" s="306"/>
      <c r="F1097" s="48">
        <f t="shared" si="31"/>
        <v>17474427</v>
      </c>
      <c r="G1097" s="399" t="s">
        <v>9568</v>
      </c>
    </row>
    <row r="1098" spans="1:7" x14ac:dyDescent="0.25">
      <c r="A1098" s="445">
        <v>45454</v>
      </c>
      <c r="B1098" s="393"/>
      <c r="C1098" s="294" t="s">
        <v>13902</v>
      </c>
      <c r="D1098" s="306">
        <v>100000</v>
      </c>
      <c r="E1098" s="306"/>
      <c r="F1098" s="48">
        <f t="shared" si="31"/>
        <v>17374427</v>
      </c>
      <c r="G1098" s="399" t="s">
        <v>9568</v>
      </c>
    </row>
    <row r="1099" spans="1:7" x14ac:dyDescent="0.25">
      <c r="A1099" s="445">
        <v>45455</v>
      </c>
      <c r="B1099" s="393"/>
      <c r="C1099" s="294" t="s">
        <v>13909</v>
      </c>
      <c r="D1099" s="306">
        <v>300000</v>
      </c>
      <c r="E1099" s="306"/>
      <c r="F1099" s="48">
        <f t="shared" si="31"/>
        <v>17074427</v>
      </c>
      <c r="G1099" s="399" t="s">
        <v>9568</v>
      </c>
    </row>
    <row r="1100" spans="1:7" x14ac:dyDescent="0.25">
      <c r="A1100" s="445">
        <v>45457</v>
      </c>
      <c r="B1100" s="393"/>
      <c r="C1100" s="294" t="s">
        <v>13921</v>
      </c>
      <c r="D1100" s="306">
        <v>50000</v>
      </c>
      <c r="E1100" s="306"/>
      <c r="F1100" s="48">
        <f t="shared" si="31"/>
        <v>17024427</v>
      </c>
      <c r="G1100" s="399" t="s">
        <v>9568</v>
      </c>
    </row>
    <row r="1101" spans="1:7" ht="30" x14ac:dyDescent="0.25">
      <c r="A1101" s="445">
        <v>45464</v>
      </c>
      <c r="B1101" s="393"/>
      <c r="C1101" s="305" t="s">
        <v>13943</v>
      </c>
      <c r="D1101" s="306"/>
      <c r="E1101" s="306">
        <v>82580</v>
      </c>
      <c r="F1101" s="48">
        <f t="shared" si="31"/>
        <v>17107007</v>
      </c>
      <c r="G1101" s="399" t="s">
        <v>9568</v>
      </c>
    </row>
    <row r="1102" spans="1:7" x14ac:dyDescent="0.25">
      <c r="A1102" s="445">
        <v>45470</v>
      </c>
      <c r="B1102" s="393"/>
      <c r="C1102" s="655" t="s">
        <v>13974</v>
      </c>
      <c r="D1102" s="656">
        <v>400000</v>
      </c>
      <c r="E1102" s="306"/>
      <c r="F1102" s="48">
        <f t="shared" si="31"/>
        <v>16707007</v>
      </c>
      <c r="G1102" s="399" t="s">
        <v>9568</v>
      </c>
    </row>
    <row r="1103" spans="1:7" x14ac:dyDescent="0.25">
      <c r="A1103" s="445">
        <v>45470</v>
      </c>
      <c r="B1103" s="393"/>
      <c r="C1103" s="294" t="s">
        <v>13901</v>
      </c>
      <c r="D1103" s="306">
        <v>500000</v>
      </c>
      <c r="E1103" s="306"/>
      <c r="F1103" s="48">
        <f t="shared" si="31"/>
        <v>16207007</v>
      </c>
      <c r="G1103" s="399" t="s">
        <v>9568</v>
      </c>
    </row>
    <row r="1104" spans="1:7" x14ac:dyDescent="0.25">
      <c r="A1104" s="445">
        <v>45470</v>
      </c>
      <c r="B1104" s="393"/>
      <c r="C1104" s="294" t="s">
        <v>13978</v>
      </c>
      <c r="D1104" s="306">
        <v>245000</v>
      </c>
      <c r="E1104" s="306"/>
      <c r="F1104" s="48">
        <f t="shared" si="31"/>
        <v>15962007</v>
      </c>
      <c r="G1104" s="399" t="s">
        <v>9568</v>
      </c>
    </row>
    <row r="1105" spans="1:7" x14ac:dyDescent="0.25">
      <c r="A1105" s="445">
        <v>45474</v>
      </c>
      <c r="B1105" s="393"/>
      <c r="C1105" s="294" t="s">
        <v>14007</v>
      </c>
      <c r="D1105" s="306">
        <v>500000</v>
      </c>
      <c r="E1105" s="306"/>
      <c r="F1105" s="48">
        <f t="shared" si="31"/>
        <v>15462007</v>
      </c>
      <c r="G1105" s="399" t="s">
        <v>9568</v>
      </c>
    </row>
    <row r="1106" spans="1:7" x14ac:dyDescent="0.25">
      <c r="A1106" s="445">
        <v>45474</v>
      </c>
      <c r="B1106" s="393"/>
      <c r="C1106" s="294" t="s">
        <v>13607</v>
      </c>
      <c r="D1106" s="306"/>
      <c r="E1106" s="306">
        <v>1300000</v>
      </c>
      <c r="F1106" s="48">
        <f t="shared" si="31"/>
        <v>16762007</v>
      </c>
      <c r="G1106" s="399" t="s">
        <v>9568</v>
      </c>
    </row>
    <row r="1107" spans="1:7" x14ac:dyDescent="0.25">
      <c r="A1107" s="445">
        <v>45474</v>
      </c>
      <c r="B1107" s="393"/>
      <c r="C1107" s="294" t="s">
        <v>14007</v>
      </c>
      <c r="D1107" s="306">
        <v>500000</v>
      </c>
      <c r="E1107" s="306"/>
      <c r="F1107" s="48">
        <f t="shared" si="31"/>
        <v>16262007</v>
      </c>
      <c r="G1107" s="399" t="s">
        <v>9568</v>
      </c>
    </row>
    <row r="1108" spans="1:7" x14ac:dyDescent="0.25">
      <c r="A1108" s="445">
        <v>45476</v>
      </c>
      <c r="B1108" s="393"/>
      <c r="C1108" s="308" t="s">
        <v>14032</v>
      </c>
      <c r="D1108" s="442">
        <v>105000</v>
      </c>
      <c r="E1108" s="306"/>
      <c r="F1108" s="48">
        <f t="shared" si="31"/>
        <v>16157007</v>
      </c>
      <c r="G1108" s="399" t="s">
        <v>10772</v>
      </c>
    </row>
    <row r="1109" spans="1:7" x14ac:dyDescent="0.25">
      <c r="A1109" s="445">
        <v>45477</v>
      </c>
      <c r="B1109" s="393"/>
      <c r="C1109" s="294" t="s">
        <v>14033</v>
      </c>
      <c r="D1109" s="306">
        <v>500000</v>
      </c>
      <c r="E1109" s="306"/>
      <c r="F1109" s="48">
        <f t="shared" si="31"/>
        <v>15657007</v>
      </c>
      <c r="G1109" s="399" t="s">
        <v>10772</v>
      </c>
    </row>
    <row r="1110" spans="1:7" x14ac:dyDescent="0.25">
      <c r="A1110" s="445">
        <v>45477</v>
      </c>
      <c r="B1110" s="393"/>
      <c r="C1110" s="294" t="s">
        <v>14007</v>
      </c>
      <c r="D1110" s="306">
        <v>500000</v>
      </c>
      <c r="E1110" s="306"/>
      <c r="F1110" s="48">
        <f t="shared" si="31"/>
        <v>15157007</v>
      </c>
      <c r="G1110" s="399" t="s">
        <v>10772</v>
      </c>
    </row>
    <row r="1111" spans="1:7" x14ac:dyDescent="0.25">
      <c r="A1111" s="294"/>
      <c r="B1111" s="393"/>
      <c r="C1111" s="294"/>
      <c r="D1111" s="306"/>
      <c r="E1111" s="306"/>
      <c r="F1111" s="48">
        <f t="shared" si="31"/>
        <v>15157007</v>
      </c>
      <c r="G1111" s="399" t="s">
        <v>10772</v>
      </c>
    </row>
    <row r="1112" spans="1:7" x14ac:dyDescent="0.25">
      <c r="A1112" s="294"/>
      <c r="B1112" s="393"/>
      <c r="C1112" s="294"/>
      <c r="D1112" s="306"/>
      <c r="E1112" s="306"/>
      <c r="F1112" s="48">
        <f t="shared" si="31"/>
        <v>15157007</v>
      </c>
      <c r="G1112" s="399" t="s">
        <v>10772</v>
      </c>
    </row>
    <row r="1113" spans="1:7" x14ac:dyDescent="0.25">
      <c r="A1113" s="294"/>
      <c r="B1113" s="393"/>
      <c r="C1113" s="294"/>
      <c r="D1113" s="306"/>
      <c r="E1113" s="306"/>
      <c r="F1113" s="48">
        <f t="shared" si="31"/>
        <v>15157007</v>
      </c>
      <c r="G1113" s="399" t="s">
        <v>10772</v>
      </c>
    </row>
    <row r="1114" spans="1:7" x14ac:dyDescent="0.25">
      <c r="A1114" s="294"/>
      <c r="B1114" s="393"/>
      <c r="C1114" s="294"/>
      <c r="D1114" s="306"/>
      <c r="E1114" s="306"/>
      <c r="F1114" s="48">
        <f t="shared" si="31"/>
        <v>15157007</v>
      </c>
      <c r="G1114" s="399" t="s">
        <v>10772</v>
      </c>
    </row>
    <row r="1115" spans="1:7" x14ac:dyDescent="0.25">
      <c r="A1115" s="294"/>
      <c r="B1115" s="393"/>
      <c r="C1115" s="294"/>
      <c r="D1115" s="306"/>
      <c r="E1115" s="306"/>
      <c r="F1115" s="48">
        <f t="shared" si="31"/>
        <v>15157007</v>
      </c>
      <c r="G1115" s="399" t="s">
        <v>10772</v>
      </c>
    </row>
    <row r="1116" spans="1:7" x14ac:dyDescent="0.25">
      <c r="A1116" s="294"/>
      <c r="B1116" s="393"/>
      <c r="C1116" s="294"/>
      <c r="D1116" s="306"/>
      <c r="E1116" s="306"/>
      <c r="F1116" s="48">
        <f t="shared" si="31"/>
        <v>15157007</v>
      </c>
      <c r="G1116" s="399" t="s">
        <v>10772</v>
      </c>
    </row>
    <row r="1117" spans="1:7" x14ac:dyDescent="0.25">
      <c r="A1117" s="294"/>
      <c r="B1117" s="393"/>
      <c r="C1117" s="294"/>
      <c r="D1117" s="306"/>
      <c r="E1117" s="306"/>
      <c r="F1117" s="48">
        <f t="shared" si="31"/>
        <v>15157007</v>
      </c>
      <c r="G1117" s="399" t="s">
        <v>10772</v>
      </c>
    </row>
    <row r="1118" spans="1:7" x14ac:dyDescent="0.25">
      <c r="A1118" s="294"/>
      <c r="B1118" s="393"/>
      <c r="C1118" s="294"/>
      <c r="D1118" s="306"/>
      <c r="E1118" s="306"/>
      <c r="F1118" s="48">
        <f t="shared" si="31"/>
        <v>15157007</v>
      </c>
      <c r="G1118" s="399" t="s">
        <v>10772</v>
      </c>
    </row>
    <row r="1119" spans="1:7" x14ac:dyDescent="0.25">
      <c r="A1119" s="294"/>
      <c r="B1119" s="393"/>
      <c r="C1119" s="294"/>
      <c r="D1119" s="306"/>
      <c r="E1119" s="306"/>
      <c r="F1119" s="48">
        <f t="shared" si="31"/>
        <v>15157007</v>
      </c>
      <c r="G1119" s="399" t="s">
        <v>10772</v>
      </c>
    </row>
    <row r="1120" spans="1:7" x14ac:dyDescent="0.25">
      <c r="A1120" s="294"/>
      <c r="B1120" s="393"/>
      <c r="C1120" s="294"/>
      <c r="D1120" s="306"/>
      <c r="E1120" s="306"/>
      <c r="F1120" s="48">
        <f t="shared" si="31"/>
        <v>15157007</v>
      </c>
      <c r="G1120" s="399" t="s">
        <v>10772</v>
      </c>
    </row>
    <row r="1121" spans="1:7" x14ac:dyDescent="0.25">
      <c r="A1121" s="294"/>
      <c r="B1121" s="393"/>
      <c r="C1121" s="294"/>
      <c r="D1121" s="306"/>
      <c r="E1121" s="306"/>
      <c r="F1121" s="48">
        <f t="shared" ref="F1121:F1184" si="32">F1120+E1121-D1121</f>
        <v>15157007</v>
      </c>
      <c r="G1121" s="399" t="s">
        <v>10772</v>
      </c>
    </row>
    <row r="1122" spans="1:7" x14ac:dyDescent="0.25">
      <c r="A1122" s="294"/>
      <c r="B1122" s="393"/>
      <c r="C1122" s="294"/>
      <c r="D1122" s="306"/>
      <c r="E1122" s="306"/>
      <c r="F1122" s="48">
        <f t="shared" si="32"/>
        <v>15157007</v>
      </c>
      <c r="G1122" s="399" t="s">
        <v>10772</v>
      </c>
    </row>
    <row r="1123" spans="1:7" x14ac:dyDescent="0.25">
      <c r="A1123" s="294"/>
      <c r="B1123" s="393"/>
      <c r="C1123" s="294"/>
      <c r="D1123" s="306"/>
      <c r="E1123" s="306"/>
      <c r="F1123" s="48">
        <f t="shared" si="32"/>
        <v>15157007</v>
      </c>
      <c r="G1123" s="399" t="s">
        <v>10772</v>
      </c>
    </row>
    <row r="1124" spans="1:7" x14ac:dyDescent="0.25">
      <c r="A1124" s="294"/>
      <c r="B1124" s="393"/>
      <c r="C1124" s="294"/>
      <c r="D1124" s="306"/>
      <c r="E1124" s="306"/>
      <c r="F1124" s="48">
        <f t="shared" si="32"/>
        <v>15157007</v>
      </c>
      <c r="G1124" s="399" t="s">
        <v>10772</v>
      </c>
    </row>
    <row r="1125" spans="1:7" x14ac:dyDescent="0.25">
      <c r="A1125" s="294"/>
      <c r="B1125" s="393"/>
      <c r="C1125" s="294"/>
      <c r="D1125" s="306"/>
      <c r="E1125" s="306"/>
      <c r="F1125" s="48">
        <f t="shared" si="32"/>
        <v>15157007</v>
      </c>
      <c r="G1125" s="399" t="s">
        <v>10772</v>
      </c>
    </row>
    <row r="1126" spans="1:7" x14ac:dyDescent="0.25">
      <c r="A1126" s="294"/>
      <c r="B1126" s="393"/>
      <c r="C1126" s="294"/>
      <c r="D1126" s="306"/>
      <c r="E1126" s="306"/>
      <c r="F1126" s="48">
        <f t="shared" si="32"/>
        <v>15157007</v>
      </c>
      <c r="G1126" s="399" t="s">
        <v>10772</v>
      </c>
    </row>
    <row r="1127" spans="1:7" x14ac:dyDescent="0.25">
      <c r="A1127" s="294"/>
      <c r="B1127" s="393"/>
      <c r="C1127" s="294"/>
      <c r="D1127" s="306"/>
      <c r="E1127" s="306"/>
      <c r="F1127" s="48">
        <f t="shared" si="32"/>
        <v>15157007</v>
      </c>
      <c r="G1127" s="399" t="s">
        <v>10772</v>
      </c>
    </row>
    <row r="1128" spans="1:7" x14ac:dyDescent="0.25">
      <c r="A1128" s="294"/>
      <c r="B1128" s="393"/>
      <c r="C1128" s="294"/>
      <c r="D1128" s="306"/>
      <c r="E1128" s="306"/>
      <c r="F1128" s="48">
        <f t="shared" si="32"/>
        <v>15157007</v>
      </c>
      <c r="G1128" s="399" t="s">
        <v>10772</v>
      </c>
    </row>
    <row r="1129" spans="1:7" x14ac:dyDescent="0.25">
      <c r="A1129" s="294"/>
      <c r="B1129" s="393"/>
      <c r="C1129" s="294"/>
      <c r="D1129" s="306"/>
      <c r="E1129" s="306"/>
      <c r="F1129" s="48">
        <f t="shared" si="32"/>
        <v>15157007</v>
      </c>
      <c r="G1129" s="399" t="s">
        <v>10772</v>
      </c>
    </row>
    <row r="1130" spans="1:7" x14ac:dyDescent="0.25">
      <c r="A1130" s="294"/>
      <c r="B1130" s="393"/>
      <c r="C1130" s="294"/>
      <c r="D1130" s="306"/>
      <c r="E1130" s="306"/>
      <c r="F1130" s="48">
        <f t="shared" si="32"/>
        <v>15157007</v>
      </c>
      <c r="G1130" s="399" t="s">
        <v>10772</v>
      </c>
    </row>
    <row r="1131" spans="1:7" x14ac:dyDescent="0.25">
      <c r="A1131" s="294"/>
      <c r="B1131" s="393"/>
      <c r="C1131" s="294"/>
      <c r="D1131" s="306"/>
      <c r="E1131" s="306"/>
      <c r="F1131" s="48">
        <f t="shared" si="32"/>
        <v>15157007</v>
      </c>
      <c r="G1131" s="399" t="s">
        <v>10772</v>
      </c>
    </row>
    <row r="1132" spans="1:7" x14ac:dyDescent="0.25">
      <c r="A1132" s="294"/>
      <c r="B1132" s="393"/>
      <c r="C1132" s="294"/>
      <c r="D1132" s="306"/>
      <c r="E1132" s="306"/>
      <c r="F1132" s="48">
        <f t="shared" si="32"/>
        <v>15157007</v>
      </c>
      <c r="G1132" s="399" t="s">
        <v>10772</v>
      </c>
    </row>
    <row r="1133" spans="1:7" x14ac:dyDescent="0.25">
      <c r="A1133" s="294"/>
      <c r="B1133" s="393"/>
      <c r="C1133" s="294"/>
      <c r="D1133" s="306"/>
      <c r="E1133" s="306"/>
      <c r="F1133" s="48">
        <f t="shared" si="32"/>
        <v>15157007</v>
      </c>
      <c r="G1133" s="399" t="s">
        <v>10772</v>
      </c>
    </row>
    <row r="1134" spans="1:7" x14ac:dyDescent="0.25">
      <c r="A1134" s="294"/>
      <c r="B1134" s="393"/>
      <c r="C1134" s="294"/>
      <c r="D1134" s="306"/>
      <c r="E1134" s="306"/>
      <c r="F1134" s="48">
        <f t="shared" si="32"/>
        <v>15157007</v>
      </c>
      <c r="G1134" s="399" t="s">
        <v>10772</v>
      </c>
    </row>
    <row r="1135" spans="1:7" x14ac:dyDescent="0.25">
      <c r="A1135" s="294"/>
      <c r="B1135" s="393"/>
      <c r="C1135" s="294"/>
      <c r="D1135" s="306"/>
      <c r="E1135" s="306"/>
      <c r="F1135" s="48">
        <f t="shared" si="32"/>
        <v>15157007</v>
      </c>
      <c r="G1135" s="399" t="s">
        <v>10772</v>
      </c>
    </row>
    <row r="1136" spans="1:7" x14ac:dyDescent="0.25">
      <c r="A1136" s="294"/>
      <c r="B1136" s="393"/>
      <c r="C1136" s="294"/>
      <c r="D1136" s="306"/>
      <c r="E1136" s="306"/>
      <c r="F1136" s="48">
        <f t="shared" si="32"/>
        <v>15157007</v>
      </c>
      <c r="G1136" s="399" t="s">
        <v>10772</v>
      </c>
    </row>
    <row r="1137" spans="1:7" x14ac:dyDescent="0.25">
      <c r="A1137" s="294"/>
      <c r="B1137" s="393"/>
      <c r="C1137" s="294"/>
      <c r="D1137" s="306"/>
      <c r="E1137" s="306"/>
      <c r="F1137" s="48">
        <f t="shared" si="32"/>
        <v>15157007</v>
      </c>
      <c r="G1137" s="399" t="s">
        <v>10772</v>
      </c>
    </row>
    <row r="1138" spans="1:7" x14ac:dyDescent="0.25">
      <c r="A1138" s="294"/>
      <c r="B1138" s="393"/>
      <c r="C1138" s="294"/>
      <c r="D1138" s="306"/>
      <c r="E1138" s="306"/>
      <c r="F1138" s="48">
        <f t="shared" si="32"/>
        <v>15157007</v>
      </c>
      <c r="G1138" s="399" t="s">
        <v>10772</v>
      </c>
    </row>
    <row r="1139" spans="1:7" x14ac:dyDescent="0.25">
      <c r="A1139" s="294"/>
      <c r="B1139" s="393"/>
      <c r="C1139" s="294"/>
      <c r="D1139" s="306"/>
      <c r="E1139" s="306"/>
      <c r="F1139" s="48">
        <f t="shared" si="32"/>
        <v>15157007</v>
      </c>
      <c r="G1139" s="399" t="s">
        <v>10772</v>
      </c>
    </row>
    <row r="1140" spans="1:7" x14ac:dyDescent="0.25">
      <c r="A1140" s="294"/>
      <c r="B1140" s="393"/>
      <c r="C1140" s="294"/>
      <c r="D1140" s="306"/>
      <c r="E1140" s="306"/>
      <c r="F1140" s="48">
        <f t="shared" si="32"/>
        <v>15157007</v>
      </c>
      <c r="G1140" s="399" t="s">
        <v>10772</v>
      </c>
    </row>
    <row r="1141" spans="1:7" x14ac:dyDescent="0.25">
      <c r="A1141" s="294"/>
      <c r="B1141" s="393"/>
      <c r="C1141" s="294"/>
      <c r="D1141" s="306"/>
      <c r="E1141" s="306"/>
      <c r="F1141" s="48">
        <f t="shared" si="32"/>
        <v>15157007</v>
      </c>
      <c r="G1141" s="399" t="s">
        <v>10772</v>
      </c>
    </row>
    <row r="1142" spans="1:7" x14ac:dyDescent="0.25">
      <c r="A1142" s="294"/>
      <c r="B1142" s="393"/>
      <c r="C1142" s="294"/>
      <c r="D1142" s="306"/>
      <c r="E1142" s="306"/>
      <c r="F1142" s="48">
        <f t="shared" si="32"/>
        <v>15157007</v>
      </c>
      <c r="G1142" s="399" t="s">
        <v>10772</v>
      </c>
    </row>
    <row r="1143" spans="1:7" x14ac:dyDescent="0.25">
      <c r="A1143" s="294"/>
      <c r="B1143" s="393"/>
      <c r="C1143" s="294"/>
      <c r="D1143" s="306"/>
      <c r="E1143" s="306"/>
      <c r="F1143" s="48">
        <f t="shared" si="32"/>
        <v>15157007</v>
      </c>
      <c r="G1143" s="399" t="s">
        <v>10772</v>
      </c>
    </row>
    <row r="1144" spans="1:7" x14ac:dyDescent="0.25">
      <c r="A1144" s="294"/>
      <c r="B1144" s="393"/>
      <c r="C1144" s="294"/>
      <c r="D1144" s="306"/>
      <c r="E1144" s="306"/>
      <c r="F1144" s="48">
        <f t="shared" si="32"/>
        <v>15157007</v>
      </c>
      <c r="G1144" s="399" t="s">
        <v>10772</v>
      </c>
    </row>
    <row r="1145" spans="1:7" x14ac:dyDescent="0.25">
      <c r="A1145" s="294"/>
      <c r="B1145" s="393"/>
      <c r="C1145" s="294"/>
      <c r="D1145" s="306"/>
      <c r="E1145" s="306"/>
      <c r="F1145" s="48">
        <f t="shared" si="32"/>
        <v>15157007</v>
      </c>
      <c r="G1145" s="399" t="s">
        <v>10772</v>
      </c>
    </row>
    <row r="1146" spans="1:7" x14ac:dyDescent="0.25">
      <c r="A1146" s="294"/>
      <c r="B1146" s="393"/>
      <c r="C1146" s="294"/>
      <c r="D1146" s="306"/>
      <c r="E1146" s="306"/>
      <c r="F1146" s="48">
        <f t="shared" si="32"/>
        <v>15157007</v>
      </c>
      <c r="G1146" s="399" t="s">
        <v>10772</v>
      </c>
    </row>
    <row r="1147" spans="1:7" x14ac:dyDescent="0.25">
      <c r="A1147" s="294"/>
      <c r="B1147" s="393"/>
      <c r="C1147" s="294"/>
      <c r="D1147" s="306"/>
      <c r="E1147" s="306"/>
      <c r="F1147" s="48">
        <f t="shared" si="32"/>
        <v>15157007</v>
      </c>
      <c r="G1147" s="399" t="s">
        <v>10772</v>
      </c>
    </row>
    <row r="1148" spans="1:7" x14ac:dyDescent="0.25">
      <c r="A1148" s="294"/>
      <c r="B1148" s="393"/>
      <c r="C1148" s="294"/>
      <c r="D1148" s="306"/>
      <c r="E1148" s="306"/>
      <c r="F1148" s="48">
        <f t="shared" si="32"/>
        <v>15157007</v>
      </c>
      <c r="G1148" s="399" t="s">
        <v>10772</v>
      </c>
    </row>
    <row r="1149" spans="1:7" x14ac:dyDescent="0.25">
      <c r="A1149" s="294"/>
      <c r="B1149" s="393"/>
      <c r="C1149" s="294"/>
      <c r="D1149" s="306"/>
      <c r="E1149" s="306"/>
      <c r="F1149" s="48">
        <f t="shared" si="32"/>
        <v>15157007</v>
      </c>
      <c r="G1149" s="399" t="s">
        <v>10772</v>
      </c>
    </row>
    <row r="1150" spans="1:7" x14ac:dyDescent="0.25">
      <c r="A1150" s="294"/>
      <c r="B1150" s="393"/>
      <c r="C1150" s="294"/>
      <c r="D1150" s="306"/>
      <c r="E1150" s="306"/>
      <c r="F1150" s="48">
        <f t="shared" si="32"/>
        <v>15157007</v>
      </c>
      <c r="G1150" s="399" t="s">
        <v>10772</v>
      </c>
    </row>
    <row r="1151" spans="1:7" x14ac:dyDescent="0.25">
      <c r="A1151" s="294"/>
      <c r="B1151" s="393"/>
      <c r="C1151" s="294"/>
      <c r="D1151" s="306"/>
      <c r="E1151" s="306"/>
      <c r="F1151" s="48">
        <f t="shared" si="32"/>
        <v>15157007</v>
      </c>
      <c r="G1151" s="399" t="s">
        <v>10772</v>
      </c>
    </row>
    <row r="1152" spans="1:7" x14ac:dyDescent="0.25">
      <c r="A1152" s="294"/>
      <c r="B1152" s="393"/>
      <c r="C1152" s="294"/>
      <c r="D1152" s="306"/>
      <c r="E1152" s="306"/>
      <c r="F1152" s="48">
        <f t="shared" si="32"/>
        <v>15157007</v>
      </c>
      <c r="G1152" s="399" t="s">
        <v>10772</v>
      </c>
    </row>
    <row r="1153" spans="1:7" x14ac:dyDescent="0.25">
      <c r="A1153" s="294"/>
      <c r="B1153" s="393"/>
      <c r="C1153" s="294"/>
      <c r="D1153" s="306"/>
      <c r="E1153" s="306"/>
      <c r="F1153" s="48">
        <f t="shared" si="32"/>
        <v>15157007</v>
      </c>
      <c r="G1153" s="399" t="s">
        <v>10772</v>
      </c>
    </row>
    <row r="1154" spans="1:7" x14ac:dyDescent="0.25">
      <c r="A1154" s="294"/>
      <c r="B1154" s="393"/>
      <c r="C1154" s="294"/>
      <c r="D1154" s="306"/>
      <c r="E1154" s="306"/>
      <c r="F1154" s="48">
        <f t="shared" si="32"/>
        <v>15157007</v>
      </c>
      <c r="G1154" s="399" t="s">
        <v>10772</v>
      </c>
    </row>
    <row r="1155" spans="1:7" x14ac:dyDescent="0.25">
      <c r="A1155" s="294"/>
      <c r="B1155" s="393"/>
      <c r="C1155" s="294"/>
      <c r="D1155" s="306"/>
      <c r="E1155" s="306"/>
      <c r="F1155" s="48">
        <f t="shared" si="32"/>
        <v>15157007</v>
      </c>
      <c r="G1155" s="399" t="s">
        <v>10772</v>
      </c>
    </row>
    <row r="1156" spans="1:7" x14ac:dyDescent="0.25">
      <c r="A1156" s="294"/>
      <c r="B1156" s="393"/>
      <c r="C1156" s="294"/>
      <c r="D1156" s="306"/>
      <c r="E1156" s="306"/>
      <c r="F1156" s="48">
        <f t="shared" si="32"/>
        <v>15157007</v>
      </c>
      <c r="G1156" s="399" t="s">
        <v>10772</v>
      </c>
    </row>
    <row r="1157" spans="1:7" x14ac:dyDescent="0.25">
      <c r="A1157" s="294"/>
      <c r="B1157" s="393"/>
      <c r="C1157" s="294"/>
      <c r="D1157" s="306"/>
      <c r="E1157" s="306"/>
      <c r="F1157" s="48">
        <f t="shared" si="32"/>
        <v>15157007</v>
      </c>
      <c r="G1157" s="399" t="s">
        <v>10772</v>
      </c>
    </row>
    <row r="1158" spans="1:7" x14ac:dyDescent="0.25">
      <c r="A1158" s="294"/>
      <c r="B1158" s="393"/>
      <c r="C1158" s="294"/>
      <c r="D1158" s="306"/>
      <c r="E1158" s="306"/>
      <c r="F1158" s="48">
        <f t="shared" si="32"/>
        <v>15157007</v>
      </c>
      <c r="G1158" s="399" t="s">
        <v>10772</v>
      </c>
    </row>
    <row r="1159" spans="1:7" x14ac:dyDescent="0.25">
      <c r="A1159" s="294"/>
      <c r="B1159" s="393"/>
      <c r="C1159" s="294"/>
      <c r="D1159" s="306"/>
      <c r="E1159" s="306"/>
      <c r="F1159" s="48">
        <f t="shared" si="32"/>
        <v>15157007</v>
      </c>
      <c r="G1159" s="399" t="s">
        <v>10772</v>
      </c>
    </row>
    <row r="1160" spans="1:7" x14ac:dyDescent="0.25">
      <c r="A1160" s="294"/>
      <c r="B1160" s="393"/>
      <c r="C1160" s="294"/>
      <c r="D1160" s="306"/>
      <c r="E1160" s="306"/>
      <c r="F1160" s="48">
        <f t="shared" si="32"/>
        <v>15157007</v>
      </c>
      <c r="G1160" s="399" t="s">
        <v>10772</v>
      </c>
    </row>
    <row r="1161" spans="1:7" x14ac:dyDescent="0.25">
      <c r="A1161" s="294"/>
      <c r="B1161" s="393"/>
      <c r="C1161" s="294"/>
      <c r="D1161" s="306"/>
      <c r="E1161" s="306"/>
      <c r="F1161" s="48">
        <f t="shared" si="32"/>
        <v>15157007</v>
      </c>
      <c r="G1161" s="399" t="s">
        <v>10772</v>
      </c>
    </row>
    <row r="1162" spans="1:7" x14ac:dyDescent="0.25">
      <c r="A1162" s="294"/>
      <c r="B1162" s="393"/>
      <c r="C1162" s="294"/>
      <c r="D1162" s="306"/>
      <c r="E1162" s="306"/>
      <c r="F1162" s="48">
        <f t="shared" si="32"/>
        <v>15157007</v>
      </c>
      <c r="G1162" s="399" t="s">
        <v>10772</v>
      </c>
    </row>
    <row r="1163" spans="1:7" x14ac:dyDescent="0.25">
      <c r="A1163" s="294"/>
      <c r="B1163" s="393"/>
      <c r="C1163" s="294"/>
      <c r="D1163" s="306"/>
      <c r="E1163" s="306"/>
      <c r="F1163" s="48">
        <f t="shared" si="32"/>
        <v>15157007</v>
      </c>
      <c r="G1163" s="399" t="s">
        <v>10772</v>
      </c>
    </row>
    <row r="1164" spans="1:7" x14ac:dyDescent="0.25">
      <c r="A1164" s="294"/>
      <c r="B1164" s="393"/>
      <c r="C1164" s="294"/>
      <c r="D1164" s="306"/>
      <c r="E1164" s="306"/>
      <c r="F1164" s="48">
        <f t="shared" si="32"/>
        <v>15157007</v>
      </c>
      <c r="G1164" s="399" t="s">
        <v>10772</v>
      </c>
    </row>
    <row r="1165" spans="1:7" x14ac:dyDescent="0.25">
      <c r="A1165" s="294"/>
      <c r="B1165" s="393"/>
      <c r="C1165" s="294"/>
      <c r="D1165" s="306"/>
      <c r="E1165" s="306"/>
      <c r="F1165" s="48">
        <f t="shared" si="32"/>
        <v>15157007</v>
      </c>
      <c r="G1165" s="399" t="s">
        <v>10772</v>
      </c>
    </row>
    <row r="1166" spans="1:7" x14ac:dyDescent="0.25">
      <c r="A1166" s="294"/>
      <c r="B1166" s="393"/>
      <c r="C1166" s="294"/>
      <c r="D1166" s="306"/>
      <c r="E1166" s="306"/>
      <c r="F1166" s="48">
        <f t="shared" si="32"/>
        <v>15157007</v>
      </c>
      <c r="G1166" s="399" t="s">
        <v>10772</v>
      </c>
    </row>
    <row r="1167" spans="1:7" x14ac:dyDescent="0.25">
      <c r="A1167" s="294"/>
      <c r="B1167" s="393"/>
      <c r="C1167" s="294"/>
      <c r="D1167" s="306"/>
      <c r="E1167" s="306"/>
      <c r="F1167" s="48">
        <f t="shared" si="32"/>
        <v>15157007</v>
      </c>
      <c r="G1167" s="399" t="s">
        <v>10772</v>
      </c>
    </row>
    <row r="1168" spans="1:7" x14ac:dyDescent="0.25">
      <c r="A1168" s="294"/>
      <c r="B1168" s="393"/>
      <c r="C1168" s="294"/>
      <c r="D1168" s="306"/>
      <c r="E1168" s="306"/>
      <c r="F1168" s="48">
        <f t="shared" si="32"/>
        <v>15157007</v>
      </c>
      <c r="G1168" s="399" t="s">
        <v>10772</v>
      </c>
    </row>
    <row r="1169" spans="1:7" x14ac:dyDescent="0.25">
      <c r="A1169" s="294"/>
      <c r="B1169" s="393"/>
      <c r="C1169" s="294"/>
      <c r="D1169" s="306"/>
      <c r="E1169" s="306"/>
      <c r="F1169" s="48">
        <f t="shared" si="32"/>
        <v>15157007</v>
      </c>
      <c r="G1169" s="399" t="s">
        <v>10772</v>
      </c>
    </row>
    <row r="1170" spans="1:7" x14ac:dyDescent="0.25">
      <c r="A1170" s="294"/>
      <c r="B1170" s="393"/>
      <c r="C1170" s="294"/>
      <c r="D1170" s="306"/>
      <c r="E1170" s="306"/>
      <c r="F1170" s="48">
        <f t="shared" si="32"/>
        <v>15157007</v>
      </c>
      <c r="G1170" s="399" t="s">
        <v>10772</v>
      </c>
    </row>
    <row r="1171" spans="1:7" x14ac:dyDescent="0.25">
      <c r="A1171" s="294"/>
      <c r="B1171" s="393"/>
      <c r="C1171" s="294"/>
      <c r="D1171" s="306"/>
      <c r="E1171" s="306"/>
      <c r="F1171" s="48">
        <f t="shared" si="32"/>
        <v>15157007</v>
      </c>
      <c r="G1171" s="399" t="s">
        <v>10772</v>
      </c>
    </row>
    <row r="1172" spans="1:7" x14ac:dyDescent="0.25">
      <c r="A1172" s="294"/>
      <c r="B1172" s="393"/>
      <c r="C1172" s="294"/>
      <c r="D1172" s="306"/>
      <c r="E1172" s="306"/>
      <c r="F1172" s="48">
        <f t="shared" si="32"/>
        <v>15157007</v>
      </c>
      <c r="G1172" s="399" t="s">
        <v>10772</v>
      </c>
    </row>
    <row r="1173" spans="1:7" x14ac:dyDescent="0.25">
      <c r="A1173" s="294"/>
      <c r="B1173" s="393"/>
      <c r="C1173" s="294"/>
      <c r="D1173" s="306"/>
      <c r="E1173" s="306"/>
      <c r="F1173" s="48">
        <f t="shared" si="32"/>
        <v>15157007</v>
      </c>
      <c r="G1173" s="399" t="s">
        <v>10772</v>
      </c>
    </row>
    <row r="1174" spans="1:7" x14ac:dyDescent="0.25">
      <c r="A1174" s="294"/>
      <c r="B1174" s="393"/>
      <c r="C1174" s="294"/>
      <c r="D1174" s="306"/>
      <c r="E1174" s="306"/>
      <c r="F1174" s="48">
        <f t="shared" si="32"/>
        <v>15157007</v>
      </c>
      <c r="G1174" s="399" t="s">
        <v>10772</v>
      </c>
    </row>
    <row r="1175" spans="1:7" x14ac:dyDescent="0.25">
      <c r="A1175" s="294"/>
      <c r="B1175" s="393"/>
      <c r="C1175" s="294"/>
      <c r="D1175" s="306"/>
      <c r="E1175" s="306"/>
      <c r="F1175" s="48">
        <f t="shared" si="32"/>
        <v>15157007</v>
      </c>
      <c r="G1175" s="399" t="s">
        <v>10772</v>
      </c>
    </row>
    <row r="1176" spans="1:7" x14ac:dyDescent="0.25">
      <c r="A1176" s="294"/>
      <c r="B1176" s="393"/>
      <c r="C1176" s="294"/>
      <c r="D1176" s="306"/>
      <c r="E1176" s="306"/>
      <c r="F1176" s="48">
        <f t="shared" si="32"/>
        <v>15157007</v>
      </c>
      <c r="G1176" s="399" t="s">
        <v>10772</v>
      </c>
    </row>
    <row r="1177" spans="1:7" x14ac:dyDescent="0.25">
      <c r="A1177" s="294"/>
      <c r="B1177" s="393"/>
      <c r="C1177" s="294"/>
      <c r="D1177" s="306"/>
      <c r="E1177" s="306"/>
      <c r="F1177" s="48">
        <f t="shared" si="32"/>
        <v>15157007</v>
      </c>
      <c r="G1177" s="399" t="s">
        <v>10772</v>
      </c>
    </row>
    <row r="1178" spans="1:7" x14ac:dyDescent="0.25">
      <c r="A1178" s="294"/>
      <c r="B1178" s="393"/>
      <c r="C1178" s="294"/>
      <c r="D1178" s="306"/>
      <c r="E1178" s="306"/>
      <c r="F1178" s="48">
        <f t="shared" si="32"/>
        <v>15157007</v>
      </c>
      <c r="G1178" s="399" t="s">
        <v>10772</v>
      </c>
    </row>
    <row r="1179" spans="1:7" x14ac:dyDescent="0.25">
      <c r="A1179" s="294"/>
      <c r="B1179" s="393"/>
      <c r="C1179" s="294"/>
      <c r="D1179" s="306"/>
      <c r="E1179" s="306"/>
      <c r="F1179" s="48">
        <f t="shared" si="32"/>
        <v>15157007</v>
      </c>
      <c r="G1179" s="399" t="s">
        <v>10772</v>
      </c>
    </row>
    <row r="1180" spans="1:7" x14ac:dyDescent="0.25">
      <c r="A1180" s="294"/>
      <c r="B1180" s="393"/>
      <c r="C1180" s="294"/>
      <c r="D1180" s="306"/>
      <c r="E1180" s="306"/>
      <c r="F1180" s="48">
        <f t="shared" si="32"/>
        <v>15157007</v>
      </c>
      <c r="G1180" s="399" t="s">
        <v>10772</v>
      </c>
    </row>
    <row r="1181" spans="1:7" x14ac:dyDescent="0.25">
      <c r="A1181" s="294"/>
      <c r="B1181" s="393"/>
      <c r="C1181" s="294"/>
      <c r="D1181" s="306"/>
      <c r="E1181" s="306"/>
      <c r="F1181" s="48">
        <f t="shared" si="32"/>
        <v>15157007</v>
      </c>
      <c r="G1181" s="399" t="s">
        <v>10772</v>
      </c>
    </row>
    <row r="1182" spans="1:7" x14ac:dyDescent="0.25">
      <c r="A1182" s="294"/>
      <c r="B1182" s="393"/>
      <c r="C1182" s="294"/>
      <c r="D1182" s="306"/>
      <c r="E1182" s="306"/>
      <c r="F1182" s="48">
        <f t="shared" si="32"/>
        <v>15157007</v>
      </c>
      <c r="G1182" s="399" t="s">
        <v>10772</v>
      </c>
    </row>
    <row r="1183" spans="1:7" x14ac:dyDescent="0.25">
      <c r="A1183" s="294"/>
      <c r="B1183" s="393"/>
      <c r="C1183" s="294"/>
      <c r="D1183" s="306"/>
      <c r="E1183" s="306"/>
      <c r="F1183" s="48">
        <f t="shared" si="32"/>
        <v>15157007</v>
      </c>
      <c r="G1183" s="399" t="s">
        <v>10772</v>
      </c>
    </row>
    <row r="1184" spans="1:7" x14ac:dyDescent="0.25">
      <c r="A1184" s="294"/>
      <c r="B1184" s="393"/>
      <c r="C1184" s="294"/>
      <c r="D1184" s="306"/>
      <c r="E1184" s="306"/>
      <c r="F1184" s="48">
        <f t="shared" si="32"/>
        <v>15157007</v>
      </c>
      <c r="G1184" s="399" t="s">
        <v>10772</v>
      </c>
    </row>
    <row r="1185" spans="1:7" x14ac:dyDescent="0.25">
      <c r="A1185" s="294"/>
      <c r="B1185" s="393"/>
      <c r="C1185" s="294"/>
      <c r="D1185" s="306"/>
      <c r="E1185" s="306"/>
      <c r="F1185" s="48">
        <f t="shared" ref="F1185:F1248" si="33">F1184+E1185-D1185</f>
        <v>15157007</v>
      </c>
      <c r="G1185" s="399" t="s">
        <v>10772</v>
      </c>
    </row>
    <row r="1186" spans="1:7" x14ac:dyDescent="0.25">
      <c r="A1186" s="294"/>
      <c r="B1186" s="393"/>
      <c r="C1186" s="294"/>
      <c r="D1186" s="306"/>
      <c r="E1186" s="306"/>
      <c r="F1186" s="48">
        <f t="shared" si="33"/>
        <v>15157007</v>
      </c>
      <c r="G1186" s="399" t="s">
        <v>10772</v>
      </c>
    </row>
    <row r="1187" spans="1:7" x14ac:dyDescent="0.25">
      <c r="A1187" s="294"/>
      <c r="B1187" s="393"/>
      <c r="C1187" s="294"/>
      <c r="D1187" s="306"/>
      <c r="E1187" s="306"/>
      <c r="F1187" s="48">
        <f t="shared" si="33"/>
        <v>15157007</v>
      </c>
      <c r="G1187" s="399" t="s">
        <v>10772</v>
      </c>
    </row>
    <row r="1188" spans="1:7" x14ac:dyDescent="0.25">
      <c r="A1188" s="294"/>
      <c r="B1188" s="393"/>
      <c r="C1188" s="294"/>
      <c r="D1188" s="306"/>
      <c r="E1188" s="306"/>
      <c r="F1188" s="48">
        <f t="shared" si="33"/>
        <v>15157007</v>
      </c>
      <c r="G1188" s="399" t="s">
        <v>10772</v>
      </c>
    </row>
    <row r="1189" spans="1:7" x14ac:dyDescent="0.25">
      <c r="A1189" s="294"/>
      <c r="B1189" s="393"/>
      <c r="C1189" s="294"/>
      <c r="D1189" s="306"/>
      <c r="E1189" s="306"/>
      <c r="F1189" s="48">
        <f t="shared" si="33"/>
        <v>15157007</v>
      </c>
      <c r="G1189" s="399" t="s">
        <v>10772</v>
      </c>
    </row>
    <row r="1190" spans="1:7" x14ac:dyDescent="0.25">
      <c r="A1190" s="294"/>
      <c r="B1190" s="393"/>
      <c r="C1190" s="294"/>
      <c r="D1190" s="306"/>
      <c r="E1190" s="306"/>
      <c r="F1190" s="48">
        <f t="shared" si="33"/>
        <v>15157007</v>
      </c>
      <c r="G1190" s="399" t="s">
        <v>10772</v>
      </c>
    </row>
    <row r="1191" spans="1:7" x14ac:dyDescent="0.25">
      <c r="A1191" s="294"/>
      <c r="B1191" s="393"/>
      <c r="C1191" s="294"/>
      <c r="D1191" s="306"/>
      <c r="E1191" s="306"/>
      <c r="F1191" s="48">
        <f t="shared" si="33"/>
        <v>15157007</v>
      </c>
      <c r="G1191" s="399" t="s">
        <v>10772</v>
      </c>
    </row>
    <row r="1192" spans="1:7" x14ac:dyDescent="0.25">
      <c r="A1192" s="294"/>
      <c r="B1192" s="393"/>
      <c r="C1192" s="294"/>
      <c r="D1192" s="306"/>
      <c r="E1192" s="306"/>
      <c r="F1192" s="48">
        <f t="shared" si="33"/>
        <v>15157007</v>
      </c>
      <c r="G1192" s="399" t="s">
        <v>10772</v>
      </c>
    </row>
    <row r="1193" spans="1:7" x14ac:dyDescent="0.25">
      <c r="A1193" s="294"/>
      <c r="B1193" s="393"/>
      <c r="C1193" s="294"/>
      <c r="D1193" s="306"/>
      <c r="E1193" s="306"/>
      <c r="F1193" s="48">
        <f t="shared" si="33"/>
        <v>15157007</v>
      </c>
      <c r="G1193" s="399" t="s">
        <v>10772</v>
      </c>
    </row>
    <row r="1194" spans="1:7" x14ac:dyDescent="0.25">
      <c r="A1194" s="294"/>
      <c r="B1194" s="393"/>
      <c r="C1194" s="294"/>
      <c r="D1194" s="306"/>
      <c r="E1194" s="306"/>
      <c r="F1194" s="48">
        <f t="shared" si="33"/>
        <v>15157007</v>
      </c>
      <c r="G1194" s="399" t="s">
        <v>10772</v>
      </c>
    </row>
    <row r="1195" spans="1:7" x14ac:dyDescent="0.25">
      <c r="A1195" s="294"/>
      <c r="B1195" s="393"/>
      <c r="C1195" s="294"/>
      <c r="D1195" s="306"/>
      <c r="E1195" s="306"/>
      <c r="F1195" s="48">
        <f t="shared" si="33"/>
        <v>15157007</v>
      </c>
      <c r="G1195" s="399" t="s">
        <v>10772</v>
      </c>
    </row>
    <row r="1196" spans="1:7" x14ac:dyDescent="0.25">
      <c r="A1196" s="294"/>
      <c r="B1196" s="393"/>
      <c r="C1196" s="294"/>
      <c r="D1196" s="306"/>
      <c r="E1196" s="306"/>
      <c r="F1196" s="48">
        <f t="shared" si="33"/>
        <v>15157007</v>
      </c>
      <c r="G1196" s="399" t="s">
        <v>10772</v>
      </c>
    </row>
    <row r="1197" spans="1:7" x14ac:dyDescent="0.25">
      <c r="A1197" s="294"/>
      <c r="B1197" s="393"/>
      <c r="C1197" s="294"/>
      <c r="D1197" s="306"/>
      <c r="E1197" s="306"/>
      <c r="F1197" s="48">
        <f t="shared" si="33"/>
        <v>15157007</v>
      </c>
      <c r="G1197" s="399" t="s">
        <v>10772</v>
      </c>
    </row>
    <row r="1198" spans="1:7" x14ac:dyDescent="0.25">
      <c r="A1198" s="294"/>
      <c r="B1198" s="393"/>
      <c r="C1198" s="294"/>
      <c r="D1198" s="306"/>
      <c r="E1198" s="306"/>
      <c r="F1198" s="48">
        <f t="shared" si="33"/>
        <v>15157007</v>
      </c>
      <c r="G1198" s="399" t="s">
        <v>10772</v>
      </c>
    </row>
    <row r="1199" spans="1:7" x14ac:dyDescent="0.25">
      <c r="A1199" s="294"/>
      <c r="B1199" s="393"/>
      <c r="C1199" s="294"/>
      <c r="D1199" s="306"/>
      <c r="E1199" s="306"/>
      <c r="F1199" s="48">
        <f t="shared" si="33"/>
        <v>15157007</v>
      </c>
      <c r="G1199" s="399" t="s">
        <v>10772</v>
      </c>
    </row>
    <row r="1200" spans="1:7" x14ac:dyDescent="0.25">
      <c r="A1200" s="294"/>
      <c r="B1200" s="393"/>
      <c r="C1200" s="294"/>
      <c r="D1200" s="306"/>
      <c r="E1200" s="306"/>
      <c r="F1200" s="48">
        <f t="shared" si="33"/>
        <v>15157007</v>
      </c>
      <c r="G1200" s="399" t="s">
        <v>10772</v>
      </c>
    </row>
    <row r="1201" spans="1:7" x14ac:dyDescent="0.25">
      <c r="A1201" s="294"/>
      <c r="B1201" s="393"/>
      <c r="C1201" s="294"/>
      <c r="D1201" s="306"/>
      <c r="E1201" s="306"/>
      <c r="F1201" s="48">
        <f t="shared" si="33"/>
        <v>15157007</v>
      </c>
      <c r="G1201" s="399" t="s">
        <v>10772</v>
      </c>
    </row>
    <row r="1202" spans="1:7" x14ac:dyDescent="0.25">
      <c r="A1202" s="294"/>
      <c r="B1202" s="393"/>
      <c r="C1202" s="294"/>
      <c r="D1202" s="306"/>
      <c r="E1202" s="306"/>
      <c r="F1202" s="48">
        <f t="shared" si="33"/>
        <v>15157007</v>
      </c>
      <c r="G1202" s="399" t="s">
        <v>10772</v>
      </c>
    </row>
    <row r="1203" spans="1:7" x14ac:dyDescent="0.25">
      <c r="A1203" s="294"/>
      <c r="B1203" s="393"/>
      <c r="C1203" s="294"/>
      <c r="D1203" s="306"/>
      <c r="E1203" s="306"/>
      <c r="F1203" s="48">
        <f t="shared" si="33"/>
        <v>15157007</v>
      </c>
      <c r="G1203" s="399" t="s">
        <v>10772</v>
      </c>
    </row>
    <row r="1204" spans="1:7" x14ac:dyDescent="0.25">
      <c r="A1204" s="294"/>
      <c r="B1204" s="393"/>
      <c r="C1204" s="294"/>
      <c r="D1204" s="306"/>
      <c r="E1204" s="306"/>
      <c r="F1204" s="48">
        <f t="shared" si="33"/>
        <v>15157007</v>
      </c>
      <c r="G1204" s="399" t="s">
        <v>10772</v>
      </c>
    </row>
    <row r="1205" spans="1:7" x14ac:dyDescent="0.25">
      <c r="A1205" s="294"/>
      <c r="B1205" s="393"/>
      <c r="C1205" s="294"/>
      <c r="D1205" s="306"/>
      <c r="E1205" s="306"/>
      <c r="F1205" s="48">
        <f t="shared" si="33"/>
        <v>15157007</v>
      </c>
      <c r="G1205" s="399" t="s">
        <v>10772</v>
      </c>
    </row>
    <row r="1206" spans="1:7" x14ac:dyDescent="0.25">
      <c r="A1206" s="294"/>
      <c r="B1206" s="393"/>
      <c r="C1206" s="294"/>
      <c r="D1206" s="306"/>
      <c r="E1206" s="306"/>
      <c r="F1206" s="48">
        <f t="shared" si="33"/>
        <v>15157007</v>
      </c>
      <c r="G1206" s="399" t="s">
        <v>10772</v>
      </c>
    </row>
    <row r="1207" spans="1:7" x14ac:dyDescent="0.25">
      <c r="A1207" s="294"/>
      <c r="B1207" s="393"/>
      <c r="C1207" s="294"/>
      <c r="D1207" s="306"/>
      <c r="E1207" s="306"/>
      <c r="F1207" s="48">
        <f t="shared" si="33"/>
        <v>15157007</v>
      </c>
      <c r="G1207" s="399" t="s">
        <v>10772</v>
      </c>
    </row>
    <row r="1208" spans="1:7" x14ac:dyDescent="0.25">
      <c r="A1208" s="294"/>
      <c r="B1208" s="393"/>
      <c r="C1208" s="294"/>
      <c r="D1208" s="306"/>
      <c r="E1208" s="306"/>
      <c r="F1208" s="48">
        <f t="shared" si="33"/>
        <v>15157007</v>
      </c>
      <c r="G1208" s="399" t="s">
        <v>10772</v>
      </c>
    </row>
    <row r="1209" spans="1:7" x14ac:dyDescent="0.25">
      <c r="A1209" s="294"/>
      <c r="B1209" s="393"/>
      <c r="C1209" s="294"/>
      <c r="D1209" s="306"/>
      <c r="E1209" s="306"/>
      <c r="F1209" s="48">
        <f t="shared" si="33"/>
        <v>15157007</v>
      </c>
      <c r="G1209" s="399" t="s">
        <v>10772</v>
      </c>
    </row>
    <row r="1210" spans="1:7" x14ac:dyDescent="0.25">
      <c r="A1210" s="294"/>
      <c r="B1210" s="393"/>
      <c r="C1210" s="294"/>
      <c r="D1210" s="306"/>
      <c r="E1210" s="306"/>
      <c r="F1210" s="48">
        <f t="shared" si="33"/>
        <v>15157007</v>
      </c>
      <c r="G1210" s="399" t="s">
        <v>10772</v>
      </c>
    </row>
    <row r="1211" spans="1:7" x14ac:dyDescent="0.25">
      <c r="A1211" s="294"/>
      <c r="B1211" s="393"/>
      <c r="C1211" s="294"/>
      <c r="D1211" s="306"/>
      <c r="E1211" s="306"/>
      <c r="F1211" s="48">
        <f t="shared" si="33"/>
        <v>15157007</v>
      </c>
      <c r="G1211" s="399" t="s">
        <v>10772</v>
      </c>
    </row>
    <row r="1212" spans="1:7" x14ac:dyDescent="0.25">
      <c r="A1212" s="294"/>
      <c r="B1212" s="393"/>
      <c r="C1212" s="294"/>
      <c r="D1212" s="306"/>
      <c r="E1212" s="306"/>
      <c r="F1212" s="48">
        <f t="shared" si="33"/>
        <v>15157007</v>
      </c>
      <c r="G1212" s="399" t="s">
        <v>10772</v>
      </c>
    </row>
    <row r="1213" spans="1:7" x14ac:dyDescent="0.25">
      <c r="A1213" s="294"/>
      <c r="B1213" s="393"/>
      <c r="C1213" s="294"/>
      <c r="D1213" s="306"/>
      <c r="E1213" s="306"/>
      <c r="F1213" s="48">
        <f t="shared" si="33"/>
        <v>15157007</v>
      </c>
      <c r="G1213" s="399" t="s">
        <v>10772</v>
      </c>
    </row>
    <row r="1214" spans="1:7" x14ac:dyDescent="0.25">
      <c r="A1214" s="294"/>
      <c r="B1214" s="393"/>
      <c r="C1214" s="294"/>
      <c r="D1214" s="306"/>
      <c r="E1214" s="306"/>
      <c r="F1214" s="48">
        <f t="shared" si="33"/>
        <v>15157007</v>
      </c>
      <c r="G1214" s="399" t="s">
        <v>10772</v>
      </c>
    </row>
    <row r="1215" spans="1:7" x14ac:dyDescent="0.25">
      <c r="A1215" s="294"/>
      <c r="B1215" s="393"/>
      <c r="C1215" s="294"/>
      <c r="D1215" s="306"/>
      <c r="E1215" s="306"/>
      <c r="F1215" s="48">
        <f t="shared" si="33"/>
        <v>15157007</v>
      </c>
      <c r="G1215" s="399" t="s">
        <v>10772</v>
      </c>
    </row>
    <row r="1216" spans="1:7" x14ac:dyDescent="0.25">
      <c r="A1216" s="294"/>
      <c r="B1216" s="393"/>
      <c r="C1216" s="294"/>
      <c r="D1216" s="306"/>
      <c r="E1216" s="306"/>
      <c r="F1216" s="48">
        <f t="shared" si="33"/>
        <v>15157007</v>
      </c>
      <c r="G1216" s="399" t="s">
        <v>10772</v>
      </c>
    </row>
    <row r="1217" spans="1:7" x14ac:dyDescent="0.25">
      <c r="A1217" s="294"/>
      <c r="B1217" s="393"/>
      <c r="C1217" s="294"/>
      <c r="D1217" s="306"/>
      <c r="E1217" s="306"/>
      <c r="F1217" s="48">
        <f t="shared" si="33"/>
        <v>15157007</v>
      </c>
      <c r="G1217" s="399" t="s">
        <v>10772</v>
      </c>
    </row>
    <row r="1218" spans="1:7" x14ac:dyDescent="0.25">
      <c r="A1218" s="294"/>
      <c r="B1218" s="393"/>
      <c r="C1218" s="294"/>
      <c r="D1218" s="306"/>
      <c r="E1218" s="306"/>
      <c r="F1218" s="48">
        <f t="shared" si="33"/>
        <v>15157007</v>
      </c>
      <c r="G1218" s="399" t="s">
        <v>10772</v>
      </c>
    </row>
    <row r="1219" spans="1:7" x14ac:dyDescent="0.25">
      <c r="A1219" s="294"/>
      <c r="B1219" s="393"/>
      <c r="C1219" s="294"/>
      <c r="D1219" s="306"/>
      <c r="E1219" s="306"/>
      <c r="F1219" s="48">
        <f t="shared" si="33"/>
        <v>15157007</v>
      </c>
      <c r="G1219" s="399" t="s">
        <v>10772</v>
      </c>
    </row>
    <row r="1220" spans="1:7" x14ac:dyDescent="0.25">
      <c r="A1220" s="294"/>
      <c r="B1220" s="393"/>
      <c r="C1220" s="294"/>
      <c r="D1220" s="306"/>
      <c r="E1220" s="306"/>
      <c r="F1220" s="48">
        <f t="shared" si="33"/>
        <v>15157007</v>
      </c>
      <c r="G1220" s="399" t="s">
        <v>10772</v>
      </c>
    </row>
    <row r="1221" spans="1:7" x14ac:dyDescent="0.25">
      <c r="A1221" s="294"/>
      <c r="B1221" s="393"/>
      <c r="C1221" s="294"/>
      <c r="D1221" s="306"/>
      <c r="E1221" s="306"/>
      <c r="F1221" s="48">
        <f t="shared" si="33"/>
        <v>15157007</v>
      </c>
      <c r="G1221" s="399" t="s">
        <v>10772</v>
      </c>
    </row>
    <row r="1222" spans="1:7" x14ac:dyDescent="0.25">
      <c r="A1222" s="294"/>
      <c r="B1222" s="393"/>
      <c r="C1222" s="294"/>
      <c r="D1222" s="306"/>
      <c r="E1222" s="306"/>
      <c r="F1222" s="48">
        <f t="shared" si="33"/>
        <v>15157007</v>
      </c>
      <c r="G1222" s="399" t="s">
        <v>10772</v>
      </c>
    </row>
    <row r="1223" spans="1:7" x14ac:dyDescent="0.25">
      <c r="A1223" s="294"/>
      <c r="B1223" s="393"/>
      <c r="C1223" s="294"/>
      <c r="D1223" s="306"/>
      <c r="E1223" s="306"/>
      <c r="F1223" s="48">
        <f t="shared" si="33"/>
        <v>15157007</v>
      </c>
      <c r="G1223" s="399" t="s">
        <v>10772</v>
      </c>
    </row>
    <row r="1224" spans="1:7" x14ac:dyDescent="0.25">
      <c r="A1224" s="294"/>
      <c r="B1224" s="393"/>
      <c r="C1224" s="294"/>
      <c r="D1224" s="306"/>
      <c r="E1224" s="306"/>
      <c r="F1224" s="48">
        <f t="shared" si="33"/>
        <v>15157007</v>
      </c>
      <c r="G1224" s="399" t="s">
        <v>10772</v>
      </c>
    </row>
    <row r="1225" spans="1:7" x14ac:dyDescent="0.25">
      <c r="A1225" s="294"/>
      <c r="B1225" s="393"/>
      <c r="C1225" s="294"/>
      <c r="D1225" s="306"/>
      <c r="E1225" s="306"/>
      <c r="F1225" s="48">
        <f t="shared" si="33"/>
        <v>15157007</v>
      </c>
      <c r="G1225" s="399" t="s">
        <v>10772</v>
      </c>
    </row>
    <row r="1226" spans="1:7" x14ac:dyDescent="0.25">
      <c r="A1226" s="294"/>
      <c r="B1226" s="393"/>
      <c r="C1226" s="294"/>
      <c r="D1226" s="306"/>
      <c r="E1226" s="306"/>
      <c r="F1226" s="48">
        <f t="shared" si="33"/>
        <v>15157007</v>
      </c>
      <c r="G1226" s="399" t="s">
        <v>10772</v>
      </c>
    </row>
    <row r="1227" spans="1:7" x14ac:dyDescent="0.25">
      <c r="A1227" s="294"/>
      <c r="B1227" s="393"/>
      <c r="C1227" s="294"/>
      <c r="D1227" s="306"/>
      <c r="E1227" s="306"/>
      <c r="F1227" s="48">
        <f t="shared" si="33"/>
        <v>15157007</v>
      </c>
      <c r="G1227" s="399" t="s">
        <v>10772</v>
      </c>
    </row>
    <row r="1228" spans="1:7" x14ac:dyDescent="0.25">
      <c r="A1228" s="294"/>
      <c r="B1228" s="393"/>
      <c r="C1228" s="294"/>
      <c r="D1228" s="306"/>
      <c r="E1228" s="306"/>
      <c r="F1228" s="48">
        <f t="shared" si="33"/>
        <v>15157007</v>
      </c>
      <c r="G1228" s="399" t="s">
        <v>10772</v>
      </c>
    </row>
    <row r="1229" spans="1:7" x14ac:dyDescent="0.25">
      <c r="A1229" s="294"/>
      <c r="B1229" s="393"/>
      <c r="C1229" s="294"/>
      <c r="D1229" s="306"/>
      <c r="E1229" s="306"/>
      <c r="F1229" s="48">
        <f t="shared" si="33"/>
        <v>15157007</v>
      </c>
      <c r="G1229" s="399" t="s">
        <v>10772</v>
      </c>
    </row>
    <row r="1230" spans="1:7" x14ac:dyDescent="0.25">
      <c r="A1230" s="294"/>
      <c r="B1230" s="393"/>
      <c r="C1230" s="294"/>
      <c r="D1230" s="306"/>
      <c r="E1230" s="306"/>
      <c r="F1230" s="48">
        <f t="shared" si="33"/>
        <v>15157007</v>
      </c>
      <c r="G1230" s="399" t="s">
        <v>10772</v>
      </c>
    </row>
    <row r="1231" spans="1:7" x14ac:dyDescent="0.25">
      <c r="A1231" s="294"/>
      <c r="B1231" s="393"/>
      <c r="C1231" s="294"/>
      <c r="D1231" s="306"/>
      <c r="E1231" s="306"/>
      <c r="F1231" s="48">
        <f t="shared" si="33"/>
        <v>15157007</v>
      </c>
      <c r="G1231" s="399" t="s">
        <v>10772</v>
      </c>
    </row>
    <row r="1232" spans="1:7" x14ac:dyDescent="0.25">
      <c r="A1232" s="294"/>
      <c r="B1232" s="393"/>
      <c r="C1232" s="294"/>
      <c r="D1232" s="306"/>
      <c r="E1232" s="306"/>
      <c r="F1232" s="48">
        <f t="shared" si="33"/>
        <v>15157007</v>
      </c>
      <c r="G1232" s="399" t="s">
        <v>10772</v>
      </c>
    </row>
    <row r="1233" spans="1:7" x14ac:dyDescent="0.25">
      <c r="A1233" s="294"/>
      <c r="B1233" s="393"/>
      <c r="C1233" s="294"/>
      <c r="D1233" s="306"/>
      <c r="E1233" s="306"/>
      <c r="F1233" s="48">
        <f t="shared" si="33"/>
        <v>15157007</v>
      </c>
      <c r="G1233" s="399" t="s">
        <v>10772</v>
      </c>
    </row>
    <row r="1234" spans="1:7" x14ac:dyDescent="0.25">
      <c r="A1234" s="294"/>
      <c r="B1234" s="393"/>
      <c r="C1234" s="294"/>
      <c r="D1234" s="306"/>
      <c r="E1234" s="306"/>
      <c r="F1234" s="48">
        <f t="shared" si="33"/>
        <v>15157007</v>
      </c>
      <c r="G1234" s="399" t="s">
        <v>10772</v>
      </c>
    </row>
    <row r="1235" spans="1:7" x14ac:dyDescent="0.25">
      <c r="A1235" s="294"/>
      <c r="B1235" s="393"/>
      <c r="C1235" s="294"/>
      <c r="D1235" s="306"/>
      <c r="E1235" s="306"/>
      <c r="F1235" s="48">
        <f t="shared" si="33"/>
        <v>15157007</v>
      </c>
      <c r="G1235" s="399" t="s">
        <v>10772</v>
      </c>
    </row>
    <row r="1236" spans="1:7" x14ac:dyDescent="0.25">
      <c r="A1236" s="294"/>
      <c r="B1236" s="393"/>
      <c r="C1236" s="294"/>
      <c r="D1236" s="306"/>
      <c r="E1236" s="306"/>
      <c r="F1236" s="48">
        <f t="shared" si="33"/>
        <v>15157007</v>
      </c>
      <c r="G1236" s="399" t="s">
        <v>10772</v>
      </c>
    </row>
    <row r="1237" spans="1:7" x14ac:dyDescent="0.25">
      <c r="A1237" s="294"/>
      <c r="B1237" s="393"/>
      <c r="C1237" s="294"/>
      <c r="D1237" s="306"/>
      <c r="E1237" s="306"/>
      <c r="F1237" s="48">
        <f t="shared" si="33"/>
        <v>15157007</v>
      </c>
      <c r="G1237" s="399" t="s">
        <v>10772</v>
      </c>
    </row>
    <row r="1238" spans="1:7" x14ac:dyDescent="0.25">
      <c r="A1238" s="294"/>
      <c r="B1238" s="393"/>
      <c r="C1238" s="294"/>
      <c r="D1238" s="306"/>
      <c r="E1238" s="306"/>
      <c r="F1238" s="48">
        <f t="shared" si="33"/>
        <v>15157007</v>
      </c>
      <c r="G1238" s="399" t="s">
        <v>10772</v>
      </c>
    </row>
    <row r="1239" spans="1:7" x14ac:dyDescent="0.25">
      <c r="A1239" s="294"/>
      <c r="B1239" s="393"/>
      <c r="C1239" s="294"/>
      <c r="D1239" s="306"/>
      <c r="E1239" s="306"/>
      <c r="F1239" s="48">
        <f t="shared" si="33"/>
        <v>15157007</v>
      </c>
      <c r="G1239" s="399" t="s">
        <v>10772</v>
      </c>
    </row>
    <row r="1240" spans="1:7" x14ac:dyDescent="0.25">
      <c r="A1240" s="294"/>
      <c r="B1240" s="393"/>
      <c r="C1240" s="294"/>
      <c r="D1240" s="306"/>
      <c r="E1240" s="306"/>
      <c r="F1240" s="48">
        <f t="shared" si="33"/>
        <v>15157007</v>
      </c>
      <c r="G1240" s="399" t="s">
        <v>10772</v>
      </c>
    </row>
    <row r="1241" spans="1:7" x14ac:dyDescent="0.25">
      <c r="A1241" s="294"/>
      <c r="B1241" s="393"/>
      <c r="C1241" s="294"/>
      <c r="D1241" s="306"/>
      <c r="E1241" s="306"/>
      <c r="F1241" s="48">
        <f t="shared" si="33"/>
        <v>15157007</v>
      </c>
      <c r="G1241" s="399" t="s">
        <v>10772</v>
      </c>
    </row>
    <row r="1242" spans="1:7" x14ac:dyDescent="0.25">
      <c r="A1242" s="294"/>
      <c r="B1242" s="393"/>
      <c r="C1242" s="294"/>
      <c r="D1242" s="306"/>
      <c r="E1242" s="306"/>
      <c r="F1242" s="48">
        <f t="shared" si="33"/>
        <v>15157007</v>
      </c>
      <c r="G1242" s="399" t="s">
        <v>10772</v>
      </c>
    </row>
    <row r="1243" spans="1:7" x14ac:dyDescent="0.25">
      <c r="A1243" s="294"/>
      <c r="B1243" s="393"/>
      <c r="C1243" s="294"/>
      <c r="D1243" s="306"/>
      <c r="E1243" s="306"/>
      <c r="F1243" s="48">
        <f t="shared" si="33"/>
        <v>15157007</v>
      </c>
      <c r="G1243" s="399" t="s">
        <v>10772</v>
      </c>
    </row>
    <row r="1244" spans="1:7" x14ac:dyDescent="0.25">
      <c r="A1244" s="294"/>
      <c r="B1244" s="393"/>
      <c r="C1244" s="294"/>
      <c r="D1244" s="306"/>
      <c r="E1244" s="306"/>
      <c r="F1244" s="48">
        <f t="shared" si="33"/>
        <v>15157007</v>
      </c>
      <c r="G1244" s="399" t="s">
        <v>10772</v>
      </c>
    </row>
    <row r="1245" spans="1:7" x14ac:dyDescent="0.25">
      <c r="A1245" s="294"/>
      <c r="B1245" s="393"/>
      <c r="C1245" s="294"/>
      <c r="D1245" s="306"/>
      <c r="E1245" s="306"/>
      <c r="F1245" s="48">
        <f t="shared" si="33"/>
        <v>15157007</v>
      </c>
      <c r="G1245" s="399" t="s">
        <v>10772</v>
      </c>
    </row>
    <row r="1246" spans="1:7" x14ac:dyDescent="0.25">
      <c r="A1246" s="294"/>
      <c r="B1246" s="393"/>
      <c r="C1246" s="294"/>
      <c r="D1246" s="306"/>
      <c r="E1246" s="306"/>
      <c r="F1246" s="48">
        <f t="shared" si="33"/>
        <v>15157007</v>
      </c>
      <c r="G1246" s="399" t="s">
        <v>10772</v>
      </c>
    </row>
    <row r="1247" spans="1:7" x14ac:dyDescent="0.25">
      <c r="A1247" s="294"/>
      <c r="B1247" s="393"/>
      <c r="C1247" s="294"/>
      <c r="D1247" s="306"/>
      <c r="E1247" s="306"/>
      <c r="F1247" s="48">
        <f t="shared" si="33"/>
        <v>15157007</v>
      </c>
      <c r="G1247" s="399" t="s">
        <v>10772</v>
      </c>
    </row>
    <row r="1248" spans="1:7" x14ac:dyDescent="0.25">
      <c r="A1248" s="294"/>
      <c r="B1248" s="393"/>
      <c r="C1248" s="294"/>
      <c r="D1248" s="306"/>
      <c r="E1248" s="306"/>
      <c r="F1248" s="48">
        <f t="shared" si="33"/>
        <v>15157007</v>
      </c>
      <c r="G1248" s="399" t="s">
        <v>10772</v>
      </c>
    </row>
    <row r="1249" spans="1:7" x14ac:dyDescent="0.25">
      <c r="A1249" s="294"/>
      <c r="B1249" s="393"/>
      <c r="C1249" s="294"/>
      <c r="D1249" s="306"/>
      <c r="E1249" s="306"/>
      <c r="F1249" s="48">
        <f t="shared" ref="F1249:F1312" si="34">F1248+E1249-D1249</f>
        <v>15157007</v>
      </c>
      <c r="G1249" s="399" t="s">
        <v>10772</v>
      </c>
    </row>
    <row r="1250" spans="1:7" x14ac:dyDescent="0.25">
      <c r="A1250" s="294"/>
      <c r="B1250" s="393"/>
      <c r="C1250" s="294"/>
      <c r="D1250" s="306"/>
      <c r="E1250" s="306"/>
      <c r="F1250" s="48">
        <f t="shared" si="34"/>
        <v>15157007</v>
      </c>
      <c r="G1250" s="399" t="s">
        <v>10772</v>
      </c>
    </row>
    <row r="1251" spans="1:7" x14ac:dyDescent="0.25">
      <c r="A1251" s="294"/>
      <c r="B1251" s="393"/>
      <c r="C1251" s="294"/>
      <c r="D1251" s="306"/>
      <c r="E1251" s="306"/>
      <c r="F1251" s="48">
        <f t="shared" si="34"/>
        <v>15157007</v>
      </c>
      <c r="G1251" s="399" t="s">
        <v>10772</v>
      </c>
    </row>
    <row r="1252" spans="1:7" x14ac:dyDescent="0.25">
      <c r="A1252" s="294"/>
      <c r="B1252" s="393"/>
      <c r="C1252" s="294"/>
      <c r="D1252" s="306"/>
      <c r="E1252" s="306"/>
      <c r="F1252" s="48">
        <f t="shared" si="34"/>
        <v>15157007</v>
      </c>
      <c r="G1252" s="399" t="s">
        <v>10772</v>
      </c>
    </row>
    <row r="1253" spans="1:7" x14ac:dyDescent="0.25">
      <c r="A1253" s="294"/>
      <c r="B1253" s="393"/>
      <c r="C1253" s="294"/>
      <c r="D1253" s="306"/>
      <c r="E1253" s="306"/>
      <c r="F1253" s="48">
        <f t="shared" si="34"/>
        <v>15157007</v>
      </c>
      <c r="G1253" s="399" t="s">
        <v>10772</v>
      </c>
    </row>
    <row r="1254" spans="1:7" x14ac:dyDescent="0.25">
      <c r="A1254" s="294"/>
      <c r="B1254" s="393"/>
      <c r="C1254" s="294"/>
      <c r="D1254" s="306"/>
      <c r="E1254" s="306"/>
      <c r="F1254" s="48">
        <f t="shared" si="34"/>
        <v>15157007</v>
      </c>
      <c r="G1254" s="399" t="s">
        <v>10772</v>
      </c>
    </row>
    <row r="1255" spans="1:7" x14ac:dyDescent="0.25">
      <c r="A1255" s="294"/>
      <c r="B1255" s="393"/>
      <c r="C1255" s="294"/>
      <c r="D1255" s="306"/>
      <c r="E1255" s="306"/>
      <c r="F1255" s="48">
        <f t="shared" si="34"/>
        <v>15157007</v>
      </c>
      <c r="G1255" s="399" t="s">
        <v>10772</v>
      </c>
    </row>
    <row r="1256" spans="1:7" x14ac:dyDescent="0.25">
      <c r="A1256" s="294"/>
      <c r="B1256" s="393"/>
      <c r="C1256" s="294"/>
      <c r="D1256" s="306"/>
      <c r="E1256" s="306"/>
      <c r="F1256" s="48">
        <f t="shared" si="34"/>
        <v>15157007</v>
      </c>
      <c r="G1256" s="399" t="s">
        <v>10772</v>
      </c>
    </row>
    <row r="1257" spans="1:7" x14ac:dyDescent="0.25">
      <c r="A1257" s="294"/>
      <c r="B1257" s="393"/>
      <c r="C1257" s="294"/>
      <c r="D1257" s="306"/>
      <c r="E1257" s="306"/>
      <c r="F1257" s="48">
        <f t="shared" si="34"/>
        <v>15157007</v>
      </c>
      <c r="G1257" s="399" t="s">
        <v>10772</v>
      </c>
    </row>
    <row r="1258" spans="1:7" x14ac:dyDescent="0.25">
      <c r="A1258" s="294"/>
      <c r="B1258" s="393"/>
      <c r="C1258" s="294"/>
      <c r="D1258" s="306"/>
      <c r="E1258" s="306"/>
      <c r="F1258" s="48">
        <f t="shared" si="34"/>
        <v>15157007</v>
      </c>
      <c r="G1258" s="399" t="s">
        <v>10772</v>
      </c>
    </row>
    <row r="1259" spans="1:7" x14ac:dyDescent="0.25">
      <c r="A1259" s="294"/>
      <c r="B1259" s="393"/>
      <c r="C1259" s="294"/>
      <c r="D1259" s="306"/>
      <c r="E1259" s="306"/>
      <c r="F1259" s="48">
        <f t="shared" si="34"/>
        <v>15157007</v>
      </c>
      <c r="G1259" s="399" t="s">
        <v>10772</v>
      </c>
    </row>
    <row r="1260" spans="1:7" x14ac:dyDescent="0.25">
      <c r="A1260" s="294"/>
      <c r="B1260" s="393"/>
      <c r="C1260" s="294"/>
      <c r="D1260" s="306"/>
      <c r="E1260" s="306"/>
      <c r="F1260" s="48">
        <f t="shared" si="34"/>
        <v>15157007</v>
      </c>
      <c r="G1260" s="399" t="s">
        <v>10772</v>
      </c>
    </row>
    <row r="1261" spans="1:7" x14ac:dyDescent="0.25">
      <c r="A1261" s="294"/>
      <c r="B1261" s="393"/>
      <c r="C1261" s="294"/>
      <c r="D1261" s="306"/>
      <c r="E1261" s="306"/>
      <c r="F1261" s="48">
        <f t="shared" si="34"/>
        <v>15157007</v>
      </c>
      <c r="G1261" s="399" t="s">
        <v>10772</v>
      </c>
    </row>
    <row r="1262" spans="1:7" x14ac:dyDescent="0.25">
      <c r="A1262" s="294"/>
      <c r="B1262" s="393"/>
      <c r="C1262" s="294"/>
      <c r="D1262" s="306"/>
      <c r="E1262" s="306"/>
      <c r="F1262" s="48">
        <f t="shared" si="34"/>
        <v>15157007</v>
      </c>
      <c r="G1262" s="399" t="s">
        <v>10772</v>
      </c>
    </row>
    <row r="1263" spans="1:7" x14ac:dyDescent="0.25">
      <c r="A1263" s="294"/>
      <c r="B1263" s="393"/>
      <c r="C1263" s="294"/>
      <c r="D1263" s="306"/>
      <c r="E1263" s="306"/>
      <c r="F1263" s="48">
        <f t="shared" si="34"/>
        <v>15157007</v>
      </c>
      <c r="G1263" s="399" t="s">
        <v>10772</v>
      </c>
    </row>
    <row r="1264" spans="1:7" x14ac:dyDescent="0.25">
      <c r="A1264" s="294"/>
      <c r="B1264" s="393"/>
      <c r="C1264" s="294"/>
      <c r="D1264" s="306"/>
      <c r="E1264" s="306"/>
      <c r="F1264" s="48">
        <f t="shared" si="34"/>
        <v>15157007</v>
      </c>
      <c r="G1264" s="399" t="s">
        <v>10772</v>
      </c>
    </row>
    <row r="1265" spans="1:7" x14ac:dyDescent="0.25">
      <c r="A1265" s="294"/>
      <c r="B1265" s="393"/>
      <c r="C1265" s="294"/>
      <c r="D1265" s="306"/>
      <c r="E1265" s="306"/>
      <c r="F1265" s="48">
        <f t="shared" si="34"/>
        <v>15157007</v>
      </c>
      <c r="G1265" s="399" t="s">
        <v>10772</v>
      </c>
    </row>
    <row r="1266" spans="1:7" x14ac:dyDescent="0.25">
      <c r="A1266" s="294"/>
      <c r="B1266" s="393"/>
      <c r="C1266" s="294"/>
      <c r="D1266" s="306"/>
      <c r="E1266" s="306"/>
      <c r="F1266" s="48">
        <f t="shared" si="34"/>
        <v>15157007</v>
      </c>
      <c r="G1266" s="399" t="s">
        <v>10772</v>
      </c>
    </row>
    <row r="1267" spans="1:7" x14ac:dyDescent="0.25">
      <c r="A1267" s="294"/>
      <c r="B1267" s="393"/>
      <c r="C1267" s="294"/>
      <c r="D1267" s="306"/>
      <c r="E1267" s="306"/>
      <c r="F1267" s="48">
        <f t="shared" si="34"/>
        <v>15157007</v>
      </c>
      <c r="G1267" s="399" t="s">
        <v>10772</v>
      </c>
    </row>
    <row r="1268" spans="1:7" x14ac:dyDescent="0.25">
      <c r="A1268" s="294"/>
      <c r="B1268" s="393"/>
      <c r="C1268" s="294"/>
      <c r="D1268" s="306"/>
      <c r="E1268" s="306"/>
      <c r="F1268" s="48">
        <f t="shared" si="34"/>
        <v>15157007</v>
      </c>
      <c r="G1268" s="399" t="s">
        <v>10772</v>
      </c>
    </row>
    <row r="1269" spans="1:7" x14ac:dyDescent="0.25">
      <c r="A1269" s="294"/>
      <c r="B1269" s="393"/>
      <c r="C1269" s="294"/>
      <c r="D1269" s="306"/>
      <c r="E1269" s="306"/>
      <c r="F1269" s="48">
        <f t="shared" si="34"/>
        <v>15157007</v>
      </c>
      <c r="G1269" s="399" t="s">
        <v>10772</v>
      </c>
    </row>
    <row r="1270" spans="1:7" x14ac:dyDescent="0.25">
      <c r="A1270" s="294"/>
      <c r="B1270" s="393"/>
      <c r="C1270" s="294"/>
      <c r="D1270" s="306"/>
      <c r="E1270" s="306"/>
      <c r="F1270" s="48">
        <f t="shared" si="34"/>
        <v>15157007</v>
      </c>
      <c r="G1270" s="399" t="s">
        <v>10772</v>
      </c>
    </row>
    <row r="1271" spans="1:7" x14ac:dyDescent="0.25">
      <c r="A1271" s="294"/>
      <c r="B1271" s="393"/>
      <c r="C1271" s="294"/>
      <c r="D1271" s="306"/>
      <c r="E1271" s="306"/>
      <c r="F1271" s="48">
        <f t="shared" si="34"/>
        <v>15157007</v>
      </c>
      <c r="G1271" s="399" t="s">
        <v>10772</v>
      </c>
    </row>
    <row r="1272" spans="1:7" x14ac:dyDescent="0.25">
      <c r="A1272" s="294"/>
      <c r="B1272" s="393"/>
      <c r="C1272" s="294"/>
      <c r="D1272" s="306"/>
      <c r="E1272" s="306"/>
      <c r="F1272" s="48">
        <f t="shared" si="34"/>
        <v>15157007</v>
      </c>
      <c r="G1272" s="399" t="s">
        <v>10772</v>
      </c>
    </row>
    <row r="1273" spans="1:7" x14ac:dyDescent="0.25">
      <c r="A1273" s="294"/>
      <c r="B1273" s="393"/>
      <c r="C1273" s="294"/>
      <c r="D1273" s="306"/>
      <c r="E1273" s="306"/>
      <c r="F1273" s="48">
        <f t="shared" si="34"/>
        <v>15157007</v>
      </c>
      <c r="G1273" s="399" t="s">
        <v>10772</v>
      </c>
    </row>
    <row r="1274" spans="1:7" x14ac:dyDescent="0.25">
      <c r="A1274" s="294"/>
      <c r="B1274" s="393"/>
      <c r="C1274" s="294"/>
      <c r="D1274" s="306"/>
      <c r="E1274" s="306"/>
      <c r="F1274" s="48">
        <f t="shared" si="34"/>
        <v>15157007</v>
      </c>
      <c r="G1274" s="399" t="s">
        <v>10772</v>
      </c>
    </row>
    <row r="1275" spans="1:7" x14ac:dyDescent="0.25">
      <c r="A1275" s="294"/>
      <c r="B1275" s="393"/>
      <c r="C1275" s="294"/>
      <c r="D1275" s="306"/>
      <c r="E1275" s="306"/>
      <c r="F1275" s="48">
        <f t="shared" si="34"/>
        <v>15157007</v>
      </c>
      <c r="G1275" s="399" t="s">
        <v>10772</v>
      </c>
    </row>
    <row r="1276" spans="1:7" x14ac:dyDescent="0.25">
      <c r="A1276" s="294"/>
      <c r="B1276" s="393"/>
      <c r="C1276" s="294"/>
      <c r="D1276" s="306"/>
      <c r="E1276" s="306"/>
      <c r="F1276" s="48">
        <f t="shared" si="34"/>
        <v>15157007</v>
      </c>
      <c r="G1276" s="399" t="s">
        <v>10772</v>
      </c>
    </row>
    <row r="1277" spans="1:7" x14ac:dyDescent="0.25">
      <c r="A1277" s="294"/>
      <c r="B1277" s="393"/>
      <c r="C1277" s="294"/>
      <c r="D1277" s="306"/>
      <c r="E1277" s="306"/>
      <c r="F1277" s="48">
        <f t="shared" si="34"/>
        <v>15157007</v>
      </c>
      <c r="G1277" s="399" t="s">
        <v>10772</v>
      </c>
    </row>
    <row r="1278" spans="1:7" x14ac:dyDescent="0.25">
      <c r="A1278" s="294"/>
      <c r="B1278" s="393"/>
      <c r="C1278" s="294"/>
      <c r="D1278" s="306"/>
      <c r="E1278" s="306"/>
      <c r="F1278" s="48">
        <f t="shared" si="34"/>
        <v>15157007</v>
      </c>
      <c r="G1278" s="399" t="s">
        <v>10772</v>
      </c>
    </row>
    <row r="1279" spans="1:7" x14ac:dyDescent="0.25">
      <c r="A1279" s="294"/>
      <c r="B1279" s="393"/>
      <c r="C1279" s="294"/>
      <c r="D1279" s="306"/>
      <c r="E1279" s="306"/>
      <c r="F1279" s="48">
        <f t="shared" si="34"/>
        <v>15157007</v>
      </c>
      <c r="G1279" s="399" t="s">
        <v>10772</v>
      </c>
    </row>
    <row r="1280" spans="1:7" x14ac:dyDescent="0.25">
      <c r="A1280" s="294"/>
      <c r="B1280" s="393"/>
      <c r="C1280" s="294"/>
      <c r="D1280" s="306"/>
      <c r="E1280" s="306"/>
      <c r="F1280" s="48">
        <f t="shared" si="34"/>
        <v>15157007</v>
      </c>
      <c r="G1280" s="399" t="s">
        <v>10772</v>
      </c>
    </row>
    <row r="1281" spans="1:7" x14ac:dyDescent="0.25">
      <c r="A1281" s="294"/>
      <c r="B1281" s="393"/>
      <c r="C1281" s="294"/>
      <c r="D1281" s="306"/>
      <c r="E1281" s="306"/>
      <c r="F1281" s="48">
        <f t="shared" si="34"/>
        <v>15157007</v>
      </c>
      <c r="G1281" s="399" t="s">
        <v>10772</v>
      </c>
    </row>
    <row r="1282" spans="1:7" x14ac:dyDescent="0.25">
      <c r="A1282" s="294"/>
      <c r="B1282" s="393"/>
      <c r="C1282" s="294"/>
      <c r="D1282" s="306"/>
      <c r="E1282" s="306"/>
      <c r="F1282" s="48">
        <f t="shared" si="34"/>
        <v>15157007</v>
      </c>
      <c r="G1282" s="399" t="s">
        <v>10772</v>
      </c>
    </row>
    <row r="1283" spans="1:7" x14ac:dyDescent="0.25">
      <c r="A1283" s="294"/>
      <c r="B1283" s="393"/>
      <c r="C1283" s="294"/>
      <c r="D1283" s="306"/>
      <c r="E1283" s="306"/>
      <c r="F1283" s="48">
        <f t="shared" si="34"/>
        <v>15157007</v>
      </c>
      <c r="G1283" s="399" t="s">
        <v>10772</v>
      </c>
    </row>
    <row r="1284" spans="1:7" x14ac:dyDescent="0.25">
      <c r="A1284" s="294"/>
      <c r="B1284" s="393"/>
      <c r="C1284" s="294"/>
      <c r="D1284" s="306"/>
      <c r="E1284" s="306"/>
      <c r="F1284" s="48">
        <f t="shared" si="34"/>
        <v>15157007</v>
      </c>
      <c r="G1284" s="399" t="s">
        <v>10772</v>
      </c>
    </row>
    <row r="1285" spans="1:7" x14ac:dyDescent="0.25">
      <c r="A1285" s="294"/>
      <c r="B1285" s="393"/>
      <c r="C1285" s="294"/>
      <c r="D1285" s="306"/>
      <c r="E1285" s="306"/>
      <c r="F1285" s="48">
        <f t="shared" si="34"/>
        <v>15157007</v>
      </c>
      <c r="G1285" s="399" t="s">
        <v>10772</v>
      </c>
    </row>
    <row r="1286" spans="1:7" x14ac:dyDescent="0.25">
      <c r="A1286" s="294"/>
      <c r="B1286" s="393"/>
      <c r="C1286" s="294"/>
      <c r="D1286" s="306"/>
      <c r="E1286" s="306"/>
      <c r="F1286" s="48">
        <f t="shared" si="34"/>
        <v>15157007</v>
      </c>
      <c r="G1286" s="399" t="s">
        <v>10772</v>
      </c>
    </row>
    <row r="1287" spans="1:7" x14ac:dyDescent="0.25">
      <c r="A1287" s="294"/>
      <c r="B1287" s="393"/>
      <c r="C1287" s="294"/>
      <c r="D1287" s="306"/>
      <c r="E1287" s="306"/>
      <c r="F1287" s="48">
        <f t="shared" si="34"/>
        <v>15157007</v>
      </c>
      <c r="G1287" s="399" t="s">
        <v>10772</v>
      </c>
    </row>
    <row r="1288" spans="1:7" x14ac:dyDescent="0.25">
      <c r="A1288" s="294"/>
      <c r="B1288" s="393"/>
      <c r="C1288" s="294"/>
      <c r="D1288" s="306"/>
      <c r="E1288" s="306"/>
      <c r="F1288" s="48">
        <f t="shared" si="34"/>
        <v>15157007</v>
      </c>
      <c r="G1288" s="399" t="s">
        <v>10772</v>
      </c>
    </row>
    <row r="1289" spans="1:7" x14ac:dyDescent="0.25">
      <c r="A1289" s="294"/>
      <c r="B1289" s="393"/>
      <c r="C1289" s="294"/>
      <c r="D1289" s="306"/>
      <c r="E1289" s="306"/>
      <c r="F1289" s="48">
        <f t="shared" si="34"/>
        <v>15157007</v>
      </c>
      <c r="G1289" s="399" t="s">
        <v>10772</v>
      </c>
    </row>
    <row r="1290" spans="1:7" x14ac:dyDescent="0.25">
      <c r="A1290" s="294"/>
      <c r="B1290" s="393"/>
      <c r="C1290" s="294"/>
      <c r="D1290" s="306"/>
      <c r="E1290" s="306"/>
      <c r="F1290" s="48">
        <f t="shared" si="34"/>
        <v>15157007</v>
      </c>
      <c r="G1290" s="399" t="s">
        <v>10772</v>
      </c>
    </row>
    <row r="1291" spans="1:7" x14ac:dyDescent="0.25">
      <c r="A1291" s="294"/>
      <c r="B1291" s="393"/>
      <c r="C1291" s="294"/>
      <c r="D1291" s="306"/>
      <c r="E1291" s="306"/>
      <c r="F1291" s="48">
        <f t="shared" si="34"/>
        <v>15157007</v>
      </c>
      <c r="G1291" s="399" t="s">
        <v>10772</v>
      </c>
    </row>
    <row r="1292" spans="1:7" x14ac:dyDescent="0.25">
      <c r="A1292" s="294"/>
      <c r="B1292" s="393"/>
      <c r="C1292" s="294"/>
      <c r="D1292" s="306"/>
      <c r="E1292" s="306"/>
      <c r="F1292" s="48">
        <f t="shared" si="34"/>
        <v>15157007</v>
      </c>
      <c r="G1292" s="399" t="s">
        <v>10772</v>
      </c>
    </row>
    <row r="1293" spans="1:7" x14ac:dyDescent="0.25">
      <c r="A1293" s="294"/>
      <c r="B1293" s="393"/>
      <c r="C1293" s="294"/>
      <c r="D1293" s="306"/>
      <c r="E1293" s="306"/>
      <c r="F1293" s="48">
        <f t="shared" si="34"/>
        <v>15157007</v>
      </c>
      <c r="G1293" s="399" t="s">
        <v>10772</v>
      </c>
    </row>
    <row r="1294" spans="1:7" x14ac:dyDescent="0.25">
      <c r="A1294" s="294"/>
      <c r="B1294" s="393"/>
      <c r="C1294" s="294"/>
      <c r="D1294" s="306"/>
      <c r="E1294" s="306"/>
      <c r="F1294" s="48">
        <f t="shared" si="34"/>
        <v>15157007</v>
      </c>
      <c r="G1294" s="399" t="s">
        <v>10772</v>
      </c>
    </row>
    <row r="1295" spans="1:7" x14ac:dyDescent="0.25">
      <c r="A1295" s="294"/>
      <c r="B1295" s="393"/>
      <c r="C1295" s="294"/>
      <c r="D1295" s="306"/>
      <c r="E1295" s="306"/>
      <c r="F1295" s="48">
        <f t="shared" si="34"/>
        <v>15157007</v>
      </c>
      <c r="G1295" s="399" t="s">
        <v>10772</v>
      </c>
    </row>
    <row r="1296" spans="1:7" x14ac:dyDescent="0.25">
      <c r="A1296" s="294"/>
      <c r="B1296" s="393"/>
      <c r="C1296" s="294"/>
      <c r="D1296" s="306"/>
      <c r="E1296" s="306"/>
      <c r="F1296" s="48">
        <f t="shared" si="34"/>
        <v>15157007</v>
      </c>
      <c r="G1296" s="399" t="s">
        <v>10772</v>
      </c>
    </row>
    <row r="1297" spans="1:7" x14ac:dyDescent="0.25">
      <c r="A1297" s="294"/>
      <c r="B1297" s="393"/>
      <c r="C1297" s="294"/>
      <c r="D1297" s="306"/>
      <c r="E1297" s="306"/>
      <c r="F1297" s="48">
        <f t="shared" si="34"/>
        <v>15157007</v>
      </c>
      <c r="G1297" s="399" t="s">
        <v>10772</v>
      </c>
    </row>
    <row r="1298" spans="1:7" x14ac:dyDescent="0.25">
      <c r="A1298" s="294"/>
      <c r="B1298" s="393"/>
      <c r="C1298" s="294"/>
      <c r="D1298" s="306"/>
      <c r="E1298" s="306"/>
      <c r="F1298" s="48">
        <f t="shared" si="34"/>
        <v>15157007</v>
      </c>
      <c r="G1298" s="399" t="s">
        <v>10772</v>
      </c>
    </row>
    <row r="1299" spans="1:7" x14ac:dyDescent="0.25">
      <c r="A1299" s="294"/>
      <c r="B1299" s="393"/>
      <c r="C1299" s="294"/>
      <c r="D1299" s="306"/>
      <c r="E1299" s="306"/>
      <c r="F1299" s="48">
        <f t="shared" si="34"/>
        <v>15157007</v>
      </c>
      <c r="G1299" s="399" t="s">
        <v>10772</v>
      </c>
    </row>
    <row r="1300" spans="1:7" x14ac:dyDescent="0.25">
      <c r="A1300" s="294"/>
      <c r="B1300" s="393"/>
      <c r="C1300" s="294"/>
      <c r="D1300" s="306"/>
      <c r="E1300" s="306"/>
      <c r="F1300" s="48">
        <f t="shared" si="34"/>
        <v>15157007</v>
      </c>
      <c r="G1300" s="399" t="s">
        <v>10772</v>
      </c>
    </row>
    <row r="1301" spans="1:7" x14ac:dyDescent="0.25">
      <c r="A1301" s="294"/>
      <c r="B1301" s="393"/>
      <c r="C1301" s="294"/>
      <c r="D1301" s="306"/>
      <c r="E1301" s="306"/>
      <c r="F1301" s="48">
        <f t="shared" si="34"/>
        <v>15157007</v>
      </c>
      <c r="G1301" s="399" t="s">
        <v>10772</v>
      </c>
    </row>
    <row r="1302" spans="1:7" x14ac:dyDescent="0.25">
      <c r="A1302" s="294"/>
      <c r="B1302" s="393"/>
      <c r="C1302" s="294"/>
      <c r="D1302" s="306"/>
      <c r="E1302" s="306"/>
      <c r="F1302" s="48">
        <f t="shared" si="34"/>
        <v>15157007</v>
      </c>
      <c r="G1302" s="399" t="s">
        <v>10772</v>
      </c>
    </row>
    <row r="1303" spans="1:7" x14ac:dyDescent="0.25">
      <c r="A1303" s="294"/>
      <c r="B1303" s="393"/>
      <c r="C1303" s="294"/>
      <c r="D1303" s="306"/>
      <c r="E1303" s="306"/>
      <c r="F1303" s="48">
        <f t="shared" si="34"/>
        <v>15157007</v>
      </c>
      <c r="G1303" s="399" t="s">
        <v>10772</v>
      </c>
    </row>
    <row r="1304" spans="1:7" x14ac:dyDescent="0.25">
      <c r="A1304" s="294"/>
      <c r="B1304" s="393"/>
      <c r="C1304" s="294"/>
      <c r="D1304" s="306"/>
      <c r="E1304" s="306"/>
      <c r="F1304" s="48">
        <f t="shared" si="34"/>
        <v>15157007</v>
      </c>
      <c r="G1304" s="399" t="s">
        <v>10772</v>
      </c>
    </row>
    <row r="1305" spans="1:7" x14ac:dyDescent="0.25">
      <c r="A1305" s="294"/>
      <c r="B1305" s="393"/>
      <c r="C1305" s="294"/>
      <c r="D1305" s="306"/>
      <c r="E1305" s="306"/>
      <c r="F1305" s="48">
        <f t="shared" si="34"/>
        <v>15157007</v>
      </c>
      <c r="G1305" s="399" t="s">
        <v>10772</v>
      </c>
    </row>
    <row r="1306" spans="1:7" x14ac:dyDescent="0.25">
      <c r="A1306" s="294"/>
      <c r="B1306" s="393"/>
      <c r="C1306" s="294"/>
      <c r="D1306" s="306"/>
      <c r="E1306" s="306"/>
      <c r="F1306" s="48">
        <f t="shared" si="34"/>
        <v>15157007</v>
      </c>
      <c r="G1306" s="399" t="s">
        <v>10772</v>
      </c>
    </row>
    <row r="1307" spans="1:7" x14ac:dyDescent="0.25">
      <c r="A1307" s="294"/>
      <c r="B1307" s="393"/>
      <c r="C1307" s="294"/>
      <c r="D1307" s="306"/>
      <c r="E1307" s="306"/>
      <c r="F1307" s="48">
        <f t="shared" si="34"/>
        <v>15157007</v>
      </c>
      <c r="G1307" s="399" t="s">
        <v>10772</v>
      </c>
    </row>
    <row r="1308" spans="1:7" x14ac:dyDescent="0.25">
      <c r="A1308" s="294"/>
      <c r="B1308" s="393"/>
      <c r="C1308" s="294"/>
      <c r="D1308" s="306"/>
      <c r="E1308" s="306"/>
      <c r="F1308" s="48">
        <f t="shared" si="34"/>
        <v>15157007</v>
      </c>
      <c r="G1308" s="399" t="s">
        <v>10772</v>
      </c>
    </row>
    <row r="1309" spans="1:7" x14ac:dyDescent="0.25">
      <c r="A1309" s="294"/>
      <c r="B1309" s="393"/>
      <c r="C1309" s="294"/>
      <c r="D1309" s="306"/>
      <c r="E1309" s="306"/>
      <c r="F1309" s="48">
        <f t="shared" si="34"/>
        <v>15157007</v>
      </c>
      <c r="G1309" s="399" t="s">
        <v>10772</v>
      </c>
    </row>
    <row r="1310" spans="1:7" x14ac:dyDescent="0.25">
      <c r="A1310" s="294"/>
      <c r="B1310" s="393"/>
      <c r="C1310" s="294"/>
      <c r="D1310" s="306"/>
      <c r="E1310" s="306"/>
      <c r="F1310" s="48">
        <f t="shared" si="34"/>
        <v>15157007</v>
      </c>
      <c r="G1310" s="399" t="s">
        <v>10772</v>
      </c>
    </row>
    <row r="1311" spans="1:7" x14ac:dyDescent="0.25">
      <c r="A1311" s="294"/>
      <c r="B1311" s="393"/>
      <c r="C1311" s="294"/>
      <c r="D1311" s="306"/>
      <c r="E1311" s="306"/>
      <c r="F1311" s="48">
        <f t="shared" si="34"/>
        <v>15157007</v>
      </c>
      <c r="G1311" s="399" t="s">
        <v>10772</v>
      </c>
    </row>
    <row r="1312" spans="1:7" x14ac:dyDescent="0.25">
      <c r="A1312" s="294"/>
      <c r="B1312" s="393"/>
      <c r="C1312" s="294"/>
      <c r="D1312" s="306"/>
      <c r="E1312" s="306"/>
      <c r="F1312" s="48">
        <f t="shared" si="34"/>
        <v>15157007</v>
      </c>
      <c r="G1312" s="399" t="s">
        <v>10772</v>
      </c>
    </row>
    <row r="1313" spans="1:7" x14ac:dyDescent="0.25">
      <c r="A1313" s="294"/>
      <c r="B1313" s="393"/>
      <c r="C1313" s="294"/>
      <c r="D1313" s="306"/>
      <c r="E1313" s="306"/>
      <c r="F1313" s="48">
        <f t="shared" ref="F1313:F1376" si="35">F1312+E1313-D1313</f>
        <v>15157007</v>
      </c>
      <c r="G1313" s="399" t="s">
        <v>10772</v>
      </c>
    </row>
    <row r="1314" spans="1:7" x14ac:dyDescent="0.25">
      <c r="A1314" s="294"/>
      <c r="B1314" s="393"/>
      <c r="C1314" s="294"/>
      <c r="D1314" s="306"/>
      <c r="E1314" s="306"/>
      <c r="F1314" s="48">
        <f t="shared" si="35"/>
        <v>15157007</v>
      </c>
      <c r="G1314" s="399" t="s">
        <v>10772</v>
      </c>
    </row>
    <row r="1315" spans="1:7" x14ac:dyDescent="0.25">
      <c r="A1315" s="294"/>
      <c r="B1315" s="393"/>
      <c r="C1315" s="294"/>
      <c r="D1315" s="306"/>
      <c r="E1315" s="306"/>
      <c r="F1315" s="48">
        <f t="shared" si="35"/>
        <v>15157007</v>
      </c>
      <c r="G1315" s="399" t="s">
        <v>10772</v>
      </c>
    </row>
    <row r="1316" spans="1:7" x14ac:dyDescent="0.25">
      <c r="A1316" s="294"/>
      <c r="B1316" s="393"/>
      <c r="C1316" s="294"/>
      <c r="D1316" s="306"/>
      <c r="E1316" s="306"/>
      <c r="F1316" s="48">
        <f t="shared" si="35"/>
        <v>15157007</v>
      </c>
      <c r="G1316" s="399" t="s">
        <v>10772</v>
      </c>
    </row>
    <row r="1317" spans="1:7" x14ac:dyDescent="0.25">
      <c r="A1317" s="294"/>
      <c r="B1317" s="393"/>
      <c r="C1317" s="294"/>
      <c r="D1317" s="306"/>
      <c r="E1317" s="306"/>
      <c r="F1317" s="48">
        <f t="shared" si="35"/>
        <v>15157007</v>
      </c>
      <c r="G1317" s="399" t="s">
        <v>10772</v>
      </c>
    </row>
    <row r="1318" spans="1:7" x14ac:dyDescent="0.25">
      <c r="A1318" s="294"/>
      <c r="B1318" s="393"/>
      <c r="C1318" s="294"/>
      <c r="D1318" s="306"/>
      <c r="E1318" s="306"/>
      <c r="F1318" s="48">
        <f t="shared" si="35"/>
        <v>15157007</v>
      </c>
      <c r="G1318" s="399" t="s">
        <v>10772</v>
      </c>
    </row>
    <row r="1319" spans="1:7" x14ac:dyDescent="0.25">
      <c r="A1319" s="294"/>
      <c r="B1319" s="393"/>
      <c r="C1319" s="294"/>
      <c r="D1319" s="306"/>
      <c r="E1319" s="306"/>
      <c r="F1319" s="48">
        <f t="shared" si="35"/>
        <v>15157007</v>
      </c>
      <c r="G1319" s="399" t="s">
        <v>10772</v>
      </c>
    </row>
    <row r="1320" spans="1:7" x14ac:dyDescent="0.25">
      <c r="A1320" s="294"/>
      <c r="B1320" s="393"/>
      <c r="C1320" s="294"/>
      <c r="D1320" s="306"/>
      <c r="E1320" s="306"/>
      <c r="F1320" s="48">
        <f t="shared" si="35"/>
        <v>15157007</v>
      </c>
      <c r="G1320" s="399" t="s">
        <v>10772</v>
      </c>
    </row>
    <row r="1321" spans="1:7" x14ac:dyDescent="0.25">
      <c r="A1321" s="294"/>
      <c r="B1321" s="393"/>
      <c r="C1321" s="294"/>
      <c r="D1321" s="306"/>
      <c r="E1321" s="306"/>
      <c r="F1321" s="48">
        <f t="shared" si="35"/>
        <v>15157007</v>
      </c>
      <c r="G1321" s="399" t="s">
        <v>10772</v>
      </c>
    </row>
    <row r="1322" spans="1:7" x14ac:dyDescent="0.25">
      <c r="A1322" s="294"/>
      <c r="B1322" s="393"/>
      <c r="C1322" s="294"/>
      <c r="D1322" s="306"/>
      <c r="E1322" s="306"/>
      <c r="F1322" s="48">
        <f t="shared" si="35"/>
        <v>15157007</v>
      </c>
      <c r="G1322" s="399" t="s">
        <v>10772</v>
      </c>
    </row>
    <row r="1323" spans="1:7" x14ac:dyDescent="0.25">
      <c r="A1323" s="294"/>
      <c r="B1323" s="393"/>
      <c r="C1323" s="294"/>
      <c r="D1323" s="306"/>
      <c r="E1323" s="306"/>
      <c r="F1323" s="48">
        <f t="shared" si="35"/>
        <v>15157007</v>
      </c>
      <c r="G1323" s="399" t="s">
        <v>10772</v>
      </c>
    </row>
    <row r="1324" spans="1:7" x14ac:dyDescent="0.25">
      <c r="A1324" s="294"/>
      <c r="B1324" s="393"/>
      <c r="C1324" s="294"/>
      <c r="D1324" s="306"/>
      <c r="E1324" s="306"/>
      <c r="F1324" s="48">
        <f t="shared" si="35"/>
        <v>15157007</v>
      </c>
      <c r="G1324" s="399" t="s">
        <v>10772</v>
      </c>
    </row>
    <row r="1325" spans="1:7" x14ac:dyDescent="0.25">
      <c r="A1325" s="294"/>
      <c r="B1325" s="393"/>
      <c r="C1325" s="294"/>
      <c r="D1325" s="306"/>
      <c r="E1325" s="306"/>
      <c r="F1325" s="48">
        <f t="shared" si="35"/>
        <v>15157007</v>
      </c>
      <c r="G1325" s="399" t="s">
        <v>10772</v>
      </c>
    </row>
    <row r="1326" spans="1:7" x14ac:dyDescent="0.25">
      <c r="A1326" s="294"/>
      <c r="B1326" s="393"/>
      <c r="C1326" s="294"/>
      <c r="D1326" s="306"/>
      <c r="E1326" s="306"/>
      <c r="F1326" s="48">
        <f t="shared" si="35"/>
        <v>15157007</v>
      </c>
      <c r="G1326" s="399" t="s">
        <v>10772</v>
      </c>
    </row>
    <row r="1327" spans="1:7" x14ac:dyDescent="0.25">
      <c r="A1327" s="294"/>
      <c r="B1327" s="393"/>
      <c r="C1327" s="294"/>
      <c r="D1327" s="306"/>
      <c r="E1327" s="306"/>
      <c r="F1327" s="48">
        <f t="shared" si="35"/>
        <v>15157007</v>
      </c>
      <c r="G1327" s="399" t="s">
        <v>10772</v>
      </c>
    </row>
    <row r="1328" spans="1:7" x14ac:dyDescent="0.25">
      <c r="A1328" s="294"/>
      <c r="B1328" s="393"/>
      <c r="C1328" s="294"/>
      <c r="D1328" s="306"/>
      <c r="E1328" s="306"/>
      <c r="F1328" s="48">
        <f t="shared" si="35"/>
        <v>15157007</v>
      </c>
      <c r="G1328" s="399" t="s">
        <v>10772</v>
      </c>
    </row>
    <row r="1329" spans="1:7" x14ac:dyDescent="0.25">
      <c r="A1329" s="294"/>
      <c r="B1329" s="393"/>
      <c r="C1329" s="294"/>
      <c r="D1329" s="306"/>
      <c r="E1329" s="306"/>
      <c r="F1329" s="48">
        <f t="shared" si="35"/>
        <v>15157007</v>
      </c>
      <c r="G1329" s="399" t="s">
        <v>10772</v>
      </c>
    </row>
    <row r="1330" spans="1:7" x14ac:dyDescent="0.25">
      <c r="A1330" s="294"/>
      <c r="B1330" s="393"/>
      <c r="C1330" s="294"/>
      <c r="D1330" s="306"/>
      <c r="E1330" s="306"/>
      <c r="F1330" s="48">
        <f t="shared" si="35"/>
        <v>15157007</v>
      </c>
      <c r="G1330" s="399" t="s">
        <v>10772</v>
      </c>
    </row>
    <row r="1331" spans="1:7" x14ac:dyDescent="0.25">
      <c r="A1331" s="294"/>
      <c r="B1331" s="393"/>
      <c r="C1331" s="294"/>
      <c r="D1331" s="306"/>
      <c r="E1331" s="306"/>
      <c r="F1331" s="48">
        <f t="shared" si="35"/>
        <v>15157007</v>
      </c>
      <c r="G1331" s="399" t="s">
        <v>10772</v>
      </c>
    </row>
    <row r="1332" spans="1:7" x14ac:dyDescent="0.25">
      <c r="A1332" s="294"/>
      <c r="B1332" s="393"/>
      <c r="C1332" s="294"/>
      <c r="D1332" s="306"/>
      <c r="E1332" s="306"/>
      <c r="F1332" s="48">
        <f t="shared" si="35"/>
        <v>15157007</v>
      </c>
      <c r="G1332" s="399" t="s">
        <v>10772</v>
      </c>
    </row>
    <row r="1333" spans="1:7" x14ac:dyDescent="0.25">
      <c r="A1333" s="294"/>
      <c r="B1333" s="393"/>
      <c r="C1333" s="294"/>
      <c r="D1333" s="306"/>
      <c r="E1333" s="306"/>
      <c r="F1333" s="48">
        <f t="shared" si="35"/>
        <v>15157007</v>
      </c>
      <c r="G1333" s="399" t="s">
        <v>10772</v>
      </c>
    </row>
    <row r="1334" spans="1:7" x14ac:dyDescent="0.25">
      <c r="A1334" s="294"/>
      <c r="B1334" s="393"/>
      <c r="C1334" s="294"/>
      <c r="D1334" s="306"/>
      <c r="E1334" s="306"/>
      <c r="F1334" s="48">
        <f t="shared" si="35"/>
        <v>15157007</v>
      </c>
      <c r="G1334" s="399" t="s">
        <v>10772</v>
      </c>
    </row>
    <row r="1335" spans="1:7" x14ac:dyDescent="0.25">
      <c r="A1335" s="294"/>
      <c r="B1335" s="393"/>
      <c r="C1335" s="294"/>
      <c r="D1335" s="306"/>
      <c r="E1335" s="306"/>
      <c r="F1335" s="48">
        <f t="shared" si="35"/>
        <v>15157007</v>
      </c>
      <c r="G1335" s="399" t="s">
        <v>10772</v>
      </c>
    </row>
    <row r="1336" spans="1:7" x14ac:dyDescent="0.25">
      <c r="A1336" s="294"/>
      <c r="B1336" s="393"/>
      <c r="C1336" s="294"/>
      <c r="D1336" s="306"/>
      <c r="E1336" s="306"/>
      <c r="F1336" s="48">
        <f t="shared" si="35"/>
        <v>15157007</v>
      </c>
      <c r="G1336" s="399" t="s">
        <v>10772</v>
      </c>
    </row>
    <row r="1337" spans="1:7" x14ac:dyDescent="0.25">
      <c r="A1337" s="294"/>
      <c r="B1337" s="393"/>
      <c r="C1337" s="294"/>
      <c r="D1337" s="306"/>
      <c r="E1337" s="306"/>
      <c r="F1337" s="48">
        <f t="shared" si="35"/>
        <v>15157007</v>
      </c>
      <c r="G1337" s="399" t="s">
        <v>10772</v>
      </c>
    </row>
    <row r="1338" spans="1:7" x14ac:dyDescent="0.25">
      <c r="A1338" s="294"/>
      <c r="B1338" s="393"/>
      <c r="C1338" s="294"/>
      <c r="D1338" s="306"/>
      <c r="E1338" s="306"/>
      <c r="F1338" s="48">
        <f t="shared" si="35"/>
        <v>15157007</v>
      </c>
      <c r="G1338" s="399" t="s">
        <v>10772</v>
      </c>
    </row>
    <row r="1339" spans="1:7" x14ac:dyDescent="0.25">
      <c r="A1339" s="294"/>
      <c r="B1339" s="393"/>
      <c r="C1339" s="294"/>
      <c r="D1339" s="306"/>
      <c r="E1339" s="306"/>
      <c r="F1339" s="48">
        <f t="shared" si="35"/>
        <v>15157007</v>
      </c>
      <c r="G1339" s="399" t="s">
        <v>10772</v>
      </c>
    </row>
    <row r="1340" spans="1:7" x14ac:dyDescent="0.25">
      <c r="A1340" s="294"/>
      <c r="B1340" s="393"/>
      <c r="C1340" s="294"/>
      <c r="D1340" s="306"/>
      <c r="E1340" s="306"/>
      <c r="F1340" s="48">
        <f t="shared" si="35"/>
        <v>15157007</v>
      </c>
      <c r="G1340" s="399" t="s">
        <v>10772</v>
      </c>
    </row>
    <row r="1341" spans="1:7" x14ac:dyDescent="0.25">
      <c r="A1341" s="294"/>
      <c r="B1341" s="393"/>
      <c r="C1341" s="294"/>
      <c r="D1341" s="306"/>
      <c r="E1341" s="306"/>
      <c r="F1341" s="48">
        <f t="shared" si="35"/>
        <v>15157007</v>
      </c>
      <c r="G1341" s="399" t="s">
        <v>10772</v>
      </c>
    </row>
    <row r="1342" spans="1:7" x14ac:dyDescent="0.25">
      <c r="A1342" s="294"/>
      <c r="B1342" s="393"/>
      <c r="C1342" s="294"/>
      <c r="D1342" s="306"/>
      <c r="E1342" s="306"/>
      <c r="F1342" s="48">
        <f t="shared" si="35"/>
        <v>15157007</v>
      </c>
      <c r="G1342" s="399" t="s">
        <v>10772</v>
      </c>
    </row>
    <row r="1343" spans="1:7" x14ac:dyDescent="0.25">
      <c r="A1343" s="294"/>
      <c r="B1343" s="393"/>
      <c r="C1343" s="294"/>
      <c r="D1343" s="306"/>
      <c r="E1343" s="306"/>
      <c r="F1343" s="48">
        <f t="shared" si="35"/>
        <v>15157007</v>
      </c>
      <c r="G1343" s="399" t="s">
        <v>10772</v>
      </c>
    </row>
    <row r="1344" spans="1:7" x14ac:dyDescent="0.25">
      <c r="A1344" s="294"/>
      <c r="B1344" s="393"/>
      <c r="C1344" s="294"/>
      <c r="D1344" s="306"/>
      <c r="E1344" s="306"/>
      <c r="F1344" s="48">
        <f t="shared" si="35"/>
        <v>15157007</v>
      </c>
      <c r="G1344" s="399" t="s">
        <v>10772</v>
      </c>
    </row>
    <row r="1345" spans="1:7" x14ac:dyDescent="0.25">
      <c r="A1345" s="294"/>
      <c r="B1345" s="393"/>
      <c r="C1345" s="294"/>
      <c r="D1345" s="306"/>
      <c r="E1345" s="306"/>
      <c r="F1345" s="48">
        <f t="shared" si="35"/>
        <v>15157007</v>
      </c>
      <c r="G1345" s="399" t="s">
        <v>10772</v>
      </c>
    </row>
    <row r="1346" spans="1:7" x14ac:dyDescent="0.25">
      <c r="A1346" s="294"/>
      <c r="B1346" s="393"/>
      <c r="C1346" s="294"/>
      <c r="D1346" s="306"/>
      <c r="E1346" s="306"/>
      <c r="F1346" s="48">
        <f t="shared" si="35"/>
        <v>15157007</v>
      </c>
      <c r="G1346" s="399" t="s">
        <v>10772</v>
      </c>
    </row>
    <row r="1347" spans="1:7" x14ac:dyDescent="0.25">
      <c r="A1347" s="294"/>
      <c r="B1347" s="393"/>
      <c r="C1347" s="294"/>
      <c r="D1347" s="306"/>
      <c r="E1347" s="306"/>
      <c r="F1347" s="48">
        <f t="shared" si="35"/>
        <v>15157007</v>
      </c>
      <c r="G1347" s="399" t="s">
        <v>10772</v>
      </c>
    </row>
    <row r="1348" spans="1:7" x14ac:dyDescent="0.25">
      <c r="A1348" s="294"/>
      <c r="B1348" s="393"/>
      <c r="C1348" s="294"/>
      <c r="D1348" s="306"/>
      <c r="E1348" s="306"/>
      <c r="F1348" s="48">
        <f t="shared" si="35"/>
        <v>15157007</v>
      </c>
      <c r="G1348" s="399" t="s">
        <v>10772</v>
      </c>
    </row>
    <row r="1349" spans="1:7" x14ac:dyDescent="0.25">
      <c r="A1349" s="294"/>
      <c r="B1349" s="393"/>
      <c r="C1349" s="294"/>
      <c r="D1349" s="306"/>
      <c r="E1349" s="306"/>
      <c r="F1349" s="48">
        <f t="shared" si="35"/>
        <v>15157007</v>
      </c>
      <c r="G1349" s="399" t="s">
        <v>10772</v>
      </c>
    </row>
    <row r="1350" spans="1:7" x14ac:dyDescent="0.25">
      <c r="A1350" s="294"/>
      <c r="B1350" s="393"/>
      <c r="C1350" s="294"/>
      <c r="D1350" s="306"/>
      <c r="E1350" s="306"/>
      <c r="F1350" s="48">
        <f t="shared" si="35"/>
        <v>15157007</v>
      </c>
      <c r="G1350" s="399" t="s">
        <v>10772</v>
      </c>
    </row>
    <row r="1351" spans="1:7" x14ac:dyDescent="0.25">
      <c r="A1351" s="294"/>
      <c r="B1351" s="393"/>
      <c r="C1351" s="294"/>
      <c r="D1351" s="306"/>
      <c r="E1351" s="306"/>
      <c r="F1351" s="48">
        <f t="shared" si="35"/>
        <v>15157007</v>
      </c>
      <c r="G1351" s="399" t="s">
        <v>10772</v>
      </c>
    </row>
    <row r="1352" spans="1:7" x14ac:dyDescent="0.25">
      <c r="A1352" s="294"/>
      <c r="B1352" s="393"/>
      <c r="C1352" s="294"/>
      <c r="D1352" s="306"/>
      <c r="E1352" s="306"/>
      <c r="F1352" s="48">
        <f t="shared" si="35"/>
        <v>15157007</v>
      </c>
      <c r="G1352" s="399" t="s">
        <v>10772</v>
      </c>
    </row>
    <row r="1353" spans="1:7" x14ac:dyDescent="0.25">
      <c r="A1353" s="294"/>
      <c r="B1353" s="393"/>
      <c r="C1353" s="294"/>
      <c r="D1353" s="306"/>
      <c r="E1353" s="306"/>
      <c r="F1353" s="48">
        <f t="shared" si="35"/>
        <v>15157007</v>
      </c>
      <c r="G1353" s="399" t="s">
        <v>10772</v>
      </c>
    </row>
    <row r="1354" spans="1:7" x14ac:dyDescent="0.25">
      <c r="A1354" s="294"/>
      <c r="B1354" s="393"/>
      <c r="C1354" s="294"/>
      <c r="D1354" s="306"/>
      <c r="E1354" s="306"/>
      <c r="F1354" s="48">
        <f t="shared" si="35"/>
        <v>15157007</v>
      </c>
      <c r="G1354" s="399" t="s">
        <v>10772</v>
      </c>
    </row>
    <row r="1355" spans="1:7" x14ac:dyDescent="0.25">
      <c r="A1355" s="294"/>
      <c r="B1355" s="393"/>
      <c r="C1355" s="294"/>
      <c r="D1355" s="306"/>
      <c r="E1355" s="306"/>
      <c r="F1355" s="48">
        <f t="shared" si="35"/>
        <v>15157007</v>
      </c>
      <c r="G1355" s="399" t="s">
        <v>10772</v>
      </c>
    </row>
    <row r="1356" spans="1:7" x14ac:dyDescent="0.25">
      <c r="A1356" s="294"/>
      <c r="B1356" s="393"/>
      <c r="C1356" s="294"/>
      <c r="D1356" s="306"/>
      <c r="E1356" s="306"/>
      <c r="F1356" s="48">
        <f t="shared" si="35"/>
        <v>15157007</v>
      </c>
      <c r="G1356" s="399" t="s">
        <v>10772</v>
      </c>
    </row>
    <row r="1357" spans="1:7" x14ac:dyDescent="0.25">
      <c r="A1357" s="294"/>
      <c r="B1357" s="393"/>
      <c r="C1357" s="294"/>
      <c r="D1357" s="306"/>
      <c r="E1357" s="306"/>
      <c r="F1357" s="48">
        <f t="shared" si="35"/>
        <v>15157007</v>
      </c>
      <c r="G1357" s="399" t="s">
        <v>10772</v>
      </c>
    </row>
    <row r="1358" spans="1:7" x14ac:dyDescent="0.25">
      <c r="A1358" s="294"/>
      <c r="B1358" s="393"/>
      <c r="C1358" s="294"/>
      <c r="D1358" s="306"/>
      <c r="E1358" s="306"/>
      <c r="F1358" s="48">
        <f t="shared" si="35"/>
        <v>15157007</v>
      </c>
      <c r="G1358" s="399" t="s">
        <v>10772</v>
      </c>
    </row>
    <row r="1359" spans="1:7" x14ac:dyDescent="0.25">
      <c r="A1359" s="294"/>
      <c r="B1359" s="393"/>
      <c r="C1359" s="294"/>
      <c r="D1359" s="306"/>
      <c r="E1359" s="306"/>
      <c r="F1359" s="48">
        <f t="shared" si="35"/>
        <v>15157007</v>
      </c>
      <c r="G1359" s="399" t="s">
        <v>10772</v>
      </c>
    </row>
    <row r="1360" spans="1:7" x14ac:dyDescent="0.25">
      <c r="A1360" s="294"/>
      <c r="B1360" s="393"/>
      <c r="C1360" s="294"/>
      <c r="D1360" s="306"/>
      <c r="E1360" s="306"/>
      <c r="F1360" s="48">
        <f t="shared" si="35"/>
        <v>15157007</v>
      </c>
      <c r="G1360" s="399" t="s">
        <v>10772</v>
      </c>
    </row>
    <row r="1361" spans="1:7" x14ac:dyDescent="0.25">
      <c r="A1361" s="294"/>
      <c r="B1361" s="393"/>
      <c r="C1361" s="294"/>
      <c r="D1361" s="306"/>
      <c r="E1361" s="306"/>
      <c r="F1361" s="48">
        <f t="shared" si="35"/>
        <v>15157007</v>
      </c>
      <c r="G1361" s="399" t="s">
        <v>10772</v>
      </c>
    </row>
    <row r="1362" spans="1:7" x14ac:dyDescent="0.25">
      <c r="A1362" s="294"/>
      <c r="B1362" s="393"/>
      <c r="C1362" s="294"/>
      <c r="D1362" s="306"/>
      <c r="E1362" s="306"/>
      <c r="F1362" s="48">
        <f t="shared" si="35"/>
        <v>15157007</v>
      </c>
      <c r="G1362" s="399" t="s">
        <v>10772</v>
      </c>
    </row>
    <row r="1363" spans="1:7" x14ac:dyDescent="0.25">
      <c r="A1363" s="294"/>
      <c r="B1363" s="393"/>
      <c r="C1363" s="294"/>
      <c r="D1363" s="306"/>
      <c r="E1363" s="306"/>
      <c r="F1363" s="48">
        <f t="shared" si="35"/>
        <v>15157007</v>
      </c>
      <c r="G1363" s="399" t="s">
        <v>10772</v>
      </c>
    </row>
    <row r="1364" spans="1:7" x14ac:dyDescent="0.25">
      <c r="A1364" s="294"/>
      <c r="B1364" s="393"/>
      <c r="C1364" s="294"/>
      <c r="D1364" s="306"/>
      <c r="E1364" s="306"/>
      <c r="F1364" s="48">
        <f t="shared" si="35"/>
        <v>15157007</v>
      </c>
      <c r="G1364" s="399" t="s">
        <v>10772</v>
      </c>
    </row>
    <row r="1365" spans="1:7" x14ac:dyDescent="0.25">
      <c r="A1365" s="294"/>
      <c r="B1365" s="393"/>
      <c r="C1365" s="294"/>
      <c r="D1365" s="306"/>
      <c r="E1365" s="306"/>
      <c r="F1365" s="48">
        <f t="shared" si="35"/>
        <v>15157007</v>
      </c>
      <c r="G1365" s="399" t="s">
        <v>10772</v>
      </c>
    </row>
    <row r="1366" spans="1:7" x14ac:dyDescent="0.25">
      <c r="A1366" s="294"/>
      <c r="B1366" s="393"/>
      <c r="C1366" s="294"/>
      <c r="D1366" s="306"/>
      <c r="E1366" s="306"/>
      <c r="F1366" s="48">
        <f t="shared" si="35"/>
        <v>15157007</v>
      </c>
      <c r="G1366" s="399" t="s">
        <v>10772</v>
      </c>
    </row>
    <row r="1367" spans="1:7" x14ac:dyDescent="0.25">
      <c r="A1367" s="294"/>
      <c r="B1367" s="393"/>
      <c r="C1367" s="294"/>
      <c r="D1367" s="306"/>
      <c r="E1367" s="306"/>
      <c r="F1367" s="48">
        <f t="shared" si="35"/>
        <v>15157007</v>
      </c>
      <c r="G1367" s="399" t="s">
        <v>10772</v>
      </c>
    </row>
    <row r="1368" spans="1:7" x14ac:dyDescent="0.25">
      <c r="A1368" s="294"/>
      <c r="B1368" s="393"/>
      <c r="C1368" s="294"/>
      <c r="D1368" s="306"/>
      <c r="E1368" s="306"/>
      <c r="F1368" s="48">
        <f t="shared" si="35"/>
        <v>15157007</v>
      </c>
      <c r="G1368" s="399" t="s">
        <v>10772</v>
      </c>
    </row>
    <row r="1369" spans="1:7" x14ac:dyDescent="0.25">
      <c r="A1369" s="294"/>
      <c r="B1369" s="393"/>
      <c r="C1369" s="294"/>
      <c r="D1369" s="306"/>
      <c r="E1369" s="306"/>
      <c r="F1369" s="48">
        <f t="shared" si="35"/>
        <v>15157007</v>
      </c>
      <c r="G1369" s="399" t="s">
        <v>10772</v>
      </c>
    </row>
    <row r="1370" spans="1:7" x14ac:dyDescent="0.25">
      <c r="A1370" s="294"/>
      <c r="B1370" s="393"/>
      <c r="C1370" s="294"/>
      <c r="D1370" s="306"/>
      <c r="E1370" s="306"/>
      <c r="F1370" s="48">
        <f t="shared" si="35"/>
        <v>15157007</v>
      </c>
      <c r="G1370" s="399" t="s">
        <v>10772</v>
      </c>
    </row>
    <row r="1371" spans="1:7" x14ac:dyDescent="0.25">
      <c r="A1371" s="294"/>
      <c r="B1371" s="393"/>
      <c r="C1371" s="294"/>
      <c r="D1371" s="306"/>
      <c r="E1371" s="306"/>
      <c r="F1371" s="48">
        <f t="shared" si="35"/>
        <v>15157007</v>
      </c>
      <c r="G1371" s="399" t="s">
        <v>10772</v>
      </c>
    </row>
    <row r="1372" spans="1:7" x14ac:dyDescent="0.25">
      <c r="A1372" s="294"/>
      <c r="B1372" s="393"/>
      <c r="C1372" s="294"/>
      <c r="D1372" s="306"/>
      <c r="E1372" s="306"/>
      <c r="F1372" s="48">
        <f t="shared" si="35"/>
        <v>15157007</v>
      </c>
      <c r="G1372" s="399" t="s">
        <v>10772</v>
      </c>
    </row>
    <row r="1373" spans="1:7" x14ac:dyDescent="0.25">
      <c r="A1373" s="294"/>
      <c r="B1373" s="393"/>
      <c r="C1373" s="294"/>
      <c r="D1373" s="306"/>
      <c r="E1373" s="306"/>
      <c r="F1373" s="48">
        <f t="shared" si="35"/>
        <v>15157007</v>
      </c>
      <c r="G1373" s="399" t="s">
        <v>10772</v>
      </c>
    </row>
    <row r="1374" spans="1:7" x14ac:dyDescent="0.25">
      <c r="A1374" s="294"/>
      <c r="B1374" s="393"/>
      <c r="C1374" s="294"/>
      <c r="D1374" s="306"/>
      <c r="E1374" s="306"/>
      <c r="F1374" s="48">
        <f t="shared" si="35"/>
        <v>15157007</v>
      </c>
      <c r="G1374" s="399" t="s">
        <v>10772</v>
      </c>
    </row>
    <row r="1375" spans="1:7" x14ac:dyDescent="0.25">
      <c r="A1375" s="294"/>
      <c r="B1375" s="393"/>
      <c r="C1375" s="294"/>
      <c r="D1375" s="306"/>
      <c r="E1375" s="306"/>
      <c r="F1375" s="48">
        <f t="shared" si="35"/>
        <v>15157007</v>
      </c>
      <c r="G1375" s="399" t="s">
        <v>10772</v>
      </c>
    </row>
    <row r="1376" spans="1:7" x14ac:dyDescent="0.25">
      <c r="A1376" s="294"/>
      <c r="B1376" s="393"/>
      <c r="C1376" s="294"/>
      <c r="D1376" s="306"/>
      <c r="E1376" s="306"/>
      <c r="F1376" s="48">
        <f t="shared" si="35"/>
        <v>15157007</v>
      </c>
      <c r="G1376" s="399" t="s">
        <v>10772</v>
      </c>
    </row>
    <row r="1377" spans="1:7" x14ac:dyDescent="0.25">
      <c r="A1377" s="294"/>
      <c r="B1377" s="393"/>
      <c r="C1377" s="294"/>
      <c r="D1377" s="306"/>
      <c r="E1377" s="306"/>
      <c r="F1377" s="48">
        <f t="shared" ref="F1377:F1440" si="36">F1376+E1377-D1377</f>
        <v>15157007</v>
      </c>
      <c r="G1377" s="399" t="s">
        <v>10772</v>
      </c>
    </row>
    <row r="1378" spans="1:7" x14ac:dyDescent="0.25">
      <c r="A1378" s="294"/>
      <c r="B1378" s="393"/>
      <c r="C1378" s="294"/>
      <c r="D1378" s="306"/>
      <c r="E1378" s="306"/>
      <c r="F1378" s="48">
        <f t="shared" si="36"/>
        <v>15157007</v>
      </c>
      <c r="G1378" s="399" t="s">
        <v>10772</v>
      </c>
    </row>
    <row r="1379" spans="1:7" x14ac:dyDescent="0.25">
      <c r="A1379" s="294"/>
      <c r="B1379" s="393"/>
      <c r="C1379" s="294"/>
      <c r="D1379" s="306"/>
      <c r="E1379" s="306"/>
      <c r="F1379" s="48">
        <f t="shared" si="36"/>
        <v>15157007</v>
      </c>
      <c r="G1379" s="399" t="s">
        <v>10772</v>
      </c>
    </row>
    <row r="1380" spans="1:7" x14ac:dyDescent="0.25">
      <c r="A1380" s="294"/>
      <c r="B1380" s="393"/>
      <c r="C1380" s="294"/>
      <c r="D1380" s="306"/>
      <c r="E1380" s="306"/>
      <c r="F1380" s="48">
        <f t="shared" si="36"/>
        <v>15157007</v>
      </c>
      <c r="G1380" s="399" t="s">
        <v>10772</v>
      </c>
    </row>
    <row r="1381" spans="1:7" x14ac:dyDescent="0.25">
      <c r="A1381" s="294"/>
      <c r="B1381" s="393"/>
      <c r="C1381" s="294"/>
      <c r="D1381" s="306"/>
      <c r="E1381" s="306"/>
      <c r="F1381" s="48">
        <f t="shared" si="36"/>
        <v>15157007</v>
      </c>
      <c r="G1381" s="399" t="s">
        <v>10772</v>
      </c>
    </row>
    <row r="1382" spans="1:7" x14ac:dyDescent="0.25">
      <c r="A1382" s="294"/>
      <c r="B1382" s="393"/>
      <c r="C1382" s="294"/>
      <c r="D1382" s="306"/>
      <c r="E1382" s="306"/>
      <c r="F1382" s="48">
        <f t="shared" si="36"/>
        <v>15157007</v>
      </c>
      <c r="G1382" s="399" t="s">
        <v>10772</v>
      </c>
    </row>
    <row r="1383" spans="1:7" x14ac:dyDescent="0.25">
      <c r="A1383" s="294"/>
      <c r="B1383" s="393"/>
      <c r="C1383" s="294"/>
      <c r="D1383" s="306"/>
      <c r="E1383" s="306"/>
      <c r="F1383" s="48">
        <f t="shared" si="36"/>
        <v>15157007</v>
      </c>
      <c r="G1383" s="399" t="s">
        <v>10772</v>
      </c>
    </row>
    <row r="1384" spans="1:7" x14ac:dyDescent="0.25">
      <c r="A1384" s="294"/>
      <c r="B1384" s="393"/>
      <c r="C1384" s="294"/>
      <c r="D1384" s="306"/>
      <c r="E1384" s="306"/>
      <c r="F1384" s="48">
        <f t="shared" si="36"/>
        <v>15157007</v>
      </c>
      <c r="G1384" s="399" t="s">
        <v>10772</v>
      </c>
    </row>
    <row r="1385" spans="1:7" x14ac:dyDescent="0.25">
      <c r="A1385" s="294"/>
      <c r="B1385" s="393"/>
      <c r="C1385" s="294"/>
      <c r="D1385" s="306"/>
      <c r="E1385" s="306"/>
      <c r="F1385" s="48">
        <f t="shared" si="36"/>
        <v>15157007</v>
      </c>
      <c r="G1385" s="399" t="s">
        <v>10772</v>
      </c>
    </row>
    <row r="1386" spans="1:7" x14ac:dyDescent="0.25">
      <c r="A1386" s="294"/>
      <c r="B1386" s="393"/>
      <c r="C1386" s="294"/>
      <c r="D1386" s="306"/>
      <c r="E1386" s="306"/>
      <c r="F1386" s="48">
        <f t="shared" si="36"/>
        <v>15157007</v>
      </c>
      <c r="G1386" s="399" t="s">
        <v>10772</v>
      </c>
    </row>
    <row r="1387" spans="1:7" x14ac:dyDescent="0.25">
      <c r="A1387" s="294"/>
      <c r="B1387" s="393"/>
      <c r="C1387" s="294"/>
      <c r="D1387" s="306"/>
      <c r="E1387" s="306"/>
      <c r="F1387" s="48">
        <f t="shared" si="36"/>
        <v>15157007</v>
      </c>
      <c r="G1387" s="399" t="s">
        <v>10772</v>
      </c>
    </row>
    <row r="1388" spans="1:7" x14ac:dyDescent="0.25">
      <c r="A1388" s="294"/>
      <c r="B1388" s="393"/>
      <c r="C1388" s="294"/>
      <c r="D1388" s="306"/>
      <c r="E1388" s="306"/>
      <c r="F1388" s="48">
        <f t="shared" si="36"/>
        <v>15157007</v>
      </c>
      <c r="G1388" s="399" t="s">
        <v>10772</v>
      </c>
    </row>
    <row r="1389" spans="1:7" x14ac:dyDescent="0.25">
      <c r="A1389" s="294"/>
      <c r="B1389" s="393"/>
      <c r="C1389" s="294"/>
      <c r="D1389" s="306"/>
      <c r="E1389" s="306"/>
      <c r="F1389" s="48">
        <f t="shared" si="36"/>
        <v>15157007</v>
      </c>
      <c r="G1389" s="399" t="s">
        <v>10772</v>
      </c>
    </row>
    <row r="1390" spans="1:7" x14ac:dyDescent="0.25">
      <c r="A1390" s="294"/>
      <c r="B1390" s="393"/>
      <c r="C1390" s="294"/>
      <c r="D1390" s="306"/>
      <c r="E1390" s="306"/>
      <c r="F1390" s="48">
        <f t="shared" si="36"/>
        <v>15157007</v>
      </c>
      <c r="G1390" s="399" t="s">
        <v>10772</v>
      </c>
    </row>
    <row r="1391" spans="1:7" x14ac:dyDescent="0.25">
      <c r="A1391" s="294"/>
      <c r="B1391" s="393"/>
      <c r="C1391" s="294"/>
      <c r="D1391" s="306"/>
      <c r="E1391" s="306"/>
      <c r="F1391" s="48">
        <f t="shared" si="36"/>
        <v>15157007</v>
      </c>
      <c r="G1391" s="399" t="s">
        <v>10772</v>
      </c>
    </row>
    <row r="1392" spans="1:7" x14ac:dyDescent="0.25">
      <c r="A1392" s="294"/>
      <c r="B1392" s="393"/>
      <c r="C1392" s="294"/>
      <c r="D1392" s="306"/>
      <c r="E1392" s="306"/>
      <c r="F1392" s="48">
        <f t="shared" si="36"/>
        <v>15157007</v>
      </c>
      <c r="G1392" s="399" t="s">
        <v>10772</v>
      </c>
    </row>
    <row r="1393" spans="1:7" x14ac:dyDescent="0.25">
      <c r="A1393" s="294"/>
      <c r="B1393" s="393"/>
      <c r="C1393" s="294"/>
      <c r="D1393" s="306"/>
      <c r="E1393" s="306"/>
      <c r="F1393" s="48">
        <f t="shared" si="36"/>
        <v>15157007</v>
      </c>
      <c r="G1393" s="399" t="s">
        <v>10772</v>
      </c>
    </row>
    <row r="1394" spans="1:7" x14ac:dyDescent="0.25">
      <c r="A1394" s="294"/>
      <c r="B1394" s="393"/>
      <c r="C1394" s="294"/>
      <c r="D1394" s="306"/>
      <c r="E1394" s="306"/>
      <c r="F1394" s="48">
        <f t="shared" si="36"/>
        <v>15157007</v>
      </c>
      <c r="G1394" s="399" t="s">
        <v>10772</v>
      </c>
    </row>
    <row r="1395" spans="1:7" x14ac:dyDescent="0.25">
      <c r="A1395" s="294"/>
      <c r="B1395" s="393"/>
      <c r="C1395" s="294"/>
      <c r="D1395" s="306"/>
      <c r="E1395" s="306"/>
      <c r="F1395" s="48">
        <f t="shared" si="36"/>
        <v>15157007</v>
      </c>
      <c r="G1395" s="399" t="s">
        <v>10772</v>
      </c>
    </row>
    <row r="1396" spans="1:7" x14ac:dyDescent="0.25">
      <c r="A1396" s="294"/>
      <c r="B1396" s="393"/>
      <c r="C1396" s="294"/>
      <c r="D1396" s="306"/>
      <c r="E1396" s="306"/>
      <c r="F1396" s="48">
        <f t="shared" si="36"/>
        <v>15157007</v>
      </c>
      <c r="G1396" s="399" t="s">
        <v>10772</v>
      </c>
    </row>
    <row r="1397" spans="1:7" x14ac:dyDescent="0.25">
      <c r="A1397" s="294"/>
      <c r="B1397" s="393"/>
      <c r="C1397" s="294"/>
      <c r="D1397" s="306"/>
      <c r="E1397" s="306"/>
      <c r="F1397" s="48">
        <f t="shared" si="36"/>
        <v>15157007</v>
      </c>
      <c r="G1397" s="399" t="s">
        <v>10772</v>
      </c>
    </row>
    <row r="1398" spans="1:7" x14ac:dyDescent="0.25">
      <c r="A1398" s="294"/>
      <c r="B1398" s="393"/>
      <c r="C1398" s="294"/>
      <c r="D1398" s="306"/>
      <c r="E1398" s="306"/>
      <c r="F1398" s="48">
        <f t="shared" si="36"/>
        <v>15157007</v>
      </c>
      <c r="G1398" s="399" t="s">
        <v>10772</v>
      </c>
    </row>
    <row r="1399" spans="1:7" x14ac:dyDescent="0.25">
      <c r="A1399" s="294"/>
      <c r="B1399" s="393"/>
      <c r="C1399" s="294"/>
      <c r="D1399" s="306"/>
      <c r="E1399" s="306"/>
      <c r="F1399" s="48">
        <f t="shared" si="36"/>
        <v>15157007</v>
      </c>
      <c r="G1399" s="399" t="s">
        <v>10772</v>
      </c>
    </row>
    <row r="1400" spans="1:7" x14ac:dyDescent="0.25">
      <c r="A1400" s="294"/>
      <c r="B1400" s="393"/>
      <c r="C1400" s="294"/>
      <c r="D1400" s="306"/>
      <c r="E1400" s="306"/>
      <c r="F1400" s="48">
        <f t="shared" si="36"/>
        <v>15157007</v>
      </c>
      <c r="G1400" s="399" t="s">
        <v>10772</v>
      </c>
    </row>
    <row r="1401" spans="1:7" x14ac:dyDescent="0.25">
      <c r="A1401" s="294"/>
      <c r="B1401" s="393"/>
      <c r="C1401" s="294"/>
      <c r="D1401" s="306"/>
      <c r="E1401" s="306"/>
      <c r="F1401" s="48">
        <f t="shared" si="36"/>
        <v>15157007</v>
      </c>
      <c r="G1401" s="399" t="s">
        <v>10772</v>
      </c>
    </row>
    <row r="1402" spans="1:7" x14ac:dyDescent="0.25">
      <c r="A1402" s="294"/>
      <c r="B1402" s="393"/>
      <c r="C1402" s="294"/>
      <c r="D1402" s="306"/>
      <c r="E1402" s="306"/>
      <c r="F1402" s="48">
        <f t="shared" si="36"/>
        <v>15157007</v>
      </c>
      <c r="G1402" s="399" t="s">
        <v>10772</v>
      </c>
    </row>
    <row r="1403" spans="1:7" x14ac:dyDescent="0.25">
      <c r="A1403" s="294"/>
      <c r="B1403" s="393"/>
      <c r="C1403" s="294"/>
      <c r="D1403" s="306"/>
      <c r="E1403" s="306"/>
      <c r="F1403" s="48">
        <f t="shared" si="36"/>
        <v>15157007</v>
      </c>
      <c r="G1403" s="399" t="s">
        <v>10772</v>
      </c>
    </row>
    <row r="1404" spans="1:7" x14ac:dyDescent="0.25">
      <c r="A1404" s="294"/>
      <c r="B1404" s="393"/>
      <c r="C1404" s="294"/>
      <c r="D1404" s="306"/>
      <c r="E1404" s="306"/>
      <c r="F1404" s="48">
        <f t="shared" si="36"/>
        <v>15157007</v>
      </c>
      <c r="G1404" s="399" t="s">
        <v>10772</v>
      </c>
    </row>
    <row r="1405" spans="1:7" x14ac:dyDescent="0.25">
      <c r="A1405" s="294"/>
      <c r="B1405" s="393"/>
      <c r="C1405" s="294"/>
      <c r="D1405" s="306"/>
      <c r="E1405" s="306"/>
      <c r="F1405" s="48">
        <f t="shared" si="36"/>
        <v>15157007</v>
      </c>
      <c r="G1405" s="399" t="s">
        <v>10772</v>
      </c>
    </row>
    <row r="1406" spans="1:7" x14ac:dyDescent="0.25">
      <c r="A1406" s="294"/>
      <c r="B1406" s="393"/>
      <c r="C1406" s="294"/>
      <c r="D1406" s="306"/>
      <c r="E1406" s="306"/>
      <c r="F1406" s="48">
        <f t="shared" si="36"/>
        <v>15157007</v>
      </c>
      <c r="G1406" s="399" t="s">
        <v>10772</v>
      </c>
    </row>
    <row r="1407" spans="1:7" x14ac:dyDescent="0.25">
      <c r="A1407" s="294"/>
      <c r="B1407" s="393"/>
      <c r="C1407" s="294"/>
      <c r="D1407" s="306"/>
      <c r="E1407" s="306"/>
      <c r="F1407" s="48">
        <f t="shared" si="36"/>
        <v>15157007</v>
      </c>
      <c r="G1407" s="399" t="s">
        <v>10772</v>
      </c>
    </row>
    <row r="1408" spans="1:7" x14ac:dyDescent="0.25">
      <c r="A1408" s="294"/>
      <c r="B1408" s="393"/>
      <c r="C1408" s="294"/>
      <c r="D1408" s="306"/>
      <c r="E1408" s="306"/>
      <c r="F1408" s="48">
        <f t="shared" si="36"/>
        <v>15157007</v>
      </c>
      <c r="G1408" s="399" t="s">
        <v>10772</v>
      </c>
    </row>
    <row r="1409" spans="1:7" x14ac:dyDescent="0.25">
      <c r="A1409" s="294"/>
      <c r="B1409" s="393"/>
      <c r="C1409" s="294"/>
      <c r="D1409" s="306"/>
      <c r="E1409" s="306"/>
      <c r="F1409" s="48">
        <f t="shared" si="36"/>
        <v>15157007</v>
      </c>
      <c r="G1409" s="399" t="s">
        <v>10772</v>
      </c>
    </row>
    <row r="1410" spans="1:7" x14ac:dyDescent="0.25">
      <c r="A1410" s="294"/>
      <c r="B1410" s="393"/>
      <c r="C1410" s="294"/>
      <c r="D1410" s="306"/>
      <c r="E1410" s="306"/>
      <c r="F1410" s="48">
        <f t="shared" si="36"/>
        <v>15157007</v>
      </c>
      <c r="G1410" s="399" t="s">
        <v>10772</v>
      </c>
    </row>
    <row r="1411" spans="1:7" x14ac:dyDescent="0.25">
      <c r="A1411" s="294"/>
      <c r="B1411" s="393"/>
      <c r="C1411" s="294"/>
      <c r="D1411" s="306"/>
      <c r="E1411" s="306"/>
      <c r="F1411" s="48">
        <f t="shared" si="36"/>
        <v>15157007</v>
      </c>
      <c r="G1411" s="399" t="s">
        <v>10772</v>
      </c>
    </row>
    <row r="1412" spans="1:7" x14ac:dyDescent="0.25">
      <c r="A1412" s="294"/>
      <c r="B1412" s="393"/>
      <c r="C1412" s="294"/>
      <c r="D1412" s="306"/>
      <c r="E1412" s="306"/>
      <c r="F1412" s="48">
        <f t="shared" si="36"/>
        <v>15157007</v>
      </c>
      <c r="G1412" s="399" t="s">
        <v>10772</v>
      </c>
    </row>
    <row r="1413" spans="1:7" x14ac:dyDescent="0.25">
      <c r="A1413" s="294"/>
      <c r="B1413" s="393"/>
      <c r="C1413" s="294"/>
      <c r="D1413" s="306"/>
      <c r="E1413" s="306"/>
      <c r="F1413" s="48">
        <f t="shared" si="36"/>
        <v>15157007</v>
      </c>
      <c r="G1413" s="399" t="s">
        <v>10772</v>
      </c>
    </row>
    <row r="1414" spans="1:7" x14ac:dyDescent="0.25">
      <c r="A1414" s="294"/>
      <c r="B1414" s="393"/>
      <c r="C1414" s="294"/>
      <c r="D1414" s="306"/>
      <c r="E1414" s="306"/>
      <c r="F1414" s="48">
        <f t="shared" si="36"/>
        <v>15157007</v>
      </c>
      <c r="G1414" s="399" t="s">
        <v>10772</v>
      </c>
    </row>
    <row r="1415" spans="1:7" x14ac:dyDescent="0.25">
      <c r="A1415" s="294"/>
      <c r="B1415" s="393"/>
      <c r="C1415" s="294"/>
      <c r="D1415" s="306"/>
      <c r="E1415" s="306"/>
      <c r="F1415" s="48">
        <f t="shared" si="36"/>
        <v>15157007</v>
      </c>
      <c r="G1415" s="399" t="s">
        <v>10772</v>
      </c>
    </row>
    <row r="1416" spans="1:7" x14ac:dyDescent="0.25">
      <c r="A1416" s="294"/>
      <c r="B1416" s="393"/>
      <c r="C1416" s="294"/>
      <c r="D1416" s="306"/>
      <c r="E1416" s="306"/>
      <c r="F1416" s="48">
        <f t="shared" si="36"/>
        <v>15157007</v>
      </c>
      <c r="G1416" s="399" t="s">
        <v>10772</v>
      </c>
    </row>
    <row r="1417" spans="1:7" x14ac:dyDescent="0.25">
      <c r="A1417" s="294"/>
      <c r="B1417" s="393"/>
      <c r="C1417" s="294"/>
      <c r="D1417" s="306"/>
      <c r="E1417" s="306"/>
      <c r="F1417" s="48">
        <f t="shared" si="36"/>
        <v>15157007</v>
      </c>
      <c r="G1417" s="399" t="s">
        <v>10772</v>
      </c>
    </row>
    <row r="1418" spans="1:7" x14ac:dyDescent="0.25">
      <c r="A1418" s="294"/>
      <c r="B1418" s="393"/>
      <c r="C1418" s="294"/>
      <c r="D1418" s="306"/>
      <c r="E1418" s="306"/>
      <c r="F1418" s="48">
        <f t="shared" si="36"/>
        <v>15157007</v>
      </c>
      <c r="G1418" s="399" t="s">
        <v>10772</v>
      </c>
    </row>
    <row r="1419" spans="1:7" x14ac:dyDescent="0.25">
      <c r="A1419" s="294"/>
      <c r="B1419" s="393"/>
      <c r="C1419" s="294"/>
      <c r="D1419" s="306"/>
      <c r="E1419" s="306"/>
      <c r="F1419" s="48">
        <f t="shared" si="36"/>
        <v>15157007</v>
      </c>
      <c r="G1419" s="399" t="s">
        <v>10772</v>
      </c>
    </row>
    <row r="1420" spans="1:7" x14ac:dyDescent="0.25">
      <c r="A1420" s="294"/>
      <c r="B1420" s="393"/>
      <c r="C1420" s="294"/>
      <c r="D1420" s="306"/>
      <c r="E1420" s="306"/>
      <c r="F1420" s="48">
        <f t="shared" si="36"/>
        <v>15157007</v>
      </c>
      <c r="G1420" s="399" t="s">
        <v>10772</v>
      </c>
    </row>
    <row r="1421" spans="1:7" x14ac:dyDescent="0.25">
      <c r="A1421" s="294"/>
      <c r="B1421" s="393"/>
      <c r="C1421" s="294"/>
      <c r="D1421" s="306"/>
      <c r="E1421" s="306"/>
      <c r="F1421" s="48">
        <f t="shared" si="36"/>
        <v>15157007</v>
      </c>
      <c r="G1421" s="399" t="s">
        <v>10772</v>
      </c>
    </row>
    <row r="1422" spans="1:7" x14ac:dyDescent="0.25">
      <c r="A1422" s="294"/>
      <c r="B1422" s="393"/>
      <c r="C1422" s="294"/>
      <c r="D1422" s="306"/>
      <c r="E1422" s="306"/>
      <c r="F1422" s="48">
        <f t="shared" si="36"/>
        <v>15157007</v>
      </c>
      <c r="G1422" s="399" t="s">
        <v>10772</v>
      </c>
    </row>
    <row r="1423" spans="1:7" x14ac:dyDescent="0.25">
      <c r="A1423" s="294"/>
      <c r="B1423" s="393"/>
      <c r="C1423" s="294"/>
      <c r="D1423" s="306"/>
      <c r="E1423" s="306"/>
      <c r="F1423" s="48">
        <f t="shared" si="36"/>
        <v>15157007</v>
      </c>
      <c r="G1423" s="399" t="s">
        <v>10772</v>
      </c>
    </row>
    <row r="1424" spans="1:7" x14ac:dyDescent="0.25">
      <c r="A1424" s="294"/>
      <c r="B1424" s="393"/>
      <c r="C1424" s="294"/>
      <c r="D1424" s="306"/>
      <c r="E1424" s="306"/>
      <c r="F1424" s="48">
        <f t="shared" si="36"/>
        <v>15157007</v>
      </c>
      <c r="G1424" s="399" t="s">
        <v>10772</v>
      </c>
    </row>
    <row r="1425" spans="1:7" x14ac:dyDescent="0.25">
      <c r="A1425" s="294"/>
      <c r="B1425" s="393"/>
      <c r="C1425" s="294"/>
      <c r="D1425" s="306"/>
      <c r="E1425" s="306"/>
      <c r="F1425" s="48">
        <f t="shared" si="36"/>
        <v>15157007</v>
      </c>
      <c r="G1425" s="399" t="s">
        <v>10772</v>
      </c>
    </row>
    <row r="1426" spans="1:7" x14ac:dyDescent="0.25">
      <c r="A1426" s="294"/>
      <c r="B1426" s="393"/>
      <c r="C1426" s="294"/>
      <c r="D1426" s="306"/>
      <c r="E1426" s="306"/>
      <c r="F1426" s="48">
        <f t="shared" si="36"/>
        <v>15157007</v>
      </c>
      <c r="G1426" s="399" t="s">
        <v>10772</v>
      </c>
    </row>
    <row r="1427" spans="1:7" x14ac:dyDescent="0.25">
      <c r="A1427" s="294"/>
      <c r="B1427" s="393"/>
      <c r="C1427" s="294"/>
      <c r="D1427" s="306"/>
      <c r="E1427" s="306"/>
      <c r="F1427" s="48">
        <f t="shared" si="36"/>
        <v>15157007</v>
      </c>
      <c r="G1427" s="399" t="s">
        <v>10772</v>
      </c>
    </row>
    <row r="1428" spans="1:7" x14ac:dyDescent="0.25">
      <c r="A1428" s="294"/>
      <c r="B1428" s="393"/>
      <c r="C1428" s="294"/>
      <c r="D1428" s="306"/>
      <c r="E1428" s="306"/>
      <c r="F1428" s="48">
        <f t="shared" si="36"/>
        <v>15157007</v>
      </c>
      <c r="G1428" s="399" t="s">
        <v>10772</v>
      </c>
    </row>
    <row r="1429" spans="1:7" x14ac:dyDescent="0.25">
      <c r="A1429" s="294"/>
      <c r="B1429" s="393"/>
      <c r="C1429" s="294"/>
      <c r="D1429" s="306"/>
      <c r="E1429" s="306"/>
      <c r="F1429" s="48">
        <f t="shared" si="36"/>
        <v>15157007</v>
      </c>
      <c r="G1429" s="399" t="s">
        <v>10772</v>
      </c>
    </row>
    <row r="1430" spans="1:7" x14ac:dyDescent="0.25">
      <c r="A1430" s="294"/>
      <c r="B1430" s="393"/>
      <c r="C1430" s="294"/>
      <c r="D1430" s="306"/>
      <c r="E1430" s="306"/>
      <c r="F1430" s="48">
        <f t="shared" si="36"/>
        <v>15157007</v>
      </c>
      <c r="G1430" s="399" t="s">
        <v>10772</v>
      </c>
    </row>
    <row r="1431" spans="1:7" x14ac:dyDescent="0.25">
      <c r="A1431" s="294"/>
      <c r="B1431" s="393"/>
      <c r="C1431" s="294"/>
      <c r="D1431" s="306"/>
      <c r="E1431" s="306"/>
      <c r="F1431" s="48">
        <f t="shared" si="36"/>
        <v>15157007</v>
      </c>
      <c r="G1431" s="399" t="s">
        <v>10772</v>
      </c>
    </row>
    <row r="1432" spans="1:7" x14ac:dyDescent="0.25">
      <c r="A1432" s="294"/>
      <c r="B1432" s="393"/>
      <c r="C1432" s="294"/>
      <c r="D1432" s="306"/>
      <c r="E1432" s="306"/>
      <c r="F1432" s="48">
        <f t="shared" si="36"/>
        <v>15157007</v>
      </c>
      <c r="G1432" s="399" t="s">
        <v>10772</v>
      </c>
    </row>
    <row r="1433" spans="1:7" x14ac:dyDescent="0.25">
      <c r="A1433" s="294"/>
      <c r="B1433" s="393"/>
      <c r="C1433" s="294"/>
      <c r="D1433" s="306"/>
      <c r="E1433" s="306"/>
      <c r="F1433" s="48">
        <f t="shared" si="36"/>
        <v>15157007</v>
      </c>
      <c r="G1433" s="399" t="s">
        <v>10772</v>
      </c>
    </row>
    <row r="1434" spans="1:7" x14ac:dyDescent="0.25">
      <c r="A1434" s="294"/>
      <c r="B1434" s="393"/>
      <c r="C1434" s="294"/>
      <c r="D1434" s="306"/>
      <c r="E1434" s="306"/>
      <c r="F1434" s="48">
        <f t="shared" si="36"/>
        <v>15157007</v>
      </c>
      <c r="G1434" s="399" t="s">
        <v>10772</v>
      </c>
    </row>
    <row r="1435" spans="1:7" x14ac:dyDescent="0.25">
      <c r="A1435" s="294"/>
      <c r="B1435" s="393"/>
      <c r="C1435" s="294"/>
      <c r="D1435" s="306"/>
      <c r="E1435" s="306"/>
      <c r="F1435" s="48">
        <f t="shared" si="36"/>
        <v>15157007</v>
      </c>
      <c r="G1435" s="399" t="s">
        <v>10772</v>
      </c>
    </row>
    <row r="1436" spans="1:7" x14ac:dyDescent="0.25">
      <c r="A1436" s="294"/>
      <c r="B1436" s="393"/>
      <c r="C1436" s="294"/>
      <c r="D1436" s="306"/>
      <c r="E1436" s="306"/>
      <c r="F1436" s="48">
        <f t="shared" si="36"/>
        <v>15157007</v>
      </c>
      <c r="G1436" s="399" t="s">
        <v>10772</v>
      </c>
    </row>
    <row r="1437" spans="1:7" x14ac:dyDescent="0.25">
      <c r="A1437" s="294"/>
      <c r="B1437" s="393"/>
      <c r="C1437" s="294"/>
      <c r="D1437" s="306"/>
      <c r="E1437" s="306"/>
      <c r="F1437" s="48">
        <f t="shared" si="36"/>
        <v>15157007</v>
      </c>
      <c r="G1437" s="399" t="s">
        <v>10772</v>
      </c>
    </row>
    <row r="1438" spans="1:7" x14ac:dyDescent="0.25">
      <c r="A1438" s="294"/>
      <c r="B1438" s="393"/>
      <c r="C1438" s="294"/>
      <c r="D1438" s="306"/>
      <c r="E1438" s="306"/>
      <c r="F1438" s="48">
        <f t="shared" si="36"/>
        <v>15157007</v>
      </c>
      <c r="G1438" s="399" t="s">
        <v>10772</v>
      </c>
    </row>
    <row r="1439" spans="1:7" x14ac:dyDescent="0.25">
      <c r="A1439" s="294"/>
      <c r="B1439" s="393"/>
      <c r="C1439" s="294"/>
      <c r="D1439" s="306"/>
      <c r="E1439" s="306"/>
      <c r="F1439" s="48">
        <f t="shared" si="36"/>
        <v>15157007</v>
      </c>
      <c r="G1439" s="399" t="s">
        <v>10772</v>
      </c>
    </row>
    <row r="1440" spans="1:7" x14ac:dyDescent="0.25">
      <c r="A1440" s="294"/>
      <c r="B1440" s="393"/>
      <c r="C1440" s="294"/>
      <c r="D1440" s="306"/>
      <c r="E1440" s="306"/>
      <c r="F1440" s="48">
        <f t="shared" si="36"/>
        <v>15157007</v>
      </c>
      <c r="G1440" s="399" t="s">
        <v>10772</v>
      </c>
    </row>
    <row r="1441" spans="1:7" x14ac:dyDescent="0.25">
      <c r="A1441" s="294"/>
      <c r="B1441" s="393"/>
      <c r="C1441" s="294"/>
      <c r="D1441" s="306"/>
      <c r="E1441" s="306"/>
      <c r="F1441" s="48">
        <f t="shared" ref="F1441:F1501" si="37">F1440+E1441-D1441</f>
        <v>15157007</v>
      </c>
      <c r="G1441" s="399" t="s">
        <v>10772</v>
      </c>
    </row>
    <row r="1442" spans="1:7" x14ac:dyDescent="0.25">
      <c r="A1442" s="294"/>
      <c r="B1442" s="393"/>
      <c r="C1442" s="294"/>
      <c r="D1442" s="306"/>
      <c r="E1442" s="306"/>
      <c r="F1442" s="48">
        <f t="shared" si="37"/>
        <v>15157007</v>
      </c>
      <c r="G1442" s="399" t="s">
        <v>10772</v>
      </c>
    </row>
    <row r="1443" spans="1:7" x14ac:dyDescent="0.25">
      <c r="A1443" s="294"/>
      <c r="B1443" s="393"/>
      <c r="C1443" s="294"/>
      <c r="D1443" s="306"/>
      <c r="E1443" s="306"/>
      <c r="F1443" s="48">
        <f t="shared" si="37"/>
        <v>15157007</v>
      </c>
      <c r="G1443" s="399" t="s">
        <v>10772</v>
      </c>
    </row>
    <row r="1444" spans="1:7" x14ac:dyDescent="0.25">
      <c r="A1444" s="294"/>
      <c r="B1444" s="393"/>
      <c r="C1444" s="294"/>
      <c r="D1444" s="306"/>
      <c r="E1444" s="306"/>
      <c r="F1444" s="48">
        <f t="shared" si="37"/>
        <v>15157007</v>
      </c>
      <c r="G1444" s="399" t="s">
        <v>10772</v>
      </c>
    </row>
    <row r="1445" spans="1:7" x14ac:dyDescent="0.25">
      <c r="A1445" s="294"/>
      <c r="B1445" s="393"/>
      <c r="C1445" s="294"/>
      <c r="D1445" s="306"/>
      <c r="E1445" s="306"/>
      <c r="F1445" s="48">
        <f t="shared" si="37"/>
        <v>15157007</v>
      </c>
      <c r="G1445" s="399" t="s">
        <v>10772</v>
      </c>
    </row>
    <row r="1446" spans="1:7" x14ac:dyDescent="0.25">
      <c r="A1446" s="294"/>
      <c r="B1446" s="393"/>
      <c r="C1446" s="294"/>
      <c r="D1446" s="306"/>
      <c r="E1446" s="306"/>
      <c r="F1446" s="48">
        <f t="shared" si="37"/>
        <v>15157007</v>
      </c>
      <c r="G1446" s="399" t="s">
        <v>10772</v>
      </c>
    </row>
    <row r="1447" spans="1:7" x14ac:dyDescent="0.25">
      <c r="A1447" s="294"/>
      <c r="B1447" s="393"/>
      <c r="C1447" s="294"/>
      <c r="D1447" s="306"/>
      <c r="E1447" s="306"/>
      <c r="F1447" s="48">
        <f t="shared" si="37"/>
        <v>15157007</v>
      </c>
      <c r="G1447" s="399" t="s">
        <v>10772</v>
      </c>
    </row>
    <row r="1448" spans="1:7" x14ac:dyDescent="0.25">
      <c r="A1448" s="294"/>
      <c r="B1448" s="393"/>
      <c r="C1448" s="294"/>
      <c r="D1448" s="306"/>
      <c r="E1448" s="306"/>
      <c r="F1448" s="48">
        <f t="shared" si="37"/>
        <v>15157007</v>
      </c>
      <c r="G1448" s="399" t="s">
        <v>10772</v>
      </c>
    </row>
    <row r="1449" spans="1:7" x14ac:dyDescent="0.25">
      <c r="A1449" s="294"/>
      <c r="B1449" s="393"/>
      <c r="C1449" s="294"/>
      <c r="D1449" s="306"/>
      <c r="E1449" s="306"/>
      <c r="F1449" s="48">
        <f t="shared" si="37"/>
        <v>15157007</v>
      </c>
      <c r="G1449" s="399" t="s">
        <v>10772</v>
      </c>
    </row>
    <row r="1450" spans="1:7" x14ac:dyDescent="0.25">
      <c r="A1450" s="294"/>
      <c r="B1450" s="393"/>
      <c r="C1450" s="294"/>
      <c r="D1450" s="306"/>
      <c r="E1450" s="306"/>
      <c r="F1450" s="48">
        <f t="shared" si="37"/>
        <v>15157007</v>
      </c>
      <c r="G1450" s="399" t="s">
        <v>10772</v>
      </c>
    </row>
    <row r="1451" spans="1:7" x14ac:dyDescent="0.25">
      <c r="A1451" s="294"/>
      <c r="B1451" s="393"/>
      <c r="C1451" s="294"/>
      <c r="D1451" s="306"/>
      <c r="E1451" s="306"/>
      <c r="F1451" s="48">
        <f t="shared" si="37"/>
        <v>15157007</v>
      </c>
      <c r="G1451" s="399" t="s">
        <v>10772</v>
      </c>
    </row>
    <row r="1452" spans="1:7" x14ac:dyDescent="0.25">
      <c r="A1452" s="294"/>
      <c r="B1452" s="393"/>
      <c r="C1452" s="294"/>
      <c r="D1452" s="306"/>
      <c r="E1452" s="306"/>
      <c r="F1452" s="48">
        <f t="shared" si="37"/>
        <v>15157007</v>
      </c>
      <c r="G1452" s="399" t="s">
        <v>10772</v>
      </c>
    </row>
    <row r="1453" spans="1:7" x14ac:dyDescent="0.25">
      <c r="A1453" s="294"/>
      <c r="B1453" s="393"/>
      <c r="C1453" s="294"/>
      <c r="D1453" s="306"/>
      <c r="E1453" s="306"/>
      <c r="F1453" s="48">
        <f t="shared" si="37"/>
        <v>15157007</v>
      </c>
      <c r="G1453" s="399" t="s">
        <v>10772</v>
      </c>
    </row>
    <row r="1454" spans="1:7" x14ac:dyDescent="0.25">
      <c r="A1454" s="294"/>
      <c r="B1454" s="393"/>
      <c r="C1454" s="294"/>
      <c r="D1454" s="306"/>
      <c r="E1454" s="306"/>
      <c r="F1454" s="48">
        <f t="shared" si="37"/>
        <v>15157007</v>
      </c>
      <c r="G1454" s="399" t="s">
        <v>10772</v>
      </c>
    </row>
    <row r="1455" spans="1:7" x14ac:dyDescent="0.25">
      <c r="A1455" s="294"/>
      <c r="B1455" s="393"/>
      <c r="C1455" s="294"/>
      <c r="D1455" s="306"/>
      <c r="E1455" s="306"/>
      <c r="F1455" s="48">
        <f t="shared" si="37"/>
        <v>15157007</v>
      </c>
      <c r="G1455" s="399" t="s">
        <v>10772</v>
      </c>
    </row>
    <row r="1456" spans="1:7" x14ac:dyDescent="0.25">
      <c r="A1456" s="294"/>
      <c r="B1456" s="393"/>
      <c r="C1456" s="294"/>
      <c r="D1456" s="306"/>
      <c r="E1456" s="306"/>
      <c r="F1456" s="48">
        <f t="shared" si="37"/>
        <v>15157007</v>
      </c>
      <c r="G1456" s="399" t="s">
        <v>10772</v>
      </c>
    </row>
    <row r="1457" spans="1:7" x14ac:dyDescent="0.25">
      <c r="A1457" s="294"/>
      <c r="B1457" s="393"/>
      <c r="C1457" s="294"/>
      <c r="D1457" s="306"/>
      <c r="E1457" s="306"/>
      <c r="F1457" s="48">
        <f t="shared" si="37"/>
        <v>15157007</v>
      </c>
      <c r="G1457" s="399" t="s">
        <v>10772</v>
      </c>
    </row>
    <row r="1458" spans="1:7" x14ac:dyDescent="0.25">
      <c r="A1458" s="294"/>
      <c r="B1458" s="393"/>
      <c r="C1458" s="294"/>
      <c r="D1458" s="306"/>
      <c r="E1458" s="306"/>
      <c r="F1458" s="48">
        <f t="shared" si="37"/>
        <v>15157007</v>
      </c>
      <c r="G1458" s="399" t="s">
        <v>10772</v>
      </c>
    </row>
    <row r="1459" spans="1:7" x14ac:dyDescent="0.25">
      <c r="A1459" s="294"/>
      <c r="B1459" s="393"/>
      <c r="C1459" s="294"/>
      <c r="D1459" s="306"/>
      <c r="E1459" s="306"/>
      <c r="F1459" s="48">
        <f t="shared" si="37"/>
        <v>15157007</v>
      </c>
      <c r="G1459" s="399" t="s">
        <v>10772</v>
      </c>
    </row>
    <row r="1460" spans="1:7" x14ac:dyDescent="0.25">
      <c r="A1460" s="294"/>
      <c r="B1460" s="393"/>
      <c r="C1460" s="294"/>
      <c r="D1460" s="306"/>
      <c r="E1460" s="306"/>
      <c r="F1460" s="48">
        <f t="shared" si="37"/>
        <v>15157007</v>
      </c>
      <c r="G1460" s="399" t="s">
        <v>10772</v>
      </c>
    </row>
    <row r="1461" spans="1:7" x14ac:dyDescent="0.25">
      <c r="A1461" s="294"/>
      <c r="B1461" s="393"/>
      <c r="C1461" s="294"/>
      <c r="D1461" s="306"/>
      <c r="E1461" s="306"/>
      <c r="F1461" s="48">
        <f t="shared" si="37"/>
        <v>15157007</v>
      </c>
      <c r="G1461" s="399" t="s">
        <v>10772</v>
      </c>
    </row>
    <row r="1462" spans="1:7" x14ac:dyDescent="0.25">
      <c r="A1462" s="294"/>
      <c r="B1462" s="393"/>
      <c r="C1462" s="294"/>
      <c r="D1462" s="306"/>
      <c r="E1462" s="306"/>
      <c r="F1462" s="48">
        <f t="shared" si="37"/>
        <v>15157007</v>
      </c>
      <c r="G1462" s="399" t="s">
        <v>10772</v>
      </c>
    </row>
    <row r="1463" spans="1:7" x14ac:dyDescent="0.25">
      <c r="A1463" s="294"/>
      <c r="B1463" s="393"/>
      <c r="C1463" s="294"/>
      <c r="D1463" s="306"/>
      <c r="E1463" s="306"/>
      <c r="F1463" s="48">
        <f t="shared" si="37"/>
        <v>15157007</v>
      </c>
      <c r="G1463" s="399" t="s">
        <v>10772</v>
      </c>
    </row>
    <row r="1464" spans="1:7" x14ac:dyDescent="0.25">
      <c r="A1464" s="294"/>
      <c r="B1464" s="393"/>
      <c r="C1464" s="294"/>
      <c r="D1464" s="306"/>
      <c r="E1464" s="306"/>
      <c r="F1464" s="48">
        <f t="shared" si="37"/>
        <v>15157007</v>
      </c>
      <c r="G1464" s="399" t="s">
        <v>10772</v>
      </c>
    </row>
    <row r="1465" spans="1:7" x14ac:dyDescent="0.25">
      <c r="A1465" s="294"/>
      <c r="B1465" s="393"/>
      <c r="C1465" s="294"/>
      <c r="D1465" s="306"/>
      <c r="E1465" s="306"/>
      <c r="F1465" s="48">
        <f t="shared" si="37"/>
        <v>15157007</v>
      </c>
      <c r="G1465" s="399" t="s">
        <v>10772</v>
      </c>
    </row>
    <row r="1466" spans="1:7" x14ac:dyDescent="0.25">
      <c r="A1466" s="294"/>
      <c r="B1466" s="393"/>
      <c r="C1466" s="294"/>
      <c r="D1466" s="306"/>
      <c r="E1466" s="306"/>
      <c r="F1466" s="48">
        <f t="shared" si="37"/>
        <v>15157007</v>
      </c>
      <c r="G1466" s="399" t="s">
        <v>10772</v>
      </c>
    </row>
    <row r="1467" spans="1:7" x14ac:dyDescent="0.25">
      <c r="A1467" s="294"/>
      <c r="B1467" s="393"/>
      <c r="C1467" s="294"/>
      <c r="D1467" s="306"/>
      <c r="E1467" s="306"/>
      <c r="F1467" s="48">
        <f t="shared" si="37"/>
        <v>15157007</v>
      </c>
      <c r="G1467" s="399" t="s">
        <v>10772</v>
      </c>
    </row>
    <row r="1468" spans="1:7" x14ac:dyDescent="0.25">
      <c r="A1468" s="294"/>
      <c r="B1468" s="393"/>
      <c r="C1468" s="294"/>
      <c r="D1468" s="306"/>
      <c r="E1468" s="306"/>
      <c r="F1468" s="48">
        <f t="shared" si="37"/>
        <v>15157007</v>
      </c>
      <c r="G1468" s="399" t="s">
        <v>10772</v>
      </c>
    </row>
    <row r="1469" spans="1:7" x14ac:dyDescent="0.25">
      <c r="A1469" s="294"/>
      <c r="B1469" s="393"/>
      <c r="C1469" s="294"/>
      <c r="D1469" s="306"/>
      <c r="E1469" s="306"/>
      <c r="F1469" s="48">
        <f t="shared" si="37"/>
        <v>15157007</v>
      </c>
      <c r="G1469" s="399" t="s">
        <v>10772</v>
      </c>
    </row>
    <row r="1470" spans="1:7" x14ac:dyDescent="0.25">
      <c r="A1470" s="294"/>
      <c r="B1470" s="393"/>
      <c r="C1470" s="294"/>
      <c r="D1470" s="306"/>
      <c r="E1470" s="306"/>
      <c r="F1470" s="48">
        <f t="shared" si="37"/>
        <v>15157007</v>
      </c>
      <c r="G1470" s="399" t="s">
        <v>10772</v>
      </c>
    </row>
    <row r="1471" spans="1:7" x14ac:dyDescent="0.25">
      <c r="A1471" s="294"/>
      <c r="B1471" s="393"/>
      <c r="C1471" s="294"/>
      <c r="D1471" s="306"/>
      <c r="E1471" s="306"/>
      <c r="F1471" s="48">
        <f t="shared" si="37"/>
        <v>15157007</v>
      </c>
      <c r="G1471" s="399" t="s">
        <v>10772</v>
      </c>
    </row>
    <row r="1472" spans="1:7" x14ac:dyDescent="0.25">
      <c r="A1472" s="294"/>
      <c r="B1472" s="393"/>
      <c r="C1472" s="294"/>
      <c r="D1472" s="306"/>
      <c r="E1472" s="306"/>
      <c r="F1472" s="48">
        <f t="shared" si="37"/>
        <v>15157007</v>
      </c>
      <c r="G1472" s="399" t="s">
        <v>10772</v>
      </c>
    </row>
    <row r="1473" spans="1:7" x14ac:dyDescent="0.25">
      <c r="A1473" s="294"/>
      <c r="B1473" s="393"/>
      <c r="C1473" s="294"/>
      <c r="D1473" s="306"/>
      <c r="E1473" s="306"/>
      <c r="F1473" s="48">
        <f t="shared" si="37"/>
        <v>15157007</v>
      </c>
      <c r="G1473" s="399" t="s">
        <v>10772</v>
      </c>
    </row>
    <row r="1474" spans="1:7" x14ac:dyDescent="0.25">
      <c r="A1474" s="294"/>
      <c r="B1474" s="393"/>
      <c r="C1474" s="294"/>
      <c r="D1474" s="306"/>
      <c r="E1474" s="306"/>
      <c r="F1474" s="48">
        <f t="shared" si="37"/>
        <v>15157007</v>
      </c>
      <c r="G1474" s="399" t="s">
        <v>10772</v>
      </c>
    </row>
    <row r="1475" spans="1:7" x14ac:dyDescent="0.25">
      <c r="A1475" s="294"/>
      <c r="B1475" s="393"/>
      <c r="C1475" s="294"/>
      <c r="D1475" s="306"/>
      <c r="E1475" s="306"/>
      <c r="F1475" s="48">
        <f t="shared" si="37"/>
        <v>15157007</v>
      </c>
      <c r="G1475" s="399" t="s">
        <v>10772</v>
      </c>
    </row>
    <row r="1476" spans="1:7" x14ac:dyDescent="0.25">
      <c r="A1476" s="294"/>
      <c r="B1476" s="393"/>
      <c r="C1476" s="294"/>
      <c r="D1476" s="306"/>
      <c r="E1476" s="306"/>
      <c r="F1476" s="48">
        <f t="shared" si="37"/>
        <v>15157007</v>
      </c>
      <c r="G1476" s="399" t="s">
        <v>10772</v>
      </c>
    </row>
    <row r="1477" spans="1:7" x14ac:dyDescent="0.25">
      <c r="A1477" s="294"/>
      <c r="B1477" s="393"/>
      <c r="C1477" s="294"/>
      <c r="D1477" s="306"/>
      <c r="E1477" s="306"/>
      <c r="F1477" s="48">
        <f t="shared" si="37"/>
        <v>15157007</v>
      </c>
      <c r="G1477" s="399" t="s">
        <v>10772</v>
      </c>
    </row>
    <row r="1478" spans="1:7" x14ac:dyDescent="0.25">
      <c r="A1478" s="294"/>
      <c r="B1478" s="393"/>
      <c r="C1478" s="294"/>
      <c r="D1478" s="306"/>
      <c r="E1478" s="306"/>
      <c r="F1478" s="48">
        <f t="shared" si="37"/>
        <v>15157007</v>
      </c>
      <c r="G1478" s="399" t="s">
        <v>10772</v>
      </c>
    </row>
    <row r="1479" spans="1:7" x14ac:dyDescent="0.25">
      <c r="A1479" s="294"/>
      <c r="B1479" s="393"/>
      <c r="C1479" s="294"/>
      <c r="D1479" s="306"/>
      <c r="E1479" s="306"/>
      <c r="F1479" s="48">
        <f t="shared" si="37"/>
        <v>15157007</v>
      </c>
      <c r="G1479" s="399" t="s">
        <v>10772</v>
      </c>
    </row>
    <row r="1480" spans="1:7" x14ac:dyDescent="0.25">
      <c r="A1480" s="294"/>
      <c r="B1480" s="393"/>
      <c r="C1480" s="294"/>
      <c r="D1480" s="306"/>
      <c r="E1480" s="306"/>
      <c r="F1480" s="48">
        <f t="shared" si="37"/>
        <v>15157007</v>
      </c>
      <c r="G1480" s="399" t="s">
        <v>10772</v>
      </c>
    </row>
    <row r="1481" spans="1:7" x14ac:dyDescent="0.25">
      <c r="A1481" s="294"/>
      <c r="B1481" s="393"/>
      <c r="C1481" s="294"/>
      <c r="D1481" s="306"/>
      <c r="E1481" s="306"/>
      <c r="F1481" s="48">
        <f t="shared" si="37"/>
        <v>15157007</v>
      </c>
      <c r="G1481" s="399" t="s">
        <v>10772</v>
      </c>
    </row>
    <row r="1482" spans="1:7" x14ac:dyDescent="0.25">
      <c r="A1482" s="294"/>
      <c r="B1482" s="393"/>
      <c r="C1482" s="294"/>
      <c r="D1482" s="306"/>
      <c r="E1482" s="306"/>
      <c r="F1482" s="48">
        <f t="shared" si="37"/>
        <v>15157007</v>
      </c>
      <c r="G1482" s="399" t="s">
        <v>10772</v>
      </c>
    </row>
    <row r="1483" spans="1:7" x14ac:dyDescent="0.25">
      <c r="A1483" s="294"/>
      <c r="B1483" s="393"/>
      <c r="C1483" s="294"/>
      <c r="D1483" s="306"/>
      <c r="E1483" s="306"/>
      <c r="F1483" s="48">
        <f t="shared" si="37"/>
        <v>15157007</v>
      </c>
      <c r="G1483" s="399" t="s">
        <v>10772</v>
      </c>
    </row>
    <row r="1484" spans="1:7" x14ac:dyDescent="0.25">
      <c r="A1484" s="294"/>
      <c r="B1484" s="393"/>
      <c r="C1484" s="294"/>
      <c r="D1484" s="306"/>
      <c r="E1484" s="306"/>
      <c r="F1484" s="48">
        <f t="shared" si="37"/>
        <v>15157007</v>
      </c>
      <c r="G1484" s="399" t="s">
        <v>10772</v>
      </c>
    </row>
    <row r="1485" spans="1:7" x14ac:dyDescent="0.25">
      <c r="A1485" s="294"/>
      <c r="B1485" s="393"/>
      <c r="C1485" s="294"/>
      <c r="D1485" s="306"/>
      <c r="E1485" s="306"/>
      <c r="F1485" s="48">
        <f t="shared" si="37"/>
        <v>15157007</v>
      </c>
      <c r="G1485" s="399" t="s">
        <v>10772</v>
      </c>
    </row>
    <row r="1486" spans="1:7" x14ac:dyDescent="0.25">
      <c r="A1486" s="294"/>
      <c r="B1486" s="393"/>
      <c r="C1486" s="294"/>
      <c r="D1486" s="306"/>
      <c r="E1486" s="306"/>
      <c r="F1486" s="48">
        <f t="shared" si="37"/>
        <v>15157007</v>
      </c>
      <c r="G1486" s="399" t="s">
        <v>10772</v>
      </c>
    </row>
    <row r="1487" spans="1:7" x14ac:dyDescent="0.25">
      <c r="A1487" s="294"/>
      <c r="B1487" s="393"/>
      <c r="C1487" s="294"/>
      <c r="D1487" s="306"/>
      <c r="E1487" s="306"/>
      <c r="F1487" s="48">
        <f t="shared" si="37"/>
        <v>15157007</v>
      </c>
      <c r="G1487" s="399" t="s">
        <v>10772</v>
      </c>
    </row>
    <row r="1488" spans="1:7" x14ac:dyDescent="0.25">
      <c r="A1488" s="294"/>
      <c r="B1488" s="393"/>
      <c r="C1488" s="294"/>
      <c r="D1488" s="306"/>
      <c r="E1488" s="306"/>
      <c r="F1488" s="48">
        <f t="shared" si="37"/>
        <v>15157007</v>
      </c>
      <c r="G1488" s="399" t="s">
        <v>10772</v>
      </c>
    </row>
    <row r="1489" spans="1:7" x14ac:dyDescent="0.25">
      <c r="A1489" s="294"/>
      <c r="B1489" s="393"/>
      <c r="C1489" s="294"/>
      <c r="D1489" s="306"/>
      <c r="E1489" s="306"/>
      <c r="F1489" s="48">
        <f t="shared" si="37"/>
        <v>15157007</v>
      </c>
      <c r="G1489" s="399" t="s">
        <v>10772</v>
      </c>
    </row>
    <row r="1490" spans="1:7" x14ac:dyDescent="0.25">
      <c r="A1490" s="294"/>
      <c r="B1490" s="393"/>
      <c r="C1490" s="294"/>
      <c r="D1490" s="306"/>
      <c r="E1490" s="306"/>
      <c r="F1490" s="48">
        <f t="shared" si="37"/>
        <v>15157007</v>
      </c>
      <c r="G1490" s="399" t="s">
        <v>10772</v>
      </c>
    </row>
    <row r="1491" spans="1:7" x14ac:dyDescent="0.25">
      <c r="A1491" s="294"/>
      <c r="B1491" s="393"/>
      <c r="C1491" s="294"/>
      <c r="D1491" s="306"/>
      <c r="E1491" s="306"/>
      <c r="F1491" s="48">
        <f t="shared" si="37"/>
        <v>15157007</v>
      </c>
      <c r="G1491" s="399" t="s">
        <v>10772</v>
      </c>
    </row>
    <row r="1492" spans="1:7" x14ac:dyDescent="0.25">
      <c r="A1492" s="294"/>
      <c r="B1492" s="393"/>
      <c r="C1492" s="294"/>
      <c r="D1492" s="306"/>
      <c r="E1492" s="306"/>
      <c r="F1492" s="48">
        <f t="shared" si="37"/>
        <v>15157007</v>
      </c>
      <c r="G1492" s="399" t="s">
        <v>10772</v>
      </c>
    </row>
    <row r="1493" spans="1:7" x14ac:dyDescent="0.25">
      <c r="A1493" s="294"/>
      <c r="B1493" s="393"/>
      <c r="C1493" s="294"/>
      <c r="D1493" s="306"/>
      <c r="E1493" s="306"/>
      <c r="F1493" s="48">
        <f t="shared" si="37"/>
        <v>15157007</v>
      </c>
      <c r="G1493" s="399" t="s">
        <v>10772</v>
      </c>
    </row>
    <row r="1494" spans="1:7" x14ac:dyDescent="0.25">
      <c r="A1494" s="294"/>
      <c r="B1494" s="393"/>
      <c r="C1494" s="294"/>
      <c r="D1494" s="306"/>
      <c r="E1494" s="306"/>
      <c r="F1494" s="48">
        <f t="shared" si="37"/>
        <v>15157007</v>
      </c>
      <c r="G1494" s="399" t="s">
        <v>10772</v>
      </c>
    </row>
    <row r="1495" spans="1:7" x14ac:dyDescent="0.25">
      <c r="A1495" s="294"/>
      <c r="B1495" s="393"/>
      <c r="C1495" s="294"/>
      <c r="D1495" s="306"/>
      <c r="E1495" s="306"/>
      <c r="F1495" s="48">
        <f t="shared" si="37"/>
        <v>15157007</v>
      </c>
      <c r="G1495" s="399" t="s">
        <v>10772</v>
      </c>
    </row>
    <row r="1496" spans="1:7" x14ac:dyDescent="0.25">
      <c r="A1496" s="294"/>
      <c r="B1496" s="393"/>
      <c r="C1496" s="294"/>
      <c r="D1496" s="306"/>
      <c r="E1496" s="306"/>
      <c r="F1496" s="48">
        <f t="shared" si="37"/>
        <v>15157007</v>
      </c>
      <c r="G1496" s="399" t="s">
        <v>10772</v>
      </c>
    </row>
    <row r="1497" spans="1:7" x14ac:dyDescent="0.25">
      <c r="A1497" s="294"/>
      <c r="B1497" s="393"/>
      <c r="C1497" s="294"/>
      <c r="D1497" s="306"/>
      <c r="E1497" s="306"/>
      <c r="F1497" s="48">
        <f t="shared" si="37"/>
        <v>15157007</v>
      </c>
      <c r="G1497" s="399" t="s">
        <v>10772</v>
      </c>
    </row>
    <row r="1498" spans="1:7" x14ac:dyDescent="0.25">
      <c r="A1498" s="294"/>
      <c r="B1498" s="393"/>
      <c r="C1498" s="294"/>
      <c r="D1498" s="306"/>
      <c r="E1498" s="306"/>
      <c r="F1498" s="48">
        <f t="shared" si="37"/>
        <v>15157007</v>
      </c>
      <c r="G1498" s="399" t="s">
        <v>10772</v>
      </c>
    </row>
    <row r="1499" spans="1:7" x14ac:dyDescent="0.25">
      <c r="A1499" s="294"/>
      <c r="B1499" s="393"/>
      <c r="C1499" s="294"/>
      <c r="D1499" s="306"/>
      <c r="E1499" s="306"/>
      <c r="F1499" s="48">
        <f t="shared" si="37"/>
        <v>15157007</v>
      </c>
      <c r="G1499" s="399" t="s">
        <v>10772</v>
      </c>
    </row>
    <row r="1500" spans="1:7" x14ac:dyDescent="0.25">
      <c r="A1500" s="294"/>
      <c r="B1500" s="393"/>
      <c r="C1500" s="294"/>
      <c r="D1500" s="306"/>
      <c r="E1500" s="306"/>
      <c r="F1500" s="48">
        <f t="shared" si="37"/>
        <v>15157007</v>
      </c>
      <c r="G1500" s="399" t="s">
        <v>10772</v>
      </c>
    </row>
    <row r="1501" spans="1:7" x14ac:dyDescent="0.25">
      <c r="A1501" s="294"/>
      <c r="B1501" s="393"/>
      <c r="C1501" s="294"/>
      <c r="D1501" s="306"/>
      <c r="E1501" s="306"/>
      <c r="F1501" s="48">
        <f t="shared" si="37"/>
        <v>15157007</v>
      </c>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10772</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306"/>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306"/>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9567</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A4813" s="294"/>
      <c r="B4813" s="393"/>
      <c r="C4813" s="294"/>
      <c r="D4813" s="294"/>
      <c r="E4813" s="294"/>
      <c r="F4813" s="5"/>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9568</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row r="7687" spans="7:7" x14ac:dyDescent="0.3">
      <c r="G7687" s="399" t="s">
        <v>9567</v>
      </c>
    </row>
  </sheetData>
  <autoFilter ref="A1:K7687"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A17" sqref="A17"/>
    </sheetView>
  </sheetViews>
  <sheetFormatPr defaultRowHeight="15" x14ac:dyDescent="0.25"/>
  <cols>
    <col min="1" max="1" width="41" customWidth="1"/>
    <col min="2" max="2" width="21.140625" customWidth="1"/>
    <col min="3" max="3" width="21.28515625" customWidth="1"/>
  </cols>
  <sheetData>
    <row r="1" spans="1:8" ht="36" x14ac:dyDescent="0.55000000000000004">
      <c r="A1" s="694" t="s">
        <v>12139</v>
      </c>
      <c r="B1" s="694"/>
      <c r="C1" s="694"/>
    </row>
    <row r="2" spans="1:8" ht="31.5" x14ac:dyDescent="0.25">
      <c r="A2" s="672" t="s">
        <v>13889</v>
      </c>
      <c r="B2" s="672" t="s">
        <v>13890</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92"/>
      <c r="G4" s="692"/>
      <c r="H4" s="653"/>
    </row>
    <row r="5" spans="1:8" s="356" customFormat="1" ht="26.25" x14ac:dyDescent="0.25">
      <c r="A5" s="671" t="s">
        <v>12090</v>
      </c>
      <c r="B5" s="670" t="s">
        <v>55</v>
      </c>
      <c r="C5" s="673">
        <v>10000</v>
      </c>
      <c r="E5" s="652"/>
      <c r="F5" s="692"/>
      <c r="G5" s="692"/>
      <c r="H5" s="653"/>
    </row>
    <row r="6" spans="1:8" s="356" customFormat="1" ht="26.25" x14ac:dyDescent="0.25">
      <c r="A6" s="671" t="s">
        <v>13231</v>
      </c>
      <c r="B6" s="670" t="s">
        <v>55</v>
      </c>
      <c r="C6" s="673">
        <v>5000</v>
      </c>
      <c r="E6" s="652"/>
      <c r="F6" s="692"/>
      <c r="G6" s="692"/>
      <c r="H6" s="653"/>
    </row>
    <row r="7" spans="1:8" s="356" customFormat="1" ht="26.25" x14ac:dyDescent="0.25">
      <c r="A7" s="671" t="s">
        <v>13422</v>
      </c>
      <c r="B7" s="670" t="s">
        <v>55</v>
      </c>
      <c r="C7" s="673">
        <v>5000</v>
      </c>
      <c r="E7" s="652"/>
      <c r="F7" s="692"/>
      <c r="G7" s="692"/>
      <c r="H7" s="653"/>
    </row>
    <row r="8" spans="1:8" s="356" customFormat="1" ht="26.25" x14ac:dyDescent="0.25">
      <c r="A8" s="671" t="s">
        <v>13428</v>
      </c>
      <c r="B8" s="670" t="s">
        <v>55</v>
      </c>
      <c r="C8" s="673">
        <v>5000</v>
      </c>
      <c r="E8" s="652"/>
      <c r="F8" s="692"/>
      <c r="G8" s="692"/>
      <c r="H8" s="653"/>
    </row>
    <row r="9" spans="1:8" s="356" customFormat="1" ht="26.25" x14ac:dyDescent="0.25">
      <c r="A9" s="671" t="s">
        <v>13501</v>
      </c>
      <c r="B9" s="670" t="s">
        <v>55</v>
      </c>
      <c r="C9" s="673">
        <v>5000</v>
      </c>
      <c r="E9" s="652"/>
      <c r="F9" s="692"/>
      <c r="G9" s="692"/>
      <c r="H9" s="653"/>
    </row>
    <row r="10" spans="1:8" s="356" customFormat="1" ht="26.25" x14ac:dyDescent="0.25">
      <c r="A10" s="671" t="s">
        <v>13497</v>
      </c>
      <c r="B10" s="670" t="s">
        <v>55</v>
      </c>
      <c r="C10" s="673">
        <v>5000</v>
      </c>
      <c r="E10" s="652"/>
      <c r="F10" s="692"/>
      <c r="G10" s="692"/>
      <c r="H10" s="653"/>
    </row>
    <row r="11" spans="1:8" s="356" customFormat="1" ht="26.25" x14ac:dyDescent="0.25">
      <c r="A11" s="671" t="s">
        <v>13760</v>
      </c>
      <c r="B11" s="670" t="s">
        <v>55</v>
      </c>
      <c r="C11" s="673">
        <v>10000</v>
      </c>
      <c r="E11" s="652"/>
      <c r="F11" s="692"/>
      <c r="G11" s="692"/>
      <c r="H11" s="653"/>
    </row>
    <row r="12" spans="1:8" s="356" customFormat="1" ht="26.25" x14ac:dyDescent="0.25">
      <c r="A12" s="671" t="s">
        <v>13895</v>
      </c>
      <c r="B12" s="670" t="s">
        <v>55</v>
      </c>
      <c r="C12" s="673">
        <v>10000</v>
      </c>
      <c r="E12" s="652"/>
      <c r="F12" s="669"/>
      <c r="G12" s="669"/>
      <c r="H12" s="653"/>
    </row>
    <row r="13" spans="1:8" s="356" customFormat="1" ht="26.25" x14ac:dyDescent="0.25">
      <c r="A13" s="671" t="s">
        <v>13892</v>
      </c>
      <c r="B13" s="670" t="s">
        <v>55</v>
      </c>
      <c r="C13" s="673">
        <v>5000</v>
      </c>
      <c r="E13" s="693"/>
      <c r="F13" s="693"/>
      <c r="G13" s="693"/>
      <c r="H13" s="654"/>
    </row>
    <row r="14" spans="1:8" s="356" customFormat="1" ht="26.25" x14ac:dyDescent="0.25">
      <c r="A14" s="671" t="s">
        <v>13891</v>
      </c>
      <c r="B14" s="670" t="s">
        <v>55</v>
      </c>
      <c r="C14" s="673">
        <v>10000</v>
      </c>
      <c r="E14" s="652"/>
      <c r="F14" s="692"/>
      <c r="G14" s="692"/>
      <c r="H14" s="653"/>
    </row>
    <row r="15" spans="1:8" s="356" customFormat="1" ht="26.25" x14ac:dyDescent="0.25">
      <c r="A15" s="671" t="s">
        <v>13893</v>
      </c>
      <c r="B15" s="670" t="s">
        <v>13896</v>
      </c>
      <c r="C15" s="673"/>
      <c r="E15" s="524"/>
      <c r="G15" s="378"/>
    </row>
    <row r="16" spans="1:8" s="356" customFormat="1" ht="26.25" x14ac:dyDescent="0.25">
      <c r="A16" s="671" t="s">
        <v>13894</v>
      </c>
      <c r="B16" s="670" t="s">
        <v>13896</v>
      </c>
      <c r="C16" s="673"/>
      <c r="E16" s="524"/>
      <c r="F16" s="524"/>
      <c r="G16" s="378"/>
    </row>
    <row r="17" spans="1:7" s="356" customFormat="1" ht="26.25" x14ac:dyDescent="0.25">
      <c r="A17" s="671" t="s">
        <v>14000</v>
      </c>
      <c r="B17" s="670" t="s">
        <v>13896</v>
      </c>
      <c r="C17" s="673"/>
      <c r="E17" s="524"/>
      <c r="G17" s="378"/>
    </row>
    <row r="18" spans="1:7" s="356" customFormat="1" ht="26.25" x14ac:dyDescent="0.25">
      <c r="A18" s="671"/>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95" t="s">
        <v>11446</v>
      </c>
      <c r="B1" s="695"/>
      <c r="C1" s="695"/>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92"/>
      <c r="G4" s="692"/>
      <c r="H4" s="653"/>
    </row>
    <row r="5" spans="1:8" s="356" customFormat="1" x14ac:dyDescent="0.25">
      <c r="A5" s="445">
        <v>45405</v>
      </c>
      <c r="B5" s="309" t="s">
        <v>13638</v>
      </c>
      <c r="C5" s="310">
        <v>800000</v>
      </c>
      <c r="E5" s="652"/>
      <c r="F5" s="692"/>
      <c r="G5" s="692"/>
      <c r="H5" s="653"/>
    </row>
    <row r="6" spans="1:8" s="356" customFormat="1" x14ac:dyDescent="0.25">
      <c r="A6" s="445">
        <v>45405</v>
      </c>
      <c r="B6" s="309" t="s">
        <v>13638</v>
      </c>
      <c r="C6" s="310">
        <v>400000</v>
      </c>
      <c r="E6" s="652"/>
      <c r="F6" s="692"/>
      <c r="G6" s="692"/>
      <c r="H6" s="653"/>
    </row>
    <row r="7" spans="1:8" s="356" customFormat="1" x14ac:dyDescent="0.25">
      <c r="A7" s="445">
        <v>45405</v>
      </c>
      <c r="B7" s="309" t="s">
        <v>13639</v>
      </c>
      <c r="C7" s="310">
        <v>463000</v>
      </c>
      <c r="E7" s="652"/>
      <c r="F7" s="692"/>
      <c r="G7" s="692"/>
      <c r="H7" s="653"/>
    </row>
    <row r="8" spans="1:8" s="356" customFormat="1" x14ac:dyDescent="0.25">
      <c r="A8" s="445">
        <v>45405</v>
      </c>
      <c r="B8" s="309" t="s">
        <v>13638</v>
      </c>
      <c r="C8" s="310">
        <v>537000</v>
      </c>
      <c r="E8" s="652"/>
      <c r="F8" s="692"/>
      <c r="G8" s="692"/>
      <c r="H8" s="653"/>
    </row>
    <row r="9" spans="1:8" s="356" customFormat="1" x14ac:dyDescent="0.25">
      <c r="A9" s="445">
        <v>45406</v>
      </c>
      <c r="B9" s="309" t="s">
        <v>13642</v>
      </c>
      <c r="C9" s="310">
        <v>800000</v>
      </c>
      <c r="E9" s="652"/>
      <c r="F9" s="692"/>
      <c r="G9" s="692"/>
      <c r="H9" s="653"/>
    </row>
    <row r="10" spans="1:8" s="356" customFormat="1" x14ac:dyDescent="0.25">
      <c r="A10" s="445">
        <v>45406</v>
      </c>
      <c r="B10" s="309" t="s">
        <v>13642</v>
      </c>
      <c r="C10" s="310">
        <v>700000</v>
      </c>
      <c r="E10" s="652"/>
      <c r="F10" s="692"/>
      <c r="G10" s="692"/>
      <c r="H10" s="653"/>
    </row>
    <row r="11" spans="1:8" s="356" customFormat="1" x14ac:dyDescent="0.25">
      <c r="A11" s="445">
        <v>45411</v>
      </c>
      <c r="B11" s="309" t="s">
        <v>13638</v>
      </c>
      <c r="C11" s="310">
        <v>300000</v>
      </c>
      <c r="E11" s="652"/>
      <c r="F11" s="692"/>
      <c r="G11" s="692"/>
      <c r="H11" s="653"/>
    </row>
    <row r="12" spans="1:8" s="356" customFormat="1" x14ac:dyDescent="0.25">
      <c r="A12" s="445">
        <v>45408</v>
      </c>
      <c r="B12" s="309" t="s">
        <v>13643</v>
      </c>
      <c r="C12" s="306">
        <v>250000</v>
      </c>
      <c r="E12" s="652"/>
      <c r="F12" s="692"/>
      <c r="G12" s="692"/>
      <c r="H12" s="653"/>
    </row>
    <row r="13" spans="1:8" s="356" customFormat="1" ht="15.75" x14ac:dyDescent="0.25">
      <c r="A13" s="445">
        <v>45406</v>
      </c>
      <c r="B13" s="309" t="s">
        <v>13641</v>
      </c>
      <c r="C13" s="306">
        <v>355000</v>
      </c>
      <c r="E13" s="693"/>
      <c r="F13" s="693"/>
      <c r="G13" s="693"/>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207"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01" t="s">
        <v>7053</v>
      </c>
      <c r="B1" s="701"/>
      <c r="C1" s="30" t="s">
        <v>7054</v>
      </c>
      <c r="D1" s="3"/>
      <c r="E1" s="3"/>
      <c r="F1" s="3"/>
      <c r="G1" s="279" t="s">
        <v>7047</v>
      </c>
      <c r="H1" s="31">
        <f ca="1">TODAY()</f>
        <v>45478</v>
      </c>
    </row>
    <row r="2" spans="1:10" ht="21" x14ac:dyDescent="0.3">
      <c r="A2" s="702" t="s">
        <v>4329</v>
      </c>
      <c r="B2" s="703"/>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96" t="s">
        <v>6975</v>
      </c>
      <c r="F4" s="696"/>
      <c r="G4" s="696"/>
      <c r="H4" s="697"/>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98" t="s">
        <v>7001</v>
      </c>
      <c r="F214" s="699"/>
      <c r="G214" s="700"/>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21" zoomScale="90" zoomScaleNormal="90" workbookViewId="0">
      <selection activeCell="J12" sqref="J1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04" t="s">
        <v>6974</v>
      </c>
      <c r="B2" s="705"/>
      <c r="C2" s="705"/>
      <c r="D2" s="705"/>
      <c r="E2" s="706"/>
      <c r="I2" s="446"/>
      <c r="J2" s="446"/>
      <c r="K2" s="446"/>
      <c r="L2" s="447"/>
      <c r="M2" s="447"/>
      <c r="N2" s="447"/>
    </row>
    <row r="3" spans="1:19 16384:16384" ht="32.25" thickBot="1" x14ac:dyDescent="0.55000000000000004">
      <c r="A3" s="707" t="s">
        <v>862</v>
      </c>
      <c r="B3" s="708"/>
      <c r="C3" s="708"/>
      <c r="D3" s="708"/>
      <c r="E3" s="709"/>
      <c r="I3" s="448"/>
      <c r="J3" s="448">
        <f ca="1">SUM(J5:J471)</f>
        <v>126594909.91666667</v>
      </c>
      <c r="K3" s="448">
        <f>SUM(K5:K471)</f>
        <v>-7746933</v>
      </c>
      <c r="L3" s="449"/>
      <c r="M3" s="478">
        <v>44928</v>
      </c>
      <c r="N3" s="448">
        <f>SUM(N5:N473)</f>
        <v>-61721330</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10" t="s">
        <v>8178</v>
      </c>
      <c r="B5" s="711"/>
      <c r="C5" s="712"/>
      <c r="D5" s="713">
        <f>DIB!H2</f>
        <v>2381735</v>
      </c>
      <c r="E5" s="714"/>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Summary'!$G$21+'[2]Main Summary'!$K$21+'[2]Main Summary'!$O$21-D16-J3+K3+D15-N3+O3+'[2]Main Summary'!$C$21</f>
        <v>4367990.045602913</v>
      </c>
      <c r="N5" s="450"/>
      <c r="O5" s="450"/>
      <c r="Q5" s="454"/>
      <c r="R5" s="310"/>
      <c r="S5" s="310"/>
    </row>
    <row r="6" spans="1:19 16384:16384" ht="26.25" x14ac:dyDescent="0.25">
      <c r="A6" s="715" t="s">
        <v>8179</v>
      </c>
      <c r="B6" s="716"/>
      <c r="C6" s="716"/>
      <c r="D6" s="713">
        <f>MCB!H2</f>
        <v>39879352.75120002</v>
      </c>
      <c r="E6" s="714"/>
      <c r="I6" s="739" t="s">
        <v>9901</v>
      </c>
      <c r="J6" s="739"/>
      <c r="K6" s="739"/>
      <c r="L6" s="455"/>
      <c r="M6" s="739" t="s">
        <v>9901</v>
      </c>
      <c r="N6" s="739"/>
      <c r="O6" s="739"/>
      <c r="Q6" s="454" t="s">
        <v>13742</v>
      </c>
      <c r="R6" s="310">
        <v>750000</v>
      </c>
      <c r="S6" s="310"/>
    </row>
    <row r="7" spans="1:19 16384:16384" ht="26.25" x14ac:dyDescent="0.25">
      <c r="A7" s="715" t="s">
        <v>8180</v>
      </c>
      <c r="B7" s="716"/>
      <c r="C7" s="716"/>
      <c r="D7" s="713">
        <f>'PES MCB'!H2</f>
        <v>1043202</v>
      </c>
      <c r="E7" s="714"/>
      <c r="I7" s="740" t="s">
        <v>9757</v>
      </c>
      <c r="J7" s="741"/>
      <c r="K7" s="742"/>
      <c r="L7" s="455"/>
      <c r="M7" s="740" t="s">
        <v>6977</v>
      </c>
      <c r="N7" s="741"/>
      <c r="O7" s="742"/>
      <c r="Q7" s="306" t="s">
        <v>13776</v>
      </c>
      <c r="R7" s="306">
        <v>670318</v>
      </c>
      <c r="S7" s="306"/>
    </row>
    <row r="8" spans="1:19 16384:16384" ht="30" x14ac:dyDescent="0.25">
      <c r="A8" s="717" t="s">
        <v>9222</v>
      </c>
      <c r="B8" s="718"/>
      <c r="C8" s="718"/>
      <c r="D8" s="719">
        <f>'Bilal bhai'!F1501</f>
        <v>15157007</v>
      </c>
      <c r="E8" s="720"/>
      <c r="I8" s="452" t="s">
        <v>3</v>
      </c>
      <c r="J8" s="453" t="s">
        <v>9902</v>
      </c>
      <c r="K8" s="453" t="s">
        <v>10144</v>
      </c>
      <c r="L8" s="456"/>
      <c r="M8" s="452" t="s">
        <v>3</v>
      </c>
      <c r="N8" s="453" t="s">
        <v>10145</v>
      </c>
      <c r="O8" s="453" t="s">
        <v>10146</v>
      </c>
      <c r="Q8" s="306" t="s">
        <v>13801</v>
      </c>
      <c r="R8" s="306">
        <v>7214580</v>
      </c>
      <c r="S8" s="306"/>
    </row>
    <row r="9" spans="1:19 16384:16384" ht="26.25" x14ac:dyDescent="0.25">
      <c r="A9" s="717" t="s">
        <v>9208</v>
      </c>
      <c r="B9" s="718"/>
      <c r="C9" s="718"/>
      <c r="D9" s="719">
        <v>2394484</v>
      </c>
      <c r="E9" s="720"/>
      <c r="I9" s="454" t="s">
        <v>9567</v>
      </c>
      <c r="J9" s="509">
        <f ca="1">SUMIF(Cash!H:H,cb!I9,Cash!E1:E35700)</f>
        <v>817352.91666666674</v>
      </c>
      <c r="K9" s="454"/>
      <c r="L9" s="455"/>
      <c r="M9" s="454" t="s">
        <v>12209</v>
      </c>
      <c r="N9" s="454">
        <f>S54</f>
        <v>-61721330</v>
      </c>
      <c r="O9" s="454"/>
      <c r="Q9" s="306" t="s">
        <v>13997</v>
      </c>
      <c r="R9" s="306">
        <v>6619389</v>
      </c>
      <c r="S9" s="306"/>
    </row>
    <row r="10" spans="1:19 16384:16384" ht="26.25" x14ac:dyDescent="0.25">
      <c r="A10" s="717" t="s">
        <v>9223</v>
      </c>
      <c r="B10" s="718"/>
      <c r="C10" s="718"/>
      <c r="D10" s="719">
        <f>'Nadeem bhai'!F2006</f>
        <v>1097708</v>
      </c>
      <c r="E10" s="720"/>
      <c r="I10" s="454" t="s">
        <v>4989</v>
      </c>
      <c r="J10" s="509"/>
      <c r="K10" s="454"/>
      <c r="L10" s="455"/>
      <c r="M10" s="454"/>
      <c r="N10" s="310"/>
      <c r="O10" s="306"/>
      <c r="Q10" s="306"/>
      <c r="R10" s="306"/>
      <c r="S10" s="306"/>
    </row>
    <row r="11" spans="1:19 16384:16384" ht="26.25" x14ac:dyDescent="0.25">
      <c r="A11" s="726" t="s">
        <v>9224</v>
      </c>
      <c r="B11" s="727"/>
      <c r="C11" s="727"/>
      <c r="D11" s="728">
        <f>Cash!G9557</f>
        <v>703541.43492769729</v>
      </c>
      <c r="E11" s="729"/>
      <c r="I11" s="454" t="s">
        <v>1449</v>
      </c>
      <c r="J11" s="509">
        <f>SUMIF(Cash!C5392:C35702,cb!I11,Cash!E5392:E35702)+2000+1000+16500+1000+1000+7500+5000+10500+4000+5000+2000+2000+2000+500-60000+1000+500+30000+15000+1000+9000+40000+5000+6000+19000+500+2000+3000+5000+10000+1000+500+10000+7000</f>
        <v>1899000</v>
      </c>
      <c r="K11" s="454"/>
      <c r="L11" s="455"/>
      <c r="M11" s="454"/>
      <c r="N11" s="310"/>
      <c r="O11" s="306"/>
      <c r="Q11" s="306" t="s">
        <v>13989</v>
      </c>
      <c r="R11" s="306">
        <v>1421846</v>
      </c>
      <c r="S11" s="306"/>
    </row>
    <row r="12" spans="1:19 16384:16384" ht="26.25" x14ac:dyDescent="0.25">
      <c r="A12" s="726" t="s">
        <v>9294</v>
      </c>
      <c r="B12" s="727"/>
      <c r="C12" s="727"/>
      <c r="D12" s="728">
        <f ca="1">staff!M449</f>
        <v>330579</v>
      </c>
      <c r="E12" s="729"/>
      <c r="I12" s="454" t="s">
        <v>12562</v>
      </c>
      <c r="J12" s="509">
        <f>SUM(H21:H1000)</f>
        <v>336000</v>
      </c>
      <c r="K12" s="454"/>
      <c r="L12" s="455"/>
      <c r="M12" s="306"/>
      <c r="N12" s="306"/>
      <c r="O12" s="306"/>
      <c r="Q12" s="306" t="s">
        <v>13991</v>
      </c>
      <c r="R12" s="306">
        <v>10400000</v>
      </c>
      <c r="S12" s="306"/>
    </row>
    <row r="13" spans="1:19 16384:16384" ht="26.25" x14ac:dyDescent="0.25">
      <c r="A13" s="726" t="s">
        <v>10914</v>
      </c>
      <c r="B13" s="727"/>
      <c r="C13" s="727"/>
      <c r="D13" s="728">
        <v>300000</v>
      </c>
      <c r="E13" s="729"/>
      <c r="I13" s="306" t="s">
        <v>10987</v>
      </c>
      <c r="J13" s="509">
        <f>'[3]Zakat 2020-21'!$L$23+'[3]Zakat 2020-21'!$C$23</f>
        <v>856655</v>
      </c>
      <c r="K13" s="454"/>
      <c r="L13" s="455"/>
      <c r="M13" s="306"/>
      <c r="N13" s="306"/>
      <c r="O13" s="454"/>
      <c r="P13" s="277"/>
      <c r="Q13" s="454" t="s">
        <v>13988</v>
      </c>
      <c r="R13" s="310">
        <v>2497821</v>
      </c>
      <c r="S13" s="310"/>
    </row>
    <row r="14" spans="1:19 16384:16384" ht="23.25" x14ac:dyDescent="0.25">
      <c r="A14" s="730" t="s">
        <v>12917</v>
      </c>
      <c r="B14" s="731"/>
      <c r="C14" s="731"/>
      <c r="D14" s="728">
        <v>100000</v>
      </c>
      <c r="E14" s="729"/>
      <c r="I14" s="454"/>
      <c r="J14" s="454"/>
      <c r="K14" s="454">
        <v>50000</v>
      </c>
      <c r="L14" s="456"/>
      <c r="M14" s="306"/>
      <c r="N14" s="306"/>
      <c r="O14" s="454"/>
      <c r="Q14" s="306"/>
      <c r="R14" s="310"/>
      <c r="S14" s="310"/>
      <c r="XFD14" s="277">
        <f>SUM(D14:XFC14)</f>
        <v>150000</v>
      </c>
    </row>
    <row r="15" spans="1:19 16384:16384" ht="26.25" x14ac:dyDescent="0.25">
      <c r="A15" s="723" t="s">
        <v>9988</v>
      </c>
      <c r="B15" s="724"/>
      <c r="C15" s="725"/>
      <c r="D15" s="721">
        <v>0</v>
      </c>
      <c r="E15" s="722"/>
      <c r="I15" s="454"/>
      <c r="J15" s="454"/>
      <c r="K15" s="454"/>
      <c r="L15" s="456"/>
      <c r="M15" s="306"/>
      <c r="N15" s="306"/>
      <c r="O15" s="454"/>
      <c r="P15" s="277"/>
      <c r="Q15" s="306"/>
      <c r="R15" s="310"/>
      <c r="S15" s="310"/>
    </row>
    <row r="16" spans="1:19 16384:16384" ht="29.25" thickBot="1" x14ac:dyDescent="0.5">
      <c r="A16" s="732" t="s">
        <v>6976</v>
      </c>
      <c r="B16" s="733"/>
      <c r="C16" s="734"/>
      <c r="D16" s="735">
        <f ca="1">SUM(D5:E15)</f>
        <v>63387609.186127715</v>
      </c>
      <c r="E16" s="736"/>
      <c r="I16" s="454" t="s">
        <v>13924</v>
      </c>
      <c r="J16" s="454">
        <v>40000</v>
      </c>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37" t="s">
        <v>12562</v>
      </c>
      <c r="H20" s="738"/>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63387609.186127715</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40000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-61721330</v>
      </c>
    </row>
    <row r="55" spans="7:19" ht="18.75" x14ac:dyDescent="0.25">
      <c r="G55" t="s">
        <v>13796</v>
      </c>
      <c r="H55">
        <v>5000</v>
      </c>
      <c r="I55" s="304"/>
      <c r="J55" s="304"/>
      <c r="K55" s="304"/>
      <c r="L55" s="438"/>
      <c r="M55" s="304"/>
      <c r="N55" s="304"/>
      <c r="O55" s="304"/>
      <c r="Q55" s="28" t="s">
        <v>9753</v>
      </c>
      <c r="R55" s="28">
        <f>SUM(R4:R54)</f>
        <v>29573954</v>
      </c>
    </row>
    <row r="56" spans="7:19" ht="18.75" x14ac:dyDescent="0.25">
      <c r="G56" t="s">
        <v>14027</v>
      </c>
      <c r="H56">
        <v>10000</v>
      </c>
      <c r="I56" s="304"/>
      <c r="J56" s="304"/>
      <c r="K56" s="304"/>
      <c r="L56" s="438"/>
      <c r="M56" s="304"/>
      <c r="N56" s="304"/>
      <c r="O56" s="304"/>
      <c r="Q56" s="28" t="s">
        <v>12208</v>
      </c>
      <c r="R56" s="28"/>
    </row>
    <row r="57" spans="7:19" x14ac:dyDescent="0.25">
      <c r="G57" t="s">
        <v>14028</v>
      </c>
      <c r="H57">
        <v>15000</v>
      </c>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07"/>
  <sheetViews>
    <sheetView workbookViewId="0">
      <pane ySplit="2" topLeftCell="A670" activePane="bottomLeft" state="frozen"/>
      <selection pane="bottomLeft" activeCell="H2" sqref="H2"/>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01" t="s">
        <v>7053</v>
      </c>
      <c r="B1" s="701"/>
      <c r="C1" s="30" t="s">
        <v>7054</v>
      </c>
      <c r="D1" s="3"/>
      <c r="E1" s="3"/>
      <c r="F1" s="3"/>
      <c r="G1" s="279" t="s">
        <v>7047</v>
      </c>
      <c r="H1" s="31">
        <f ca="1">TODAY()</f>
        <v>45478</v>
      </c>
    </row>
    <row r="2" spans="1:8" ht="21" x14ac:dyDescent="0.25">
      <c r="A2" s="702" t="s">
        <v>861</v>
      </c>
      <c r="B2" s="703"/>
      <c r="C2" s="28">
        <v>3551000</v>
      </c>
      <c r="D2" s="3"/>
      <c r="E2" s="3"/>
      <c r="F2" s="3"/>
      <c r="G2" s="27" t="s">
        <v>861</v>
      </c>
      <c r="H2" s="288">
        <f>C2+C702-H702</f>
        <v>39879352.75120002</v>
      </c>
    </row>
    <row r="3" spans="1:8" ht="8.25" customHeight="1" thickBot="1" x14ac:dyDescent="0.3">
      <c r="B3" s="3"/>
      <c r="C3" s="3"/>
      <c r="D3" s="3"/>
      <c r="E3" s="3"/>
      <c r="F3" s="3"/>
      <c r="G3" s="3"/>
      <c r="H3" s="3"/>
    </row>
    <row r="4" spans="1:8" ht="26.25" x14ac:dyDescent="0.4">
      <c r="A4" s="745" t="s">
        <v>5057</v>
      </c>
      <c r="B4" s="696"/>
      <c r="C4" s="696"/>
      <c r="D4" s="20"/>
      <c r="E4" s="696" t="s">
        <v>6975</v>
      </c>
      <c r="F4" s="696"/>
      <c r="G4" s="696"/>
      <c r="H4" s="69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40359352.75120002</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13855</v>
      </c>
      <c r="C640" s="19">
        <v>3456382</v>
      </c>
      <c r="D640" s="34"/>
      <c r="E640" s="13">
        <v>45300</v>
      </c>
      <c r="F640" s="354">
        <v>1973738858</v>
      </c>
      <c r="G640" s="261" t="s">
        <v>9075</v>
      </c>
      <c r="H640" s="8">
        <v>94000</v>
      </c>
      <c r="J640" s="324"/>
    </row>
    <row r="641" spans="1:10" s="18" customFormat="1" ht="15.75" x14ac:dyDescent="0.25">
      <c r="A641" s="13">
        <v>45450</v>
      </c>
      <c r="B641" s="260" t="s">
        <v>13874</v>
      </c>
      <c r="C641" s="19">
        <v>10666429</v>
      </c>
      <c r="D641" s="34"/>
      <c r="E641" s="13">
        <v>45300</v>
      </c>
      <c r="F641" s="354">
        <v>1973738859</v>
      </c>
      <c r="G641" s="261" t="s">
        <v>13105</v>
      </c>
      <c r="H641" s="8">
        <v>72000</v>
      </c>
      <c r="J641" s="324"/>
    </row>
    <row r="642" spans="1:10" s="18" customFormat="1" ht="15.75" x14ac:dyDescent="0.25">
      <c r="A642" s="13">
        <v>45464</v>
      </c>
      <c r="B642" s="260" t="s">
        <v>13950</v>
      </c>
      <c r="C642" s="19">
        <v>359992</v>
      </c>
      <c r="D642" s="34"/>
      <c r="E642" s="13">
        <v>45300</v>
      </c>
      <c r="F642" s="354">
        <v>1973738860</v>
      </c>
      <c r="G642" s="261" t="s">
        <v>13106</v>
      </c>
      <c r="H642" s="8">
        <v>100000</v>
      </c>
      <c r="J642" s="324"/>
    </row>
    <row r="643" spans="1:10" s="18" customFormat="1" ht="15.75" x14ac:dyDescent="0.25">
      <c r="A643" s="13">
        <v>45470</v>
      </c>
      <c r="B643" s="260" t="s">
        <v>13975</v>
      </c>
      <c r="C643" s="19">
        <v>246087</v>
      </c>
      <c r="D643" s="34"/>
      <c r="E643" s="13">
        <v>45300</v>
      </c>
      <c r="F643" s="354">
        <v>1973738861</v>
      </c>
      <c r="G643" s="261" t="s">
        <v>13261</v>
      </c>
      <c r="H643" s="8">
        <v>7831493</v>
      </c>
      <c r="J643" s="324"/>
    </row>
    <row r="644" spans="1:10" s="18" customFormat="1" ht="15.75" x14ac:dyDescent="0.25">
      <c r="A644" s="13">
        <v>45470</v>
      </c>
      <c r="B644" s="260" t="s">
        <v>13990</v>
      </c>
      <c r="C644" s="19">
        <v>1402277</v>
      </c>
      <c r="D644" s="34"/>
      <c r="E644" s="13">
        <v>45318</v>
      </c>
      <c r="F644" s="354">
        <v>1973738862</v>
      </c>
      <c r="G644" s="261" t="s">
        <v>3554</v>
      </c>
      <c r="H644" s="8">
        <v>100000</v>
      </c>
      <c r="J644" s="324"/>
    </row>
    <row r="645" spans="1:10" s="18" customFormat="1" ht="15.75" x14ac:dyDescent="0.25">
      <c r="A645" s="13">
        <v>45470</v>
      </c>
      <c r="B645" s="260" t="s">
        <v>13998</v>
      </c>
      <c r="C645" s="19">
        <v>1904728.8212000001</v>
      </c>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t="s">
        <v>7090</v>
      </c>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13897</v>
      </c>
      <c r="H687" s="8">
        <v>105000</v>
      </c>
      <c r="J687" s="324"/>
    </row>
    <row r="688" spans="1:10" s="18" customFormat="1" ht="15.75" x14ac:dyDescent="0.25">
      <c r="A688" s="259"/>
      <c r="B688" s="260"/>
      <c r="C688" s="19"/>
      <c r="D688" s="34"/>
      <c r="E688" s="13">
        <v>45451</v>
      </c>
      <c r="F688" s="354">
        <v>1973738906</v>
      </c>
      <c r="G688" s="261" t="s">
        <v>13888</v>
      </c>
      <c r="H688" s="8"/>
      <c r="J688" s="324">
        <v>1000000</v>
      </c>
    </row>
    <row r="689" spans="1:10" s="18" customFormat="1" ht="15.75" x14ac:dyDescent="0.25">
      <c r="A689" s="259"/>
      <c r="B689" s="260"/>
      <c r="C689" s="19"/>
      <c r="D689" s="34"/>
      <c r="E689" s="13">
        <v>45453</v>
      </c>
      <c r="F689" s="354">
        <v>1973738907</v>
      </c>
      <c r="G689" s="261" t="s">
        <v>13898</v>
      </c>
      <c r="H689" s="8">
        <v>40000</v>
      </c>
      <c r="J689" s="324"/>
    </row>
    <row r="690" spans="1:10" s="18" customFormat="1" ht="15.75" x14ac:dyDescent="0.25">
      <c r="A690" s="259"/>
      <c r="B690" s="260"/>
      <c r="C690" s="19"/>
      <c r="D690" s="34"/>
      <c r="E690" s="13">
        <v>45453</v>
      </c>
      <c r="F690" s="354">
        <v>1973738908</v>
      </c>
      <c r="G690" s="261" t="s">
        <v>13899</v>
      </c>
      <c r="H690" s="8">
        <v>247325</v>
      </c>
      <c r="J690" s="324"/>
    </row>
    <row r="691" spans="1:10" s="18" customFormat="1" ht="15.75" x14ac:dyDescent="0.25">
      <c r="A691" s="259"/>
      <c r="B691" s="260"/>
      <c r="C691" s="19"/>
      <c r="D691" s="34"/>
      <c r="E691" s="13">
        <v>45453</v>
      </c>
      <c r="F691" s="354">
        <v>1973738909</v>
      </c>
      <c r="G691" s="261" t="s">
        <v>13899</v>
      </c>
      <c r="H691" s="8">
        <v>288500</v>
      </c>
      <c r="J691" s="324"/>
    </row>
    <row r="692" spans="1:10" s="18" customFormat="1" ht="15.75" x14ac:dyDescent="0.25">
      <c r="A692" s="259"/>
      <c r="B692" s="260"/>
      <c r="C692" s="19"/>
      <c r="D692" s="34"/>
      <c r="E692" s="13">
        <v>45463</v>
      </c>
      <c r="F692" s="354">
        <v>1973738910</v>
      </c>
      <c r="G692" s="261" t="s">
        <v>13942</v>
      </c>
      <c r="H692" s="8">
        <v>178564</v>
      </c>
      <c r="J692" s="324"/>
    </row>
    <row r="693" spans="1:10" s="18" customFormat="1" ht="15.75" x14ac:dyDescent="0.25">
      <c r="A693" s="259"/>
      <c r="B693" s="260"/>
      <c r="C693" s="19"/>
      <c r="D693" s="34"/>
      <c r="E693" s="13">
        <v>45463</v>
      </c>
      <c r="F693" s="354">
        <v>1973738911</v>
      </c>
      <c r="G693" s="261" t="s">
        <v>7090</v>
      </c>
      <c r="H693" s="8">
        <v>0</v>
      </c>
      <c r="J693" s="324"/>
    </row>
    <row r="694" spans="1:10" s="18" customFormat="1" ht="15.75" x14ac:dyDescent="0.25">
      <c r="A694" s="259"/>
      <c r="B694" s="260"/>
      <c r="C694" s="19"/>
      <c r="D694" s="34"/>
      <c r="E694" s="13">
        <v>45467</v>
      </c>
      <c r="F694" s="354">
        <v>1973738912</v>
      </c>
      <c r="G694" s="261" t="s">
        <v>13674</v>
      </c>
      <c r="H694" s="8">
        <v>184956</v>
      </c>
      <c r="J694" s="324"/>
    </row>
    <row r="695" spans="1:10" s="18" customFormat="1" ht="15.75" x14ac:dyDescent="0.25">
      <c r="A695" s="259"/>
      <c r="B695" s="260"/>
      <c r="C695" s="19"/>
      <c r="D695" s="34"/>
      <c r="E695" s="13">
        <v>45467</v>
      </c>
      <c r="F695" s="354">
        <v>1973738913</v>
      </c>
      <c r="G695" s="261" t="s">
        <v>13987</v>
      </c>
      <c r="H695" s="8">
        <v>2497821</v>
      </c>
      <c r="J695" s="324"/>
    </row>
    <row r="696" spans="1:10" s="18" customFormat="1" ht="15.75" x14ac:dyDescent="0.25">
      <c r="A696" s="259"/>
      <c r="B696" s="260"/>
      <c r="C696" s="19"/>
      <c r="D696" s="34"/>
      <c r="E696" s="13">
        <v>45469</v>
      </c>
      <c r="F696" s="354">
        <v>1973738914</v>
      </c>
      <c r="G696" s="261" t="s">
        <v>13996</v>
      </c>
      <c r="H696" s="8">
        <v>177832</v>
      </c>
      <c r="J696" s="324"/>
    </row>
    <row r="697" spans="1:10" s="18" customFormat="1" ht="15.75" x14ac:dyDescent="0.25">
      <c r="A697" s="259"/>
      <c r="B697" s="260"/>
      <c r="C697" s="19"/>
      <c r="D697" s="34"/>
      <c r="E697" s="13">
        <v>45469</v>
      </c>
      <c r="F697" s="354">
        <v>1973738915</v>
      </c>
      <c r="G697" s="261" t="s">
        <v>13995</v>
      </c>
      <c r="H697" s="8">
        <v>385878</v>
      </c>
      <c r="J697" s="324"/>
    </row>
    <row r="698" spans="1:10" s="18" customFormat="1" ht="15.75" x14ac:dyDescent="0.25">
      <c r="A698" s="259"/>
      <c r="B698" s="260"/>
      <c r="C698" s="19"/>
      <c r="D698" s="34"/>
      <c r="E698" s="13"/>
      <c r="F698" s="354">
        <v>1973738916</v>
      </c>
      <c r="G698" s="261"/>
      <c r="H698" s="8"/>
      <c r="J698" s="324"/>
    </row>
    <row r="699" spans="1:10" s="18" customFormat="1" ht="15.75" x14ac:dyDescent="0.25">
      <c r="A699" s="259"/>
      <c r="B699" s="260"/>
      <c r="C699" s="19"/>
      <c r="D699" s="34"/>
      <c r="E699" s="262"/>
      <c r="F699" s="354">
        <v>1973738917</v>
      </c>
      <c r="G699" s="261"/>
      <c r="H699" s="8"/>
      <c r="J699" s="324"/>
    </row>
    <row r="700" spans="1:10" s="18" customFormat="1" ht="15.75" x14ac:dyDescent="0.25">
      <c r="A700" s="259"/>
      <c r="B700" s="260"/>
      <c r="C700" s="19"/>
      <c r="D700" s="34"/>
      <c r="E700" s="262"/>
      <c r="F700" s="354">
        <v>1973738918</v>
      </c>
      <c r="G700" s="261"/>
      <c r="H700" s="8"/>
      <c r="J700" s="324"/>
    </row>
    <row r="701" spans="1:10" s="18" customFormat="1" ht="15.75" x14ac:dyDescent="0.25">
      <c r="A701" s="259"/>
      <c r="B701" s="260"/>
      <c r="C701" s="19"/>
      <c r="D701" s="34"/>
      <c r="E701" s="262"/>
      <c r="F701" s="354">
        <v>1973738919</v>
      </c>
      <c r="G701" s="261"/>
      <c r="H701" s="8"/>
      <c r="J701" s="324"/>
    </row>
    <row r="702" spans="1:10" s="18" customFormat="1" ht="18.75" x14ac:dyDescent="0.3">
      <c r="A702" s="743" t="s">
        <v>7001</v>
      </c>
      <c r="B702" s="744"/>
      <c r="C702" s="26">
        <f>SUM(C6:C668)</f>
        <v>205495201.75120002</v>
      </c>
      <c r="D702" s="34"/>
      <c r="E702" s="698" t="s">
        <v>7001</v>
      </c>
      <c r="F702" s="699"/>
      <c r="G702" s="700"/>
      <c r="H702" s="26">
        <f>SUM(H6:H701)</f>
        <v>169166849</v>
      </c>
      <c r="J702" s="18">
        <v>1500000</v>
      </c>
    </row>
    <row r="703" spans="1:10" s="18" customFormat="1" ht="15.75" x14ac:dyDescent="0.25">
      <c r="A703"/>
      <c r="B703" s="2"/>
      <c r="C703" s="2"/>
      <c r="D703" s="34"/>
      <c r="E703" s="2"/>
      <c r="F703" s="2"/>
      <c r="G703" s="2"/>
      <c r="H703" s="2"/>
      <c r="J703" s="324">
        <f>J702+J421</f>
        <v>41859352.75120002</v>
      </c>
    </row>
    <row r="704" spans="1:10" s="18" customFormat="1" ht="15.75" x14ac:dyDescent="0.25">
      <c r="A704"/>
      <c r="B704" s="2"/>
      <c r="C704" s="2"/>
      <c r="D704" s="34"/>
      <c r="E704" s="2"/>
      <c r="F704" s="2"/>
      <c r="G704" s="2"/>
      <c r="H704" s="2"/>
    </row>
    <row r="705" spans="1:8" s="18" customFormat="1" ht="15.75" x14ac:dyDescent="0.25">
      <c r="A705"/>
      <c r="B705" s="2"/>
      <c r="C705" s="2"/>
      <c r="D705" s="34"/>
      <c r="E705" s="2"/>
      <c r="F705" s="2"/>
      <c r="G705" s="2"/>
      <c r="H705" s="2"/>
    </row>
    <row r="706" spans="1:8" s="18" customFormat="1" ht="15.75" x14ac:dyDescent="0.25">
      <c r="A706"/>
      <c r="B706" s="2"/>
      <c r="C706" s="2"/>
      <c r="D706" s="34"/>
      <c r="E706" s="2"/>
      <c r="F706" s="2"/>
      <c r="G706" s="2"/>
      <c r="H706" s="2"/>
    </row>
    <row r="707" spans="1:8" s="18" customFormat="1" ht="15.75" x14ac:dyDescent="0.25">
      <c r="A707"/>
      <c r="B707" s="2"/>
      <c r="C707" s="2"/>
      <c r="D707" s="25"/>
      <c r="E707" s="2"/>
      <c r="F707" s="2"/>
      <c r="G707" s="2"/>
      <c r="H707" s="2"/>
    </row>
  </sheetData>
  <mergeCells count="6">
    <mergeCell ref="A702:B702"/>
    <mergeCell ref="A4:C4"/>
    <mergeCell ref="E4:H4"/>
    <mergeCell ref="E702:G702"/>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01" t="s">
        <v>7053</v>
      </c>
      <c r="B1" s="701"/>
      <c r="C1" s="30" t="s">
        <v>8284</v>
      </c>
      <c r="D1" s="3"/>
      <c r="E1" s="3"/>
      <c r="F1" s="3"/>
      <c r="G1" s="279" t="s">
        <v>7047</v>
      </c>
      <c r="H1" s="31">
        <f ca="1">TODAY()</f>
        <v>45478</v>
      </c>
    </row>
    <row r="2" spans="1:10" ht="21" x14ac:dyDescent="0.3">
      <c r="A2" s="702" t="s">
        <v>861</v>
      </c>
      <c r="B2" s="70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96" t="s">
        <v>6975</v>
      </c>
      <c r="F4" s="696"/>
      <c r="G4" s="696"/>
      <c r="H4" s="69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98" t="s">
        <v>7001</v>
      </c>
      <c r="F15" s="699"/>
      <c r="G15" s="70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F39" sqref="F39"/>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61" t="s">
        <v>14003</v>
      </c>
      <c r="B1" s="749" t="s">
        <v>9552</v>
      </c>
      <c r="C1" s="749"/>
      <c r="D1" s="749" t="s">
        <v>354</v>
      </c>
      <c r="E1" s="749"/>
      <c r="F1" s="749" t="s">
        <v>53</v>
      </c>
      <c r="G1" s="749"/>
      <c r="H1" s="749" t="s">
        <v>11179</v>
      </c>
      <c r="I1" s="749"/>
      <c r="J1" s="749" t="s">
        <v>12092</v>
      </c>
      <c r="K1" s="749"/>
      <c r="L1" s="749" t="s">
        <v>9553</v>
      </c>
      <c r="M1" s="749"/>
      <c r="N1" s="435"/>
      <c r="O1" s="749" t="s">
        <v>9552</v>
      </c>
      <c r="P1" s="749"/>
      <c r="Q1" s="749" t="s">
        <v>354</v>
      </c>
      <c r="R1" s="749"/>
      <c r="S1" s="749" t="s">
        <v>53</v>
      </c>
      <c r="T1" s="749"/>
      <c r="U1" s="749" t="s">
        <v>11179</v>
      </c>
      <c r="V1" s="749"/>
      <c r="W1" s="749" t="s">
        <v>12092</v>
      </c>
      <c r="X1" s="749"/>
      <c r="Y1" s="749" t="s">
        <v>9553</v>
      </c>
      <c r="Z1" s="749"/>
      <c r="AA1" s="435"/>
      <c r="AB1" s="759" t="s">
        <v>10040</v>
      </c>
      <c r="AC1" s="750" t="s">
        <v>9552</v>
      </c>
      <c r="AD1" s="750"/>
      <c r="AE1" s="750" t="s">
        <v>354</v>
      </c>
      <c r="AF1" s="750"/>
      <c r="AG1" s="750" t="s">
        <v>53</v>
      </c>
      <c r="AH1" s="750"/>
      <c r="AI1" s="750" t="s">
        <v>9553</v>
      </c>
      <c r="AJ1" s="750"/>
      <c r="AK1" s="435"/>
      <c r="AL1" s="759" t="s">
        <v>9899</v>
      </c>
      <c r="AM1" s="750" t="s">
        <v>9552</v>
      </c>
      <c r="AN1" s="750"/>
      <c r="AO1" s="750" t="s">
        <v>354</v>
      </c>
      <c r="AP1" s="750"/>
      <c r="AQ1" s="750" t="s">
        <v>53</v>
      </c>
      <c r="AR1" s="750"/>
      <c r="AS1" s="750" t="s">
        <v>9553</v>
      </c>
      <c r="AT1" s="750"/>
      <c r="AU1" s="435"/>
      <c r="AV1" s="759" t="s">
        <v>9644</v>
      </c>
      <c r="AW1" s="750" t="s">
        <v>9552</v>
      </c>
      <c r="AX1" s="750"/>
      <c r="AY1" s="750" t="s">
        <v>354</v>
      </c>
      <c r="AZ1" s="750"/>
      <c r="BA1" s="750" t="s">
        <v>53</v>
      </c>
      <c r="BB1" s="750"/>
      <c r="BC1" s="750" t="s">
        <v>9553</v>
      </c>
      <c r="BD1" s="750"/>
    </row>
    <row r="2" spans="1:63" s="292" customFormat="1" ht="23.25" customHeight="1" thickBot="1" x14ac:dyDescent="0.3">
      <c r="A2" s="762"/>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60"/>
      <c r="AC2" s="293" t="s">
        <v>9552</v>
      </c>
      <c r="AD2" s="293" t="s">
        <v>9701</v>
      </c>
      <c r="AE2" s="293" t="s">
        <v>354</v>
      </c>
      <c r="AF2" s="293" t="s">
        <v>9701</v>
      </c>
      <c r="AG2" s="293" t="s">
        <v>53</v>
      </c>
      <c r="AH2" s="293" t="s">
        <v>9701</v>
      </c>
      <c r="AI2" s="293" t="s">
        <v>9553</v>
      </c>
      <c r="AJ2" s="293" t="s">
        <v>9701</v>
      </c>
      <c r="AK2" s="436"/>
      <c r="AL2" s="760"/>
      <c r="AM2" s="293" t="s">
        <v>9552</v>
      </c>
      <c r="AN2" s="293" t="s">
        <v>9701</v>
      </c>
      <c r="AO2" s="293" t="s">
        <v>354</v>
      </c>
      <c r="AP2" s="293" t="s">
        <v>9701</v>
      </c>
      <c r="AQ2" s="293" t="s">
        <v>53</v>
      </c>
      <c r="AR2" s="293" t="s">
        <v>9701</v>
      </c>
      <c r="AS2" s="293" t="s">
        <v>9553</v>
      </c>
      <c r="AT2" s="293" t="s">
        <v>9701</v>
      </c>
      <c r="AU2" s="436"/>
      <c r="AV2" s="760"/>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588"/>
      <c r="C4" s="459"/>
      <c r="D4" s="588"/>
      <c r="E4" s="459"/>
      <c r="F4" s="588"/>
      <c r="G4" s="459"/>
      <c r="H4" s="588"/>
      <c r="I4" s="459"/>
      <c r="J4" s="588"/>
      <c r="K4" s="459"/>
      <c r="L4" s="588"/>
      <c r="M4" s="459"/>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46" t="s">
        <v>12301</v>
      </c>
      <c r="P5" s="747"/>
      <c r="Q5" s="747"/>
      <c r="R5" s="747"/>
      <c r="S5" s="747"/>
      <c r="T5" s="747"/>
      <c r="U5" s="747"/>
      <c r="V5" s="747"/>
      <c r="W5" s="747"/>
      <c r="X5" s="747"/>
      <c r="Y5" s="747"/>
      <c r="Z5" s="748"/>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746" t="s">
        <v>12301</v>
      </c>
      <c r="C9" s="747"/>
      <c r="D9" s="747"/>
      <c r="E9" s="747"/>
      <c r="F9" s="747"/>
      <c r="G9" s="747"/>
      <c r="H9" s="747"/>
      <c r="I9" s="747"/>
      <c r="J9" s="747"/>
      <c r="K9" s="747"/>
      <c r="L9" s="747"/>
      <c r="M9" s="748"/>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51" t="s">
        <v>9909</v>
      </c>
      <c r="BG9" s="752"/>
      <c r="BH9" s="752"/>
      <c r="BI9" s="752"/>
      <c r="BJ9" s="752"/>
      <c r="BK9" s="753"/>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54"/>
      <c r="BG10" s="693"/>
      <c r="BH10" s="693"/>
      <c r="BI10" s="693"/>
      <c r="BJ10" s="693"/>
      <c r="BK10" s="755"/>
    </row>
    <row r="11" spans="1:63" s="292" customFormat="1" ht="23.25" customHeight="1" x14ac:dyDescent="0.25">
      <c r="A11" s="538">
        <v>9</v>
      </c>
      <c r="B11" s="588"/>
      <c r="C11" s="459"/>
      <c r="D11" s="588"/>
      <c r="E11" s="459"/>
      <c r="F11" s="588"/>
      <c r="G11" s="459"/>
      <c r="H11" s="588"/>
      <c r="I11" s="459"/>
      <c r="J11" s="588"/>
      <c r="K11" s="459"/>
      <c r="L11" s="588"/>
      <c r="M11" s="459"/>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54"/>
      <c r="BG11" s="693"/>
      <c r="BH11" s="693"/>
      <c r="BI11" s="693"/>
      <c r="BJ11" s="693"/>
      <c r="BK11" s="755"/>
    </row>
    <row r="12" spans="1:63" s="292" customFormat="1" ht="23.25" customHeight="1" x14ac:dyDescent="0.25">
      <c r="A12" s="538">
        <v>10</v>
      </c>
      <c r="B12" s="588"/>
      <c r="C12" s="459"/>
      <c r="D12" s="588"/>
      <c r="E12" s="459"/>
      <c r="F12" s="588"/>
      <c r="G12" s="459"/>
      <c r="H12" s="588"/>
      <c r="I12" s="459"/>
      <c r="J12" s="588"/>
      <c r="K12" s="459"/>
      <c r="L12" s="588"/>
      <c r="M12" s="459"/>
      <c r="N12" s="537"/>
      <c r="O12" s="746" t="s">
        <v>12301</v>
      </c>
      <c r="P12" s="747"/>
      <c r="Q12" s="747"/>
      <c r="R12" s="747"/>
      <c r="S12" s="747"/>
      <c r="T12" s="747"/>
      <c r="U12" s="747"/>
      <c r="V12" s="747"/>
      <c r="W12" s="747"/>
      <c r="X12" s="747"/>
      <c r="Y12" s="747"/>
      <c r="Z12" s="748"/>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54"/>
      <c r="BG12" s="693"/>
      <c r="BH12" s="693"/>
      <c r="BI12" s="693"/>
      <c r="BJ12" s="693"/>
      <c r="BK12" s="755"/>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54"/>
      <c r="BG13" s="693"/>
      <c r="BH13" s="693"/>
      <c r="BI13" s="693"/>
      <c r="BJ13" s="693"/>
      <c r="BK13" s="755"/>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54"/>
      <c r="BG14" s="693"/>
      <c r="BH14" s="693"/>
      <c r="BI14" s="693"/>
      <c r="BJ14" s="693"/>
      <c r="BK14" s="755"/>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54"/>
      <c r="BG15" s="693"/>
      <c r="BH15" s="693"/>
      <c r="BI15" s="693"/>
      <c r="BJ15" s="693"/>
      <c r="BK15" s="755"/>
    </row>
    <row r="16" spans="1:63" s="292" customFormat="1" ht="23.25" customHeight="1" x14ac:dyDescent="0.25">
      <c r="A16" s="538">
        <v>14</v>
      </c>
      <c r="B16" s="746" t="s">
        <v>12301</v>
      </c>
      <c r="C16" s="747"/>
      <c r="D16" s="747"/>
      <c r="E16" s="747"/>
      <c r="F16" s="747"/>
      <c r="G16" s="747"/>
      <c r="H16" s="747"/>
      <c r="I16" s="747"/>
      <c r="J16" s="747"/>
      <c r="K16" s="747"/>
      <c r="L16" s="747"/>
      <c r="M16" s="748"/>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54"/>
      <c r="BG16" s="693"/>
      <c r="BH16" s="693"/>
      <c r="BI16" s="693"/>
      <c r="BJ16" s="693"/>
      <c r="BK16" s="755"/>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56"/>
      <c r="BG17" s="757"/>
      <c r="BH17" s="757"/>
      <c r="BI17" s="757"/>
      <c r="BJ17" s="757"/>
      <c r="BK17" s="758"/>
    </row>
    <row r="18" spans="1:63" s="292" customFormat="1" ht="23.25" customHeight="1" x14ac:dyDescent="0.25">
      <c r="A18" s="538">
        <v>16</v>
      </c>
      <c r="B18" s="588"/>
      <c r="C18" s="459"/>
      <c r="D18" s="588"/>
      <c r="E18" s="459"/>
      <c r="F18" s="588"/>
      <c r="G18" s="459"/>
      <c r="H18" s="588"/>
      <c r="I18" s="459"/>
      <c r="J18" s="588"/>
      <c r="K18" s="459"/>
      <c r="L18" s="588"/>
      <c r="M18" s="459"/>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46" t="s">
        <v>12301</v>
      </c>
      <c r="P19" s="747"/>
      <c r="Q19" s="747"/>
      <c r="R19" s="747"/>
      <c r="S19" s="747"/>
      <c r="T19" s="747"/>
      <c r="U19" s="747"/>
      <c r="V19" s="747"/>
      <c r="W19" s="747"/>
      <c r="X19" s="747"/>
      <c r="Y19" s="747"/>
      <c r="Z19" s="748"/>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746" t="s">
        <v>12301</v>
      </c>
      <c r="C23" s="747"/>
      <c r="D23" s="747"/>
      <c r="E23" s="747"/>
      <c r="F23" s="747"/>
      <c r="G23" s="747"/>
      <c r="H23" s="747"/>
      <c r="I23" s="747"/>
      <c r="J23" s="747"/>
      <c r="K23" s="747"/>
      <c r="L23" s="747"/>
      <c r="M23" s="748"/>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588"/>
      <c r="C25" s="459"/>
      <c r="D25" s="588"/>
      <c r="E25" s="459"/>
      <c r="F25" s="588"/>
      <c r="G25" s="459"/>
      <c r="H25" s="588"/>
      <c r="I25" s="459"/>
      <c r="J25" s="588"/>
      <c r="K25" s="459"/>
      <c r="L25" s="588"/>
      <c r="M25" s="459"/>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46" t="s">
        <v>12301</v>
      </c>
      <c r="P26" s="747"/>
      <c r="Q26" s="747"/>
      <c r="R26" s="747"/>
      <c r="S26" s="747"/>
      <c r="T26" s="747"/>
      <c r="U26" s="747"/>
      <c r="V26" s="747"/>
      <c r="W26" s="747"/>
      <c r="X26" s="747"/>
      <c r="Y26" s="747"/>
      <c r="Z26" s="748"/>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746" t="s">
        <v>12301</v>
      </c>
      <c r="C30" s="747"/>
      <c r="D30" s="747"/>
      <c r="E30" s="747"/>
      <c r="F30" s="747"/>
      <c r="G30" s="747"/>
      <c r="H30" s="747"/>
      <c r="I30" s="747"/>
      <c r="J30" s="747"/>
      <c r="K30" s="747"/>
      <c r="L30" s="747"/>
      <c r="M30" s="748"/>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588"/>
      <c r="C32" s="459"/>
      <c r="D32" s="588"/>
      <c r="E32" s="459"/>
      <c r="F32" s="588"/>
      <c r="G32" s="459"/>
      <c r="H32" s="588"/>
      <c r="I32" s="459"/>
      <c r="J32" s="588"/>
      <c r="K32" s="459"/>
      <c r="L32" s="588"/>
      <c r="M32" s="459"/>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46" t="s">
        <v>12301</v>
      </c>
      <c r="P33" s="747"/>
      <c r="Q33" s="747"/>
      <c r="R33" s="747"/>
      <c r="S33" s="747"/>
      <c r="T33" s="747"/>
      <c r="U33" s="747"/>
      <c r="V33" s="747"/>
      <c r="W33" s="747"/>
      <c r="X33" s="747"/>
      <c r="Y33" s="747"/>
      <c r="Z33" s="748"/>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B30:M30"/>
    <mergeCell ref="A1:A2"/>
    <mergeCell ref="B1:C1"/>
    <mergeCell ref="D1:E1"/>
    <mergeCell ref="F1:G1"/>
    <mergeCell ref="H1:I1"/>
    <mergeCell ref="B9:M9"/>
    <mergeCell ref="B16:M16"/>
    <mergeCell ref="B23:M23"/>
    <mergeCell ref="J1:K1"/>
    <mergeCell ref="L1:M1"/>
    <mergeCell ref="AL1:AL2"/>
    <mergeCell ref="AB1:AB2"/>
    <mergeCell ref="AC1:AD1"/>
    <mergeCell ref="AE1:AF1"/>
    <mergeCell ref="AG1:AH1"/>
    <mergeCell ref="AI1:AJ1"/>
    <mergeCell ref="AM1:AN1"/>
    <mergeCell ref="AO1:AP1"/>
    <mergeCell ref="AQ1:AR1"/>
    <mergeCell ref="AS1:AT1"/>
    <mergeCell ref="BF9:BK17"/>
    <mergeCell ref="AV1:AV2"/>
    <mergeCell ref="AW1:AX1"/>
    <mergeCell ref="AY1:AZ1"/>
    <mergeCell ref="BA1:BB1"/>
    <mergeCell ref="BC1:BD1"/>
    <mergeCell ref="O33:Z33"/>
    <mergeCell ref="O1:P1"/>
    <mergeCell ref="Q1:R1"/>
    <mergeCell ref="S1:T1"/>
    <mergeCell ref="Y1:Z1"/>
    <mergeCell ref="U1:V1"/>
    <mergeCell ref="W1:X1"/>
    <mergeCell ref="O5:Z5"/>
    <mergeCell ref="O12:Z12"/>
    <mergeCell ref="O19:Z19"/>
    <mergeCell ref="O26:Z26"/>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95" t="s">
        <v>2</v>
      </c>
      <c r="B2" s="796"/>
      <c r="C2" s="796"/>
      <c r="D2" s="796"/>
      <c r="E2" s="79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5" t="s">
        <v>148</v>
      </c>
      <c r="C44" s="786"/>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5" t="s">
        <v>339</v>
      </c>
      <c r="C169" s="786"/>
      <c r="D169" s="71"/>
      <c r="E169" s="72">
        <v>200000</v>
      </c>
      <c r="F169" s="43" t="e">
        <f t="shared" si="2"/>
        <v>#N/A</v>
      </c>
      <c r="G169" s="65"/>
    </row>
    <row r="170" spans="1:7" x14ac:dyDescent="0.3">
      <c r="A170" s="70">
        <v>42577</v>
      </c>
      <c r="B170" s="785" t="s">
        <v>237</v>
      </c>
      <c r="C170" s="786"/>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5" t="s">
        <v>271</v>
      </c>
      <c r="C214" s="786"/>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5" t="s">
        <v>271</v>
      </c>
      <c r="C280" s="786"/>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95"/>
      <c r="J309" s="695"/>
      <c r="K309" s="695"/>
    </row>
    <row r="310" spans="1:11" x14ac:dyDescent="0.3">
      <c r="A310" s="79">
        <v>42593</v>
      </c>
      <c r="B310" s="5" t="s">
        <v>120</v>
      </c>
      <c r="C310" s="5" t="s">
        <v>377</v>
      </c>
      <c r="D310" s="43">
        <v>1000</v>
      </c>
      <c r="E310" s="43"/>
      <c r="F310" s="43" t="e">
        <f t="shared" si="4"/>
        <v>#N/A</v>
      </c>
      <c r="G310" s="43"/>
      <c r="I310" s="792"/>
      <c r="J310" s="793"/>
      <c r="K310" s="5"/>
    </row>
    <row r="311" spans="1:11" x14ac:dyDescent="0.3">
      <c r="A311" s="79">
        <v>42593</v>
      </c>
      <c r="B311" s="5" t="s">
        <v>53</v>
      </c>
      <c r="C311" s="5" t="s">
        <v>376</v>
      </c>
      <c r="D311" s="43">
        <v>2030</v>
      </c>
      <c r="E311" s="43"/>
      <c r="F311" s="43" t="e">
        <f t="shared" si="4"/>
        <v>#N/A</v>
      </c>
      <c r="G311" s="43"/>
      <c r="I311" s="792"/>
      <c r="J311" s="793"/>
      <c r="K311" s="43"/>
    </row>
    <row r="312" spans="1:11" ht="37.5" x14ac:dyDescent="0.3">
      <c r="A312" s="79">
        <v>42593</v>
      </c>
      <c r="B312" s="5" t="s">
        <v>120</v>
      </c>
      <c r="C312" s="92" t="s">
        <v>365</v>
      </c>
      <c r="D312" s="43">
        <v>1500</v>
      </c>
      <c r="E312" s="43"/>
      <c r="F312" s="43" t="e">
        <f t="shared" si="4"/>
        <v>#N/A</v>
      </c>
      <c r="G312" s="43"/>
      <c r="I312" s="794"/>
      <c r="J312" s="794"/>
      <c r="K312" s="43"/>
    </row>
    <row r="313" spans="1:11" x14ac:dyDescent="0.3">
      <c r="A313" s="79">
        <v>42593</v>
      </c>
      <c r="B313" s="5" t="s">
        <v>25</v>
      </c>
      <c r="C313" s="5" t="s">
        <v>366</v>
      </c>
      <c r="D313" s="43">
        <v>120</v>
      </c>
      <c r="E313" s="43"/>
      <c r="F313" s="43" t="e">
        <f t="shared" si="4"/>
        <v>#N/A</v>
      </c>
      <c r="G313" s="43"/>
      <c r="I313" s="794"/>
      <c r="J313" s="79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4"/>
      <c r="J319" s="79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5" t="s">
        <v>413</v>
      </c>
      <c r="C359" s="786"/>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5" t="s">
        <v>448</v>
      </c>
      <c r="C386" s="786"/>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5" t="s">
        <v>457</v>
      </c>
      <c r="C407" s="786"/>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5" t="s">
        <v>464</v>
      </c>
      <c r="C431" s="786"/>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5" t="s">
        <v>498</v>
      </c>
      <c r="C444" s="786"/>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5" t="s">
        <v>503</v>
      </c>
      <c r="C476" s="786"/>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5" t="s">
        <v>522</v>
      </c>
      <c r="C503" s="786"/>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5" t="s">
        <v>503</v>
      </c>
      <c r="C509" s="786"/>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5" t="s">
        <v>535</v>
      </c>
      <c r="C519" s="786"/>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5" t="s">
        <v>545</v>
      </c>
      <c r="C539" s="786"/>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5" t="s">
        <v>559</v>
      </c>
      <c r="C552" s="786"/>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5" t="s">
        <v>570</v>
      </c>
      <c r="C566" s="786"/>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5" t="s">
        <v>657</v>
      </c>
      <c r="C588" s="786"/>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5" t="s">
        <v>597</v>
      </c>
      <c r="C602" s="786"/>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5" t="s">
        <v>592</v>
      </c>
      <c r="C607" s="786"/>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5" t="s">
        <v>630</v>
      </c>
      <c r="C662" s="786"/>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5" t="s">
        <v>663</v>
      </c>
      <c r="C710" s="786"/>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5" t="s">
        <v>687</v>
      </c>
      <c r="C727" s="786"/>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5" t="s">
        <v>688</v>
      </c>
      <c r="C748" s="786"/>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5" t="s">
        <v>724</v>
      </c>
      <c r="C760" s="786"/>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5" t="s">
        <v>723</v>
      </c>
      <c r="C786" s="786"/>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5" t="s">
        <v>752</v>
      </c>
      <c r="C818" s="786"/>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5" t="s">
        <v>751</v>
      </c>
      <c r="C844" s="786"/>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5" t="s">
        <v>755</v>
      </c>
      <c r="C851" s="786"/>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5" t="s">
        <v>778</v>
      </c>
      <c r="C860" s="786"/>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5" t="s">
        <v>779</v>
      </c>
      <c r="C880" s="786"/>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5" t="s">
        <v>779</v>
      </c>
      <c r="C892" s="786"/>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5" t="s">
        <v>788</v>
      </c>
      <c r="C912" s="786"/>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5" t="s">
        <v>818</v>
      </c>
      <c r="C942" s="786"/>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5" t="s">
        <v>820</v>
      </c>
      <c r="C944" s="786"/>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5" t="s">
        <v>841</v>
      </c>
      <c r="C957" s="786"/>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5" t="s">
        <v>830</v>
      </c>
      <c r="C964" s="786"/>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5" t="s">
        <v>838</v>
      </c>
      <c r="C975" s="786"/>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5" t="s">
        <v>841</v>
      </c>
      <c r="C984" s="786"/>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5" t="s">
        <v>997</v>
      </c>
      <c r="C1001" s="786"/>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5" t="s">
        <v>841</v>
      </c>
      <c r="C1009" s="786"/>
      <c r="D1009" s="71"/>
      <c r="E1009" s="72">
        <v>25000</v>
      </c>
      <c r="F1009" s="43" t="e">
        <f t="shared" si="15"/>
        <v>#N/A</v>
      </c>
      <c r="G1009" s="43"/>
      <c r="I1009" s="113"/>
    </row>
    <row r="1010" spans="1:10" x14ac:dyDescent="0.3">
      <c r="A1010" s="79">
        <v>42692</v>
      </c>
      <c r="B1010" s="785" t="s">
        <v>841</v>
      </c>
      <c r="C1010" s="786"/>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5" t="s">
        <v>882</v>
      </c>
      <c r="C1021" s="786"/>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5" t="s">
        <v>895</v>
      </c>
      <c r="C1060" s="786"/>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5" t="s">
        <v>919</v>
      </c>
      <c r="C1075" s="786"/>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5" t="s">
        <v>918</v>
      </c>
      <c r="C1090" s="786"/>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5" t="s">
        <v>935</v>
      </c>
      <c r="C1121" s="786"/>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5" t="s">
        <v>950</v>
      </c>
      <c r="C1131" s="786"/>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5" t="s">
        <v>968</v>
      </c>
      <c r="C1158" s="786"/>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5" t="s">
        <v>967</v>
      </c>
      <c r="C1169" s="786"/>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5" t="s">
        <v>998</v>
      </c>
      <c r="C1195" s="786"/>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5" t="s">
        <v>1021</v>
      </c>
      <c r="C1210" s="786"/>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5" t="s">
        <v>1013</v>
      </c>
      <c r="C1218" s="786"/>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5" t="s">
        <v>1139</v>
      </c>
      <c r="C1229" s="786"/>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5" t="s">
        <v>1025</v>
      </c>
      <c r="C1234" s="786"/>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5" t="s">
        <v>1025</v>
      </c>
      <c r="C1258" s="786"/>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5" t="s">
        <v>1025</v>
      </c>
      <c r="C1273" s="786"/>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5" t="s">
        <v>1025</v>
      </c>
      <c r="C1285" s="786"/>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5" t="s">
        <v>1025</v>
      </c>
      <c r="C1297" s="786"/>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5" t="s">
        <v>1025</v>
      </c>
      <c r="C1312" s="786"/>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5" t="s">
        <v>1097</v>
      </c>
      <c r="C1321" s="786"/>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5" t="s">
        <v>1098</v>
      </c>
      <c r="C1345" s="786"/>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5" t="s">
        <v>1119</v>
      </c>
      <c r="C1366" s="786"/>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5" t="s">
        <v>1127</v>
      </c>
      <c r="C1379" s="786"/>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5" t="s">
        <v>1127</v>
      </c>
      <c r="C1389" s="786"/>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5" t="s">
        <v>1143</v>
      </c>
      <c r="C1404" s="786"/>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5" t="s">
        <v>1150</v>
      </c>
      <c r="C1414" s="786"/>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5" t="s">
        <v>1179</v>
      </c>
      <c r="C1432" s="786"/>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5" t="s">
        <v>1180</v>
      </c>
      <c r="C1453" s="786"/>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90" t="s">
        <v>1194</v>
      </c>
      <c r="C1463" s="79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5" t="s">
        <v>1188</v>
      </c>
      <c r="C1467" s="786"/>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5" t="s">
        <v>1188</v>
      </c>
      <c r="C1483" s="786"/>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5" t="s">
        <v>1188</v>
      </c>
      <c r="C1492" s="786"/>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5" t="s">
        <v>1188</v>
      </c>
      <c r="C1500" s="786"/>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90" t="s">
        <v>1215</v>
      </c>
      <c r="C1510" s="79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5" t="s">
        <v>1188</v>
      </c>
      <c r="C1519" s="786"/>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5" t="s">
        <v>1188</v>
      </c>
      <c r="C1534" s="786"/>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5" t="s">
        <v>1188</v>
      </c>
      <c r="C1551" s="786"/>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5" t="s">
        <v>1188</v>
      </c>
      <c r="C1570" s="786"/>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5" t="s">
        <v>1188</v>
      </c>
      <c r="C1584" s="786"/>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5" t="s">
        <v>1285</v>
      </c>
      <c r="C1598" s="786"/>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5" t="s">
        <v>1289</v>
      </c>
      <c r="C1612" s="786"/>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5" t="s">
        <v>1295</v>
      </c>
      <c r="C1618" s="786"/>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5" t="s">
        <v>1295</v>
      </c>
      <c r="C1630" s="786"/>
      <c r="D1630" s="71"/>
      <c r="E1630" s="72">
        <v>25000</v>
      </c>
      <c r="F1630" s="43" t="e">
        <f t="shared" si="25"/>
        <v>#N/A</v>
      </c>
      <c r="G1630" s="43"/>
    </row>
    <row r="1631" spans="1:7" x14ac:dyDescent="0.3">
      <c r="A1631" s="79">
        <v>42783</v>
      </c>
      <c r="B1631" s="785" t="s">
        <v>1295</v>
      </c>
      <c r="C1631" s="786"/>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5" t="s">
        <v>1295</v>
      </c>
      <c r="C1642" s="786"/>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5" t="s">
        <v>1310</v>
      </c>
      <c r="C1650" s="786"/>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5" t="s">
        <v>1295</v>
      </c>
      <c r="C1666" s="786"/>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5" t="s">
        <v>1295</v>
      </c>
      <c r="C1675" s="786"/>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5" t="s">
        <v>1295</v>
      </c>
      <c r="C1683" s="786"/>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5" t="s">
        <v>1295</v>
      </c>
      <c r="C1695" s="786"/>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5" t="s">
        <v>1295</v>
      </c>
      <c r="C1708" s="786"/>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5" t="s">
        <v>1295</v>
      </c>
      <c r="C1718" s="786"/>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5" t="s">
        <v>1295</v>
      </c>
      <c r="C1742" s="786"/>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5" t="s">
        <v>1295</v>
      </c>
      <c r="C1746" s="786"/>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5" t="s">
        <v>1295</v>
      </c>
      <c r="C1756" s="786"/>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5" t="s">
        <v>1295</v>
      </c>
      <c r="C1766" s="786"/>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5" t="s">
        <v>1295</v>
      </c>
      <c r="C1777" s="786"/>
      <c r="D1777" s="71"/>
      <c r="E1777" s="72">
        <v>50000</v>
      </c>
      <c r="F1777" s="43" t="e">
        <f t="shared" si="27"/>
        <v>#N/A</v>
      </c>
      <c r="G1777" s="43"/>
    </row>
    <row r="1778" spans="1:7" x14ac:dyDescent="0.3">
      <c r="A1778" s="45">
        <v>42802</v>
      </c>
      <c r="B1778" s="785" t="s">
        <v>1295</v>
      </c>
      <c r="C1778" s="786"/>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5" t="s">
        <v>1295</v>
      </c>
      <c r="C1798" s="786"/>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5" t="s">
        <v>1422</v>
      </c>
      <c r="C1807" s="786"/>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5" t="s">
        <v>1295</v>
      </c>
      <c r="C1827" s="786"/>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5" t="s">
        <v>1441</v>
      </c>
      <c r="C1836" s="786"/>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5" t="s">
        <v>1446</v>
      </c>
      <c r="C1842" s="786"/>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5" t="s">
        <v>1481</v>
      </c>
      <c r="C1871" s="786"/>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5" t="s">
        <v>1482</v>
      </c>
      <c r="C1882" s="786"/>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5" t="s">
        <v>1483</v>
      </c>
      <c r="C1891" s="786"/>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5" t="s">
        <v>1484</v>
      </c>
      <c r="C1904" s="786"/>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5" t="s">
        <v>1487</v>
      </c>
      <c r="C1912" s="786"/>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5" t="s">
        <v>1500</v>
      </c>
      <c r="C1924" s="786"/>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5" t="s">
        <v>1511</v>
      </c>
      <c r="C1932" s="786"/>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5" t="s">
        <v>1516</v>
      </c>
      <c r="C1944" s="786"/>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5" t="s">
        <v>1521</v>
      </c>
      <c r="C1953" s="786"/>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5" t="s">
        <v>1534</v>
      </c>
      <c r="C1962" s="786"/>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5" t="s">
        <v>1484</v>
      </c>
      <c r="C1965" s="786"/>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5" t="s">
        <v>1536</v>
      </c>
      <c r="C1974" s="786"/>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5" t="s">
        <v>1565</v>
      </c>
      <c r="C2005" s="786"/>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5" t="s">
        <v>1565</v>
      </c>
      <c r="C2016" s="786"/>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5" t="s">
        <v>1588</v>
      </c>
      <c r="C2019" s="786"/>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5" t="s">
        <v>1577</v>
      </c>
      <c r="C2025" s="786"/>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5" t="s">
        <v>1597</v>
      </c>
      <c r="C2043" s="786"/>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5" t="s">
        <v>1601</v>
      </c>
      <c r="C2048" s="786"/>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5" t="s">
        <v>1605</v>
      </c>
      <c r="C2053" s="786"/>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5" t="s">
        <v>1597</v>
      </c>
      <c r="C2069" s="786"/>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5" t="s">
        <v>1623</v>
      </c>
      <c r="C2084" s="786"/>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5" t="s">
        <v>1640</v>
      </c>
      <c r="C2111" s="786"/>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5" t="s">
        <v>1651</v>
      </c>
      <c r="C2120" s="786"/>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5" t="s">
        <v>1670</v>
      </c>
      <c r="C2141" s="786"/>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5" t="s">
        <v>1678</v>
      </c>
      <c r="C2155" s="786"/>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5" t="s">
        <v>1696</v>
      </c>
      <c r="C2172" s="786"/>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5" t="s">
        <v>1706</v>
      </c>
      <c r="C2192" s="786"/>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5" t="s">
        <v>1696</v>
      </c>
      <c r="C2200" s="786"/>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5" t="s">
        <v>1696</v>
      </c>
      <c r="C2220" s="786"/>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5" t="s">
        <v>1696</v>
      </c>
      <c r="C2232" s="786"/>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5" t="s">
        <v>1767</v>
      </c>
      <c r="C2286" s="786"/>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5" t="s">
        <v>1818</v>
      </c>
      <c r="C2307" s="786"/>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5" t="s">
        <v>1817</v>
      </c>
      <c r="C2322" s="786"/>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5" t="s">
        <v>1800</v>
      </c>
      <c r="C2331" s="786"/>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5" t="s">
        <v>1696</v>
      </c>
      <c r="C2361" s="786"/>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5" t="s">
        <v>1696</v>
      </c>
      <c r="C2377" s="786"/>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5" t="s">
        <v>1851</v>
      </c>
      <c r="C2396" s="786"/>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5" t="s">
        <v>1851</v>
      </c>
      <c r="C2408" s="786"/>
      <c r="D2408" s="71"/>
      <c r="E2408" s="72">
        <v>50000</v>
      </c>
      <c r="F2408" s="43" t="e">
        <f t="shared" si="37"/>
        <v>#N/A</v>
      </c>
      <c r="G2408" s="43"/>
    </row>
    <row r="2409" spans="1:7" x14ac:dyDescent="0.3">
      <c r="A2409" s="45">
        <v>42886</v>
      </c>
      <c r="B2409" s="785" t="s">
        <v>1859</v>
      </c>
      <c r="C2409" s="786"/>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5" t="s">
        <v>1851</v>
      </c>
      <c r="C2422" s="786"/>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5" t="s">
        <v>1877</v>
      </c>
      <c r="C2426" s="786"/>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5" t="s">
        <v>1899</v>
      </c>
      <c r="C2451" s="786"/>
      <c r="D2451" s="71"/>
      <c r="E2451" s="72">
        <v>27500</v>
      </c>
      <c r="F2451" s="43" t="e">
        <f t="shared" si="38"/>
        <v>#N/A</v>
      </c>
      <c r="G2451" s="65"/>
      <c r="H2451" s="102"/>
      <c r="I2451" s="102"/>
      <c r="J2451" s="102"/>
    </row>
    <row r="2452" spans="1:10" x14ac:dyDescent="0.3">
      <c r="A2452" s="45">
        <v>42892</v>
      </c>
      <c r="B2452" s="785" t="s">
        <v>1900</v>
      </c>
      <c r="C2452" s="786"/>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0" t="s">
        <v>1859</v>
      </c>
      <c r="C2475" s="78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0" t="s">
        <v>1926</v>
      </c>
      <c r="C2495" s="78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9" t="s">
        <v>1961</v>
      </c>
      <c r="C2527" s="78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5" t="s">
        <v>1966</v>
      </c>
      <c r="C2560" s="786"/>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90" t="s">
        <v>1979</v>
      </c>
      <c r="C2570" s="791"/>
      <c r="D2570" s="71"/>
      <c r="E2570" s="72">
        <v>14968</v>
      </c>
      <c r="F2570" s="43" t="e">
        <f t="shared" si="40"/>
        <v>#N/A</v>
      </c>
      <c r="G2570" s="43"/>
    </row>
    <row r="2571" spans="1:7" ht="24.75" customHeight="1" x14ac:dyDescent="0.3">
      <c r="A2571" s="45">
        <v>42908</v>
      </c>
      <c r="B2571" s="785" t="s">
        <v>1981</v>
      </c>
      <c r="C2571" s="786"/>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5" t="s">
        <v>1998</v>
      </c>
      <c r="C2583" s="786"/>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5" t="s">
        <v>1981</v>
      </c>
      <c r="C2593" s="786"/>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88" t="s">
        <v>2015</v>
      </c>
      <c r="C2611" s="788"/>
      <c r="D2611" s="148"/>
      <c r="E2611" s="149">
        <v>200000</v>
      </c>
      <c r="F2611" s="77">
        <v>200000</v>
      </c>
      <c r="G2611" s="300"/>
    </row>
    <row r="2612" spans="1:9" x14ac:dyDescent="0.3">
      <c r="A2612" s="45">
        <v>42920</v>
      </c>
      <c r="B2612" s="780" t="s">
        <v>2016</v>
      </c>
      <c r="C2612" s="78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0" t="s">
        <v>94</v>
      </c>
      <c r="C2671" s="78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0" t="s">
        <v>2085</v>
      </c>
      <c r="C2703" s="78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0" t="s">
        <v>2101</v>
      </c>
      <c r="C2716" s="780"/>
      <c r="D2716" s="71"/>
      <c r="E2716" s="72">
        <v>8000</v>
      </c>
      <c r="F2716" s="43">
        <f t="shared" si="42"/>
        <v>13751</v>
      </c>
      <c r="G2716" s="43"/>
    </row>
    <row r="2717" spans="1:7" x14ac:dyDescent="0.3">
      <c r="A2717" s="45">
        <v>42933</v>
      </c>
      <c r="B2717" s="780" t="s">
        <v>2085</v>
      </c>
      <c r="C2717" s="78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0" t="s">
        <v>2085</v>
      </c>
      <c r="C2733" s="78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0" t="s">
        <v>2118</v>
      </c>
      <c r="C2747" s="78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0" t="s">
        <v>2123</v>
      </c>
      <c r="C2751" s="78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0" t="s">
        <v>2085</v>
      </c>
      <c r="C2768" s="78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0" t="s">
        <v>2085</v>
      </c>
      <c r="C2779" s="78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0" t="s">
        <v>2085</v>
      </c>
      <c r="C2798" s="78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0" t="s">
        <v>2162</v>
      </c>
      <c r="C2810" s="78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0" t="s">
        <v>2178</v>
      </c>
      <c r="C2827" s="78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0" t="s">
        <v>2192</v>
      </c>
      <c r="C2837" s="78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0" t="s">
        <v>2192</v>
      </c>
      <c r="C2855" s="78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0" t="s">
        <v>2216</v>
      </c>
      <c r="C2875" s="78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0" t="s">
        <v>2267</v>
      </c>
      <c r="C2879" s="78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0" t="s">
        <v>2192</v>
      </c>
      <c r="C2883" s="78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0" t="s">
        <v>2249</v>
      </c>
      <c r="C2917" s="78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0" t="s">
        <v>2192</v>
      </c>
      <c r="C2927" s="780"/>
      <c r="D2927" s="71"/>
      <c r="E2927" s="72">
        <v>200000</v>
      </c>
      <c r="F2927" s="28">
        <f t="shared" si="45"/>
        <v>207740</v>
      </c>
      <c r="G2927" s="43"/>
    </row>
    <row r="2928" spans="1:8" x14ac:dyDescent="0.3">
      <c r="A2928" s="45">
        <v>42965</v>
      </c>
      <c r="B2928" s="780" t="s">
        <v>2192</v>
      </c>
      <c r="C2928" s="78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0" t="s">
        <v>2192</v>
      </c>
      <c r="C2972" s="78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0" t="s">
        <v>2327</v>
      </c>
      <c r="C3027" s="78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0" t="s">
        <v>2085</v>
      </c>
      <c r="C3041" s="78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0" t="s">
        <v>2085</v>
      </c>
      <c r="C3050" s="78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0" t="s">
        <v>2354</v>
      </c>
      <c r="C3067" s="780"/>
      <c r="D3067" s="71"/>
      <c r="E3067" s="72">
        <v>10000</v>
      </c>
      <c r="F3067" s="28">
        <f t="shared" si="48"/>
        <v>24507</v>
      </c>
      <c r="G3067" s="43"/>
    </row>
    <row r="3068" spans="1:7" x14ac:dyDescent="0.3">
      <c r="A3068" s="45">
        <v>43005</v>
      </c>
      <c r="B3068" s="780" t="s">
        <v>2355</v>
      </c>
      <c r="C3068" s="78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0" t="s">
        <v>2085</v>
      </c>
      <c r="C3074" s="78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0" t="s">
        <v>2380</v>
      </c>
      <c r="C3092" s="78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0" t="s">
        <v>2085</v>
      </c>
      <c r="C3114" s="78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0" t="s">
        <v>2417</v>
      </c>
      <c r="C3128" s="78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0" t="s">
        <v>2418</v>
      </c>
      <c r="C3135" s="78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0" t="s">
        <v>2433</v>
      </c>
      <c r="C3145" s="78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0" t="s">
        <v>2432</v>
      </c>
      <c r="C3160" s="78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7" t="s">
        <v>2443</v>
      </c>
      <c r="C3170" s="78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0" t="s">
        <v>2445</v>
      </c>
      <c r="C3174" s="78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0" t="s">
        <v>2445</v>
      </c>
      <c r="C3186" s="78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0" t="s">
        <v>2432</v>
      </c>
      <c r="C3190" s="78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0" t="s">
        <v>2432</v>
      </c>
      <c r="C3201" s="78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0" t="s">
        <v>2471</v>
      </c>
      <c r="C3213" s="78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0" t="s">
        <v>2489</v>
      </c>
      <c r="C3233" s="78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0" t="s">
        <v>2494</v>
      </c>
      <c r="C3246" s="78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0" t="s">
        <v>32</v>
      </c>
      <c r="C3256" s="78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0" t="s">
        <v>2433</v>
      </c>
      <c r="C3261" s="78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0" t="s">
        <v>2512</v>
      </c>
      <c r="C3282" s="78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0" t="s">
        <v>2530</v>
      </c>
      <c r="C3289" s="78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0" t="s">
        <v>2546</v>
      </c>
      <c r="C3305" s="78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0" t="s">
        <v>2557</v>
      </c>
      <c r="C3322" s="78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0" t="s">
        <v>2583</v>
      </c>
      <c r="C3344" s="78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0" t="s">
        <v>2587</v>
      </c>
      <c r="C3347" s="78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0" t="s">
        <v>2617</v>
      </c>
      <c r="C3361" s="78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0" t="s">
        <v>2619</v>
      </c>
      <c r="C3377" s="78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0" t="s">
        <v>2641</v>
      </c>
      <c r="C3391" s="78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0" t="s">
        <v>2665</v>
      </c>
      <c r="C3420" s="78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0" t="s">
        <v>2713</v>
      </c>
      <c r="C3466" s="78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0" t="s">
        <v>2719</v>
      </c>
      <c r="C3484" s="78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0" t="s">
        <v>2733</v>
      </c>
      <c r="C3510" s="78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0" t="s">
        <v>2751</v>
      </c>
      <c r="C3521" s="78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0" t="s">
        <v>2760</v>
      </c>
      <c r="C3536" s="78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0" t="s">
        <v>2768</v>
      </c>
      <c r="C3545" s="78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0" t="s">
        <v>2779</v>
      </c>
      <c r="C3555" s="78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0" t="s">
        <v>2779</v>
      </c>
      <c r="C3567" s="78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0" t="s">
        <v>2665</v>
      </c>
      <c r="C3616" s="78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0" t="s">
        <v>2587</v>
      </c>
      <c r="C3635" s="78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0" t="s">
        <v>2857</v>
      </c>
      <c r="C3655" s="78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0" t="s">
        <v>2866</v>
      </c>
      <c r="C3669" s="78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0" t="s">
        <v>2665</v>
      </c>
      <c r="C3699" s="78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0" t="s">
        <v>2665</v>
      </c>
      <c r="C3717" s="78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0" t="s">
        <v>2433</v>
      </c>
      <c r="C3734" s="78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0" t="s">
        <v>2913</v>
      </c>
      <c r="C3743" s="78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0" t="s">
        <v>2433</v>
      </c>
      <c r="C3773" s="78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0" t="s">
        <v>2960</v>
      </c>
      <c r="C3784" s="78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0" t="s">
        <v>2960</v>
      </c>
      <c r="C3795" s="78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0" t="s">
        <v>2960</v>
      </c>
      <c r="C3811" s="78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0" t="s">
        <v>2665</v>
      </c>
      <c r="C3816" s="78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0" t="s">
        <v>2991</v>
      </c>
      <c r="C3825" s="78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0" t="s">
        <v>2960</v>
      </c>
      <c r="C3828" s="78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0" t="s">
        <v>2665</v>
      </c>
      <c r="C3842" s="78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0" t="s">
        <v>3010</v>
      </c>
      <c r="C3846" s="78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0" t="s">
        <v>3045</v>
      </c>
      <c r="C3879" s="78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0" t="s">
        <v>3046</v>
      </c>
      <c r="C3889" s="78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0" t="s">
        <v>94</v>
      </c>
      <c r="C3897" s="78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0" t="s">
        <v>1981</v>
      </c>
      <c r="C3918" s="78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0" t="s">
        <v>3084</v>
      </c>
      <c r="C3932" s="78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0" t="s">
        <v>3076</v>
      </c>
      <c r="C3942" s="78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0" t="s">
        <v>3084</v>
      </c>
      <c r="C3946" s="78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0" t="s">
        <v>2665</v>
      </c>
      <c r="C3955" s="78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0" t="s">
        <v>3101</v>
      </c>
      <c r="C3970" s="78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0" t="s">
        <v>2665</v>
      </c>
      <c r="C3972" s="78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0" t="s">
        <v>3103</v>
      </c>
      <c r="C3974" s="78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0" t="s">
        <v>1981</v>
      </c>
      <c r="C3991" s="78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0" t="s">
        <v>2665</v>
      </c>
      <c r="C3999" s="78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0" t="s">
        <v>2665</v>
      </c>
      <c r="C4012" s="78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0" t="s">
        <v>2665</v>
      </c>
      <c r="C4022" s="78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0" t="s">
        <v>2665</v>
      </c>
      <c r="C4036" s="78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0" t="s">
        <v>3159</v>
      </c>
      <c r="C4047" s="78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0" t="s">
        <v>2665</v>
      </c>
      <c r="C4064" s="78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0" t="s">
        <v>3185</v>
      </c>
      <c r="C4085" s="78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0" t="s">
        <v>3193</v>
      </c>
      <c r="C4090" s="78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0" t="s">
        <v>3206</v>
      </c>
      <c r="C4118" s="78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0" t="s">
        <v>2665</v>
      </c>
      <c r="C4132" s="78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0" t="s">
        <v>3228</v>
      </c>
      <c r="C4134" s="78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0" t="s">
        <v>3238</v>
      </c>
      <c r="C4154" s="780"/>
      <c r="D4154" s="71"/>
      <c r="E4154" s="72">
        <v>3648</v>
      </c>
      <c r="F4154" s="48">
        <v>3648</v>
      </c>
    </row>
    <row r="4155" spans="1:6" x14ac:dyDescent="0.3">
      <c r="A4155" s="171">
        <v>43143</v>
      </c>
      <c r="B4155" s="780" t="s">
        <v>3235</v>
      </c>
      <c r="C4155" s="78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0" t="s">
        <v>3239</v>
      </c>
      <c r="C4158" s="78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0" t="s">
        <v>1981</v>
      </c>
      <c r="C4160" s="78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0" t="s">
        <v>2665</v>
      </c>
      <c r="C4180" s="78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0" t="s">
        <v>3265</v>
      </c>
      <c r="C4199" s="78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0" t="s">
        <v>1981</v>
      </c>
      <c r="C4212" s="78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0" t="s">
        <v>1981</v>
      </c>
      <c r="C4225" s="78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0" t="s">
        <v>2665</v>
      </c>
      <c r="C4260" s="78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0" t="s">
        <v>2665</v>
      </c>
      <c r="C4270" s="78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0" t="s">
        <v>3321</v>
      </c>
      <c r="C4282" s="78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0" t="s">
        <v>1981</v>
      </c>
      <c r="C4294" s="78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0" t="s">
        <v>2665</v>
      </c>
      <c r="C4320" s="78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0" t="s">
        <v>94</v>
      </c>
      <c r="C4337" s="78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0" t="s">
        <v>3369</v>
      </c>
      <c r="C4340" s="78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0" t="s">
        <v>3368</v>
      </c>
      <c r="C4346" s="78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0" t="s">
        <v>3379</v>
      </c>
      <c r="C4359" s="78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0" t="s">
        <v>1981</v>
      </c>
      <c r="C4362" s="78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0" t="s">
        <v>3379</v>
      </c>
      <c r="C4381" s="78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0" t="s">
        <v>3404</v>
      </c>
      <c r="C4390" s="78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0" t="s">
        <v>2162</v>
      </c>
      <c r="C4396" s="78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0" t="s">
        <v>3421</v>
      </c>
      <c r="C4414" s="78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0" t="s">
        <v>3444</v>
      </c>
      <c r="C4447" s="78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0" t="s">
        <v>3444</v>
      </c>
      <c r="C4453" s="78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0" t="s">
        <v>3369</v>
      </c>
      <c r="C4456" s="78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0" t="s">
        <v>3450</v>
      </c>
      <c r="C4460" s="78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0" t="s">
        <v>3465</v>
      </c>
      <c r="C4474" s="78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0" t="s">
        <v>3444</v>
      </c>
      <c r="C4486" s="780"/>
      <c r="D4486" s="71"/>
      <c r="E4486" s="72">
        <v>50000</v>
      </c>
      <c r="F4486" s="48">
        <f t="shared" si="72"/>
        <v>50438</v>
      </c>
    </row>
    <row r="4487" spans="1:6" x14ac:dyDescent="0.3">
      <c r="A4487" s="171">
        <v>43204</v>
      </c>
      <c r="B4487" s="780" t="s">
        <v>3369</v>
      </c>
      <c r="C4487" s="78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0" t="s">
        <v>2162</v>
      </c>
      <c r="C4492" s="78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0" t="s">
        <v>3444</v>
      </c>
      <c r="C4499" s="78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0" t="s">
        <v>3444</v>
      </c>
      <c r="C4512" s="78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0" t="s">
        <v>3500</v>
      </c>
      <c r="C4519" s="78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0" t="s">
        <v>3502</v>
      </c>
      <c r="C4521" s="78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0" t="s">
        <v>3206</v>
      </c>
      <c r="C4525" s="78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0" t="s">
        <v>3516</v>
      </c>
      <c r="C4528" s="78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0" t="s">
        <v>3523</v>
      </c>
      <c r="C4530" s="780"/>
      <c r="D4530" s="71"/>
      <c r="E4530" s="72">
        <v>2000</v>
      </c>
      <c r="F4530" s="48">
        <f t="shared" si="73"/>
        <v>42193</v>
      </c>
    </row>
    <row r="4531" spans="1:8" x14ac:dyDescent="0.3">
      <c r="A4531" s="171">
        <v>43213</v>
      </c>
      <c r="B4531" s="780" t="s">
        <v>3524</v>
      </c>
      <c r="C4531" s="78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0" t="s">
        <v>3444</v>
      </c>
      <c r="C4533" s="78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0" t="s">
        <v>3533</v>
      </c>
      <c r="C4548" s="78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0" t="s">
        <v>3533</v>
      </c>
      <c r="C4570" s="78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5" t="s">
        <v>3569</v>
      </c>
      <c r="C4597" s="786"/>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0" t="s">
        <v>3588</v>
      </c>
      <c r="C4619" s="78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0" t="s">
        <v>3590</v>
      </c>
      <c r="C4622" s="78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0" t="s">
        <v>3598</v>
      </c>
      <c r="C4630" s="78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0" t="s">
        <v>3444</v>
      </c>
      <c r="C4635" s="780"/>
      <c r="D4635" s="71"/>
      <c r="E4635" s="72">
        <v>50000</v>
      </c>
      <c r="F4635" s="48">
        <f t="shared" si="75"/>
        <v>50678</v>
      </c>
    </row>
    <row r="4636" spans="1:6" x14ac:dyDescent="0.3">
      <c r="A4636" s="171">
        <v>43227</v>
      </c>
      <c r="B4636" s="780" t="s">
        <v>3444</v>
      </c>
      <c r="C4636" s="78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0" t="s">
        <v>3614</v>
      </c>
      <c r="C4655" s="78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0" t="s">
        <v>3444</v>
      </c>
      <c r="C4664" s="78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0" t="s">
        <v>3628</v>
      </c>
      <c r="C4674" s="78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0" t="s">
        <v>3642</v>
      </c>
      <c r="C4691" s="78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0" t="s">
        <v>3444</v>
      </c>
      <c r="C4712" s="78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0" t="s">
        <v>3673</v>
      </c>
      <c r="C4723" s="78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0" t="s">
        <v>3685</v>
      </c>
      <c r="C4738" s="78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0" t="s">
        <v>3444</v>
      </c>
      <c r="C4745" s="78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0" t="s">
        <v>3698</v>
      </c>
      <c r="C4756" s="78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0" t="s">
        <v>3710</v>
      </c>
      <c r="C4770" s="78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0" t="s">
        <v>3717</v>
      </c>
      <c r="C4783" s="78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0" t="s">
        <v>3614</v>
      </c>
      <c r="C4789" s="78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0" t="s">
        <v>3717</v>
      </c>
      <c r="C4799" s="78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0" t="s">
        <v>3740</v>
      </c>
      <c r="C4812" s="780"/>
      <c r="D4812" s="71"/>
      <c r="E4812" s="72">
        <v>12500</v>
      </c>
      <c r="F4812" s="48">
        <f t="shared" si="78"/>
        <v>12853</v>
      </c>
    </row>
    <row r="4813" spans="1:6" x14ac:dyDescent="0.3">
      <c r="A4813" s="45">
        <v>43264</v>
      </c>
      <c r="B4813" s="780" t="s">
        <v>3741</v>
      </c>
      <c r="C4813" s="780"/>
      <c r="D4813" s="71"/>
      <c r="E4813" s="72">
        <v>3000</v>
      </c>
      <c r="F4813" s="48">
        <f t="shared" si="78"/>
        <v>15853</v>
      </c>
    </row>
    <row r="4814" spans="1:6" x14ac:dyDescent="0.3">
      <c r="A4814" s="45">
        <v>43264</v>
      </c>
      <c r="B4814" s="780" t="s">
        <v>3742</v>
      </c>
      <c r="C4814" s="780"/>
      <c r="D4814" s="71"/>
      <c r="E4814" s="72">
        <v>10000</v>
      </c>
      <c r="F4814" s="48">
        <f t="shared" si="78"/>
        <v>25853</v>
      </c>
    </row>
    <row r="4815" spans="1:6" x14ac:dyDescent="0.3">
      <c r="A4815" s="45">
        <v>43264</v>
      </c>
      <c r="B4815" s="780" t="s">
        <v>3743</v>
      </c>
      <c r="C4815" s="78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0" t="s">
        <v>3717</v>
      </c>
      <c r="C4822" s="78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0" t="s">
        <v>3590</v>
      </c>
      <c r="C4843" s="78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0" t="s">
        <v>3717</v>
      </c>
      <c r="C4859" s="78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0" t="s">
        <v>3803</v>
      </c>
      <c r="C4868" s="78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0" t="s">
        <v>3717</v>
      </c>
      <c r="C4876" s="78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0" t="s">
        <v>3717</v>
      </c>
      <c r="C4905" s="78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0" t="s">
        <v>2910</v>
      </c>
      <c r="C4919" s="78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0" t="s">
        <v>1981</v>
      </c>
      <c r="C4924" s="78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0" t="s">
        <v>3717</v>
      </c>
      <c r="C4930" s="78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0" t="s">
        <v>3717</v>
      </c>
      <c r="C4951" s="78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0" t="s">
        <v>3416</v>
      </c>
      <c r="C4955" s="78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0" t="s">
        <v>3717</v>
      </c>
      <c r="C4979" s="78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0" t="s">
        <v>3948</v>
      </c>
      <c r="C4990" s="78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0" t="s">
        <v>3909</v>
      </c>
      <c r="C4996" s="78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0" t="s">
        <v>3960</v>
      </c>
      <c r="C5070" s="78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0" t="s">
        <v>3969</v>
      </c>
      <c r="C5079" s="78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0" t="s">
        <v>3717</v>
      </c>
      <c r="C5087" s="78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0" t="s">
        <v>3717</v>
      </c>
      <c r="C5142" s="78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0" t="s">
        <v>4063</v>
      </c>
      <c r="C5155" s="78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0" t="s">
        <v>4063</v>
      </c>
      <c r="C5168" s="78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0" t="s">
        <v>4064</v>
      </c>
      <c r="C5182" s="78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0" t="s">
        <v>4106</v>
      </c>
      <c r="C5223" s="78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0" t="s">
        <v>4106</v>
      </c>
      <c r="C5233" s="78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0" t="s">
        <v>3444</v>
      </c>
      <c r="C5249" s="78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0" t="s">
        <v>4294</v>
      </c>
      <c r="C5256" s="78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0" t="s">
        <v>4150</v>
      </c>
      <c r="C5266" s="78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0" t="s">
        <v>4163</v>
      </c>
      <c r="C5287" s="78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0" t="s">
        <v>3444</v>
      </c>
      <c r="C5316" s="78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0" t="s">
        <v>3444</v>
      </c>
      <c r="C5323" s="78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0" t="s">
        <v>3444</v>
      </c>
      <c r="C5332" s="78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0" t="s">
        <v>3444</v>
      </c>
      <c r="C5344" s="78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0" t="s">
        <v>4215</v>
      </c>
      <c r="C5360" s="78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5" t="s">
        <v>4223</v>
      </c>
      <c r="C5363" s="786"/>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5" t="s">
        <v>3444</v>
      </c>
      <c r="C5384" s="786"/>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5" t="s">
        <v>3444</v>
      </c>
      <c r="C5392" s="786"/>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5" t="s">
        <v>3444</v>
      </c>
      <c r="C5403" s="786"/>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0" t="s">
        <v>4267</v>
      </c>
      <c r="C5419" s="78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0" t="s">
        <v>4106</v>
      </c>
      <c r="C5421" s="78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0" t="s">
        <v>3590</v>
      </c>
      <c r="C5437" s="78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0" t="s">
        <v>4286</v>
      </c>
      <c r="C5446" s="78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0" t="s">
        <v>4286</v>
      </c>
      <c r="C5451" s="78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0" t="s">
        <v>4299</v>
      </c>
      <c r="C5460" s="780"/>
      <c r="D5460" s="71"/>
      <c r="E5460" s="72">
        <f>76800</f>
        <v>76800</v>
      </c>
      <c r="F5460" s="48">
        <f t="shared" si="88"/>
        <v>77390</v>
      </c>
    </row>
    <row r="5461" spans="1:9" x14ac:dyDescent="0.3">
      <c r="A5461" s="45">
        <v>43370</v>
      </c>
      <c r="B5461" s="780" t="s">
        <v>4300</v>
      </c>
      <c r="C5461" s="78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0" t="s">
        <v>4294</v>
      </c>
      <c r="C5481" s="78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0" t="s">
        <v>4267</v>
      </c>
      <c r="C5485" s="78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0" t="s">
        <v>17</v>
      </c>
      <c r="C5489" s="78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0" t="s">
        <v>4322</v>
      </c>
      <c r="C5496" s="78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0" t="s">
        <v>4329</v>
      </c>
      <c r="C5506" s="780"/>
      <c r="D5506" s="71"/>
      <c r="E5506" s="72">
        <v>40000</v>
      </c>
      <c r="F5506" s="48">
        <f t="shared" si="88"/>
        <v>40001</v>
      </c>
    </row>
    <row r="5507" spans="1:6" x14ac:dyDescent="0.3">
      <c r="A5507" s="45">
        <v>43390</v>
      </c>
      <c r="B5507" s="780" t="s">
        <v>4106</v>
      </c>
      <c r="C5507" s="78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0" t="s">
        <v>4329</v>
      </c>
      <c r="C5526" s="78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0" t="s">
        <v>4329</v>
      </c>
      <c r="C5545" s="78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0" t="s">
        <v>4353</v>
      </c>
      <c r="C5550" s="78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0" t="s">
        <v>3444</v>
      </c>
      <c r="C5554" s="78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0" t="s">
        <v>3444</v>
      </c>
      <c r="C5562" s="78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0" t="s">
        <v>2960</v>
      </c>
      <c r="C5578" s="78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0" t="s">
        <v>4106</v>
      </c>
      <c r="C5581" s="78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0" t="s">
        <v>3444</v>
      </c>
      <c r="C5593" s="78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0" t="s">
        <v>3444</v>
      </c>
      <c r="C5600" s="78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0" t="s">
        <v>3444</v>
      </c>
      <c r="C5609" s="78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0" t="s">
        <v>4415</v>
      </c>
      <c r="C5614" s="78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0" t="s">
        <v>4455</v>
      </c>
      <c r="C5651" s="780"/>
      <c r="D5651" s="71"/>
      <c r="E5651" s="72">
        <v>194</v>
      </c>
      <c r="F5651" s="48">
        <f t="shared" si="91"/>
        <v>842</v>
      </c>
    </row>
    <row r="5652" spans="1:6" x14ac:dyDescent="0.3">
      <c r="A5652" s="45">
        <v>43448</v>
      </c>
      <c r="B5652" s="780" t="s">
        <v>4329</v>
      </c>
      <c r="C5652" s="78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0" t="s">
        <v>4329</v>
      </c>
      <c r="C5657" s="78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0" t="s">
        <v>4329</v>
      </c>
      <c r="C5665" s="78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0" t="s">
        <v>4329</v>
      </c>
      <c r="C5677" s="78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0" t="s">
        <v>4472</v>
      </c>
      <c r="C5684" s="78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0" t="s">
        <v>3444</v>
      </c>
      <c r="C5706" s="78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0" t="s">
        <v>3444</v>
      </c>
      <c r="C5716" s="78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0" t="s">
        <v>4447</v>
      </c>
      <c r="C5729" s="78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0" t="s">
        <v>4106</v>
      </c>
      <c r="C5732" s="78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0" t="s">
        <v>4106</v>
      </c>
      <c r="C5744" s="78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0" t="s">
        <v>4406</v>
      </c>
      <c r="C5754" s="78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0" t="s">
        <v>4406</v>
      </c>
      <c r="C5765" s="78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0" t="s">
        <v>4406</v>
      </c>
      <c r="C5772" s="78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0" t="s">
        <v>4406</v>
      </c>
      <c r="C5780" s="78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0" t="s">
        <v>4406</v>
      </c>
      <c r="C5789" s="78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0" t="s">
        <v>4406</v>
      </c>
      <c r="C5794" s="78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0" t="s">
        <v>4406</v>
      </c>
      <c r="C5810" s="78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0" t="s">
        <v>4574</v>
      </c>
      <c r="C5815" s="78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0" t="s">
        <v>4406</v>
      </c>
      <c r="C5818" s="78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0" t="s">
        <v>2960</v>
      </c>
      <c r="C5827" s="78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0" t="s">
        <v>4406</v>
      </c>
      <c r="C5831" s="78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0" t="s">
        <v>4406</v>
      </c>
      <c r="C5834" s="78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0" t="s">
        <v>4406</v>
      </c>
      <c r="C5841" s="78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0" t="s">
        <v>4406</v>
      </c>
      <c r="C5848" s="78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0" t="s">
        <v>4406</v>
      </c>
      <c r="C5859" s="78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0" t="s">
        <v>4406</v>
      </c>
      <c r="C5865" s="78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0" t="s">
        <v>4627</v>
      </c>
      <c r="C5876" s="78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0" t="s">
        <v>4631</v>
      </c>
      <c r="C5883" s="78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0" t="s">
        <v>4406</v>
      </c>
      <c r="C5886" s="78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0" t="s">
        <v>4632</v>
      </c>
      <c r="C5899" s="78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0" t="s">
        <v>4811</v>
      </c>
      <c r="C5933" s="78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0" t="s">
        <v>2960</v>
      </c>
      <c r="C5948" s="78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0" t="s">
        <v>4675</v>
      </c>
      <c r="C5950" s="78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0" t="s">
        <v>4810</v>
      </c>
      <c r="C5955" s="78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0" t="s">
        <v>4809</v>
      </c>
      <c r="C5965" s="78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0" t="s">
        <v>3444</v>
      </c>
      <c r="C5973" s="78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0" t="s">
        <v>3444</v>
      </c>
      <c r="C5982" s="78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0" t="s">
        <v>3444</v>
      </c>
      <c r="C5988" s="78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0" t="s">
        <v>4809</v>
      </c>
      <c r="C5997" s="78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0" t="s">
        <v>3444</v>
      </c>
      <c r="C6001" s="78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0" t="s">
        <v>4455</v>
      </c>
      <c r="C6026" s="78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0" t="s">
        <v>3444</v>
      </c>
      <c r="C6029" s="78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0" t="s">
        <v>3444</v>
      </c>
      <c r="C6032" s="78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0" t="s">
        <v>4753</v>
      </c>
      <c r="C6045" s="78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0" t="s">
        <v>3444</v>
      </c>
      <c r="C6050" s="78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0" t="s">
        <v>3444</v>
      </c>
      <c r="C6058" s="78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0" t="s">
        <v>3444</v>
      </c>
      <c r="C6072" s="78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0" t="s">
        <v>4808</v>
      </c>
      <c r="C6089" s="78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0" t="s">
        <v>4364</v>
      </c>
      <c r="C6112" s="78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0" t="s">
        <v>4809</v>
      </c>
      <c r="C6123" s="78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0" t="s">
        <v>4846</v>
      </c>
      <c r="C6160" s="780"/>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0" t="s">
        <v>4364</v>
      </c>
      <c r="C6169" s="78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1" t="s">
        <v>5335</v>
      </c>
      <c r="C6795" s="78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3" t="s">
        <v>5229</v>
      </c>
      <c r="C6827" s="783"/>
      <c r="D6827" s="784"/>
      <c r="E6827" s="199">
        <v>500000</v>
      </c>
      <c r="F6827" s="48">
        <f t="shared" si="111"/>
        <v>675437</v>
      </c>
    </row>
    <row r="6828" spans="1:6" x14ac:dyDescent="0.3">
      <c r="A6828" s="45">
        <v>43720</v>
      </c>
      <c r="B6828" s="768" t="s">
        <v>5368</v>
      </c>
      <c r="C6828" s="768"/>
      <c r="D6828" s="769"/>
      <c r="E6828" s="200">
        <v>500000</v>
      </c>
      <c r="F6828" s="48">
        <f t="shared" si="111"/>
        <v>1175437</v>
      </c>
    </row>
    <row r="6829" spans="1:6" x14ac:dyDescent="0.3">
      <c r="A6829" s="45">
        <v>43720</v>
      </c>
      <c r="B6829" s="778" t="s">
        <v>5367</v>
      </c>
      <c r="C6829" s="778"/>
      <c r="D6829" s="77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3" t="s">
        <v>5371</v>
      </c>
      <c r="C6834" s="774"/>
      <c r="D6834" s="77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3" t="s">
        <v>5379</v>
      </c>
      <c r="C6854" s="774"/>
      <c r="D6854" s="775"/>
      <c r="E6854" s="141">
        <v>100000</v>
      </c>
      <c r="F6854" s="48">
        <f t="shared" si="112"/>
        <v>114779</v>
      </c>
    </row>
    <row r="6855" spans="1:6" x14ac:dyDescent="0.3">
      <c r="A6855" s="45">
        <v>43724</v>
      </c>
      <c r="B6855" s="773" t="s">
        <v>5379</v>
      </c>
      <c r="C6855" s="774"/>
      <c r="D6855" s="77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3" t="s">
        <v>5379</v>
      </c>
      <c r="C6860" s="774"/>
      <c r="D6860" s="77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3" t="s">
        <v>5385</v>
      </c>
      <c r="C6862" s="774"/>
      <c r="D6862" s="77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3" t="s">
        <v>5379</v>
      </c>
      <c r="C6868" s="774"/>
      <c r="D6868" s="77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3" t="s">
        <v>5399</v>
      </c>
      <c r="C6875" s="774"/>
      <c r="D6875" s="77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3" t="s">
        <v>3717</v>
      </c>
      <c r="C6877" s="774"/>
      <c r="D6877" s="77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3" t="s">
        <v>3717</v>
      </c>
      <c r="C6886" s="774"/>
      <c r="D6886" s="77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3" t="s">
        <v>861</v>
      </c>
      <c r="C6907" s="774"/>
      <c r="D6907" s="77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3" t="s">
        <v>4329</v>
      </c>
      <c r="C6911" s="774"/>
      <c r="D6911" s="77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3" t="s">
        <v>4329</v>
      </c>
      <c r="C6919" s="774"/>
      <c r="D6919" s="77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3" t="s">
        <v>4329</v>
      </c>
      <c r="C6932" s="763"/>
      <c r="D6932" s="763"/>
      <c r="E6932" s="141">
        <v>75000</v>
      </c>
      <c r="F6932" s="48">
        <f>F6930-D6932+E6932</f>
        <v>94826</v>
      </c>
    </row>
    <row r="6933" spans="1:6" x14ac:dyDescent="0.3">
      <c r="A6933" s="45">
        <v>43739</v>
      </c>
      <c r="B6933" s="763" t="s">
        <v>861</v>
      </c>
      <c r="C6933" s="763"/>
      <c r="D6933" s="76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3" t="s">
        <v>4329</v>
      </c>
      <c r="C6946" s="763"/>
      <c r="D6946" s="76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7" t="s">
        <v>5431</v>
      </c>
      <c r="C6951" s="777"/>
      <c r="D6951" s="77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7" t="s">
        <v>5444</v>
      </c>
      <c r="C6965" s="777"/>
      <c r="D6965" s="77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7" t="s">
        <v>5448</v>
      </c>
      <c r="C6967" s="777"/>
      <c r="D6967" s="77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3" t="s">
        <v>5462</v>
      </c>
      <c r="C6974" s="763"/>
      <c r="D6974" s="76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3" t="s">
        <v>861</v>
      </c>
      <c r="C6977" s="763"/>
      <c r="D6977" s="76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3" t="s">
        <v>861</v>
      </c>
      <c r="C6982" s="763"/>
      <c r="D6982" s="76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3" t="s">
        <v>861</v>
      </c>
      <c r="C6988" s="763"/>
      <c r="D6988" s="76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3" t="s">
        <v>4362</v>
      </c>
      <c r="C6997" s="763"/>
      <c r="D6997" s="76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3" t="s">
        <v>861</v>
      </c>
      <c r="C7000" s="763"/>
      <c r="D7000" s="76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3" t="s">
        <v>4329</v>
      </c>
      <c r="C7004" s="763"/>
      <c r="D7004" s="76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3" t="s">
        <v>4329</v>
      </c>
      <c r="C7015" s="763"/>
      <c r="D7015" s="76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3"/>
      <c r="C7021" s="763"/>
      <c r="D7021" s="76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3" t="s">
        <v>861</v>
      </c>
      <c r="C7024" s="763"/>
      <c r="D7024" s="76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3" t="s">
        <v>861</v>
      </c>
      <c r="C7030" s="763"/>
      <c r="D7030" s="76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3" t="s">
        <v>4329</v>
      </c>
      <c r="C7033" s="763"/>
      <c r="D7033" s="76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3" t="s">
        <v>5499</v>
      </c>
      <c r="C7044" s="763"/>
      <c r="D7044" s="76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3" t="s">
        <v>5511</v>
      </c>
      <c r="C7058" s="763"/>
      <c r="D7058" s="76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3" t="s">
        <v>5527</v>
      </c>
      <c r="C7077" s="763"/>
      <c r="D7077" s="76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3" t="s">
        <v>5527</v>
      </c>
      <c r="C7103" s="763"/>
      <c r="D7103" s="76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3" t="s">
        <v>5559</v>
      </c>
      <c r="C7111" s="763"/>
      <c r="D7111" s="76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3" t="s">
        <v>4329</v>
      </c>
      <c r="C7124" s="763"/>
      <c r="D7124" s="763"/>
      <c r="E7124" s="141">
        <v>30000</v>
      </c>
      <c r="F7124" s="48">
        <f t="shared" si="116"/>
        <v>34780</v>
      </c>
    </row>
    <row r="7125" spans="1:6" x14ac:dyDescent="0.3">
      <c r="A7125" s="45">
        <v>43773</v>
      </c>
      <c r="B7125" s="763" t="s">
        <v>4329</v>
      </c>
      <c r="C7125" s="763"/>
      <c r="D7125" s="76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3" t="s">
        <v>5579</v>
      </c>
      <c r="C7129" s="763"/>
      <c r="D7129" s="763"/>
      <c r="E7129" s="141">
        <v>800000</v>
      </c>
      <c r="F7129" s="48">
        <f t="shared" si="116"/>
        <v>804270</v>
      </c>
    </row>
    <row r="7130" spans="1:6" x14ac:dyDescent="0.3">
      <c r="A7130" s="45">
        <v>43774</v>
      </c>
      <c r="B7130" s="763" t="s">
        <v>5579</v>
      </c>
      <c r="C7130" s="763"/>
      <c r="D7130" s="763"/>
      <c r="E7130" s="141">
        <v>300000</v>
      </c>
      <c r="F7130" s="48">
        <f t="shared" si="116"/>
        <v>1104270</v>
      </c>
    </row>
    <row r="7131" spans="1:6" x14ac:dyDescent="0.3">
      <c r="A7131" s="45">
        <v>43774</v>
      </c>
      <c r="B7131" s="763" t="s">
        <v>5579</v>
      </c>
      <c r="C7131" s="763"/>
      <c r="D7131" s="76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3" t="s">
        <v>5592</v>
      </c>
      <c r="C7137" s="774"/>
      <c r="D7137" s="77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3" t="s">
        <v>5602</v>
      </c>
      <c r="C7168" s="774"/>
      <c r="D7168" s="77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3" t="s">
        <v>5602</v>
      </c>
      <c r="C7187" s="763"/>
      <c r="D7187" s="76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3" t="s">
        <v>5632</v>
      </c>
      <c r="C7200" s="763"/>
      <c r="D7200" s="763"/>
      <c r="E7200" s="43"/>
      <c r="F7200" s="48">
        <v>0</v>
      </c>
    </row>
    <row r="7201" spans="1:11" x14ac:dyDescent="0.3">
      <c r="A7201" s="45">
        <v>43788</v>
      </c>
      <c r="B7201" s="763" t="s">
        <v>5633</v>
      </c>
      <c r="C7201" s="763"/>
      <c r="D7201" s="763"/>
      <c r="E7201" s="43">
        <v>1000000</v>
      </c>
      <c r="F7201" s="48">
        <f>E7201</f>
        <v>1000000</v>
      </c>
    </row>
    <row r="7202" spans="1:11" x14ac:dyDescent="0.3">
      <c r="A7202" s="45">
        <v>43788</v>
      </c>
      <c r="B7202" s="763" t="s">
        <v>5634</v>
      </c>
      <c r="C7202" s="763"/>
      <c r="D7202" s="76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3" t="s">
        <v>5636</v>
      </c>
      <c r="C7209" s="763"/>
      <c r="D7209" s="76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3" t="s">
        <v>5634</v>
      </c>
      <c r="C7219" s="763"/>
      <c r="D7219" s="76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3" t="s">
        <v>5774</v>
      </c>
      <c r="C7229" s="763"/>
      <c r="D7229" s="763"/>
      <c r="E7229" s="43">
        <v>45000</v>
      </c>
      <c r="F7229" s="48">
        <f t="shared" si="118"/>
        <v>51516</v>
      </c>
    </row>
    <row r="7230" spans="1:6" x14ac:dyDescent="0.3">
      <c r="A7230" s="45">
        <v>43810</v>
      </c>
      <c r="B7230" s="763" t="s">
        <v>5653</v>
      </c>
      <c r="C7230" s="763"/>
      <c r="D7230" s="76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3" t="s">
        <v>3717</v>
      </c>
      <c r="C7243" s="763"/>
      <c r="D7243" s="76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3" t="s">
        <v>3717</v>
      </c>
      <c r="C7245" s="763"/>
      <c r="D7245" s="76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3" t="s">
        <v>3717</v>
      </c>
      <c r="C7248" s="763"/>
      <c r="D7248" s="76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3" t="s">
        <v>5672</v>
      </c>
      <c r="C7260" s="763"/>
      <c r="D7260" s="76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3" t="s">
        <v>5672</v>
      </c>
      <c r="C7265" s="763"/>
      <c r="D7265" s="76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3" t="s">
        <v>4329</v>
      </c>
      <c r="C7268" s="763"/>
      <c r="D7268" s="76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3" t="s">
        <v>4329</v>
      </c>
      <c r="C7272" s="763"/>
      <c r="D7272" s="76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3" t="s">
        <v>4329</v>
      </c>
      <c r="C7292" s="763"/>
      <c r="D7292" s="76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3" t="s">
        <v>5672</v>
      </c>
      <c r="C7308" s="763"/>
      <c r="D7308" s="763"/>
      <c r="E7308" s="43">
        <v>750000</v>
      </c>
      <c r="F7308" s="48">
        <f t="shared" si="119"/>
        <v>750678</v>
      </c>
      <c r="K7308" s="52"/>
      <c r="L7308" s="52"/>
    </row>
    <row r="7309" spans="1:12" x14ac:dyDescent="0.3">
      <c r="A7309" s="45">
        <v>43837</v>
      </c>
      <c r="B7309" s="763" t="s">
        <v>5672</v>
      </c>
      <c r="C7309" s="763"/>
      <c r="D7309" s="763"/>
      <c r="E7309" s="43">
        <v>200000</v>
      </c>
      <c r="F7309" s="48">
        <f t="shared" ref="F7309:F7372" si="120">F7308+E7309-D7309</f>
        <v>950678</v>
      </c>
      <c r="K7309" s="52"/>
      <c r="L7309" s="52"/>
    </row>
    <row r="7310" spans="1:12" x14ac:dyDescent="0.3">
      <c r="A7310" s="45">
        <v>43837</v>
      </c>
      <c r="B7310" s="763" t="s">
        <v>5672</v>
      </c>
      <c r="C7310" s="763"/>
      <c r="D7310" s="763"/>
      <c r="E7310" s="43">
        <v>496000</v>
      </c>
      <c r="F7310" s="48">
        <f t="shared" si="120"/>
        <v>1446678</v>
      </c>
      <c r="K7310" s="52"/>
      <c r="L7310" s="52"/>
    </row>
    <row r="7311" spans="1:12" x14ac:dyDescent="0.3">
      <c r="A7311" s="45">
        <v>43837</v>
      </c>
      <c r="B7311" s="763" t="s">
        <v>4329</v>
      </c>
      <c r="C7311" s="763"/>
      <c r="D7311" s="76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3" t="s">
        <v>5717</v>
      </c>
      <c r="C7327" s="763"/>
      <c r="D7327" s="76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3" t="s">
        <v>5672</v>
      </c>
      <c r="C7331" s="763"/>
      <c r="D7331" s="76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3" t="s">
        <v>5672</v>
      </c>
      <c r="C7336" s="763"/>
      <c r="D7336" s="76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3" t="s">
        <v>2960</v>
      </c>
      <c r="C7354" s="763"/>
      <c r="D7354" s="76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3" t="s">
        <v>2960</v>
      </c>
      <c r="C7357" s="763"/>
      <c r="D7357" s="76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3" t="s">
        <v>5745</v>
      </c>
      <c r="C7360" s="763"/>
      <c r="D7360" s="76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3" t="s">
        <v>2960</v>
      </c>
      <c r="C7367" s="763"/>
      <c r="D7367" s="76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3" t="s">
        <v>4329</v>
      </c>
      <c r="C7374" s="763"/>
      <c r="D7374" s="76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3" t="s">
        <v>5755</v>
      </c>
      <c r="C7386" s="763"/>
      <c r="D7386" s="76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3" t="s">
        <v>2960</v>
      </c>
      <c r="C7416" s="763"/>
      <c r="D7416" s="76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3" t="s">
        <v>5786</v>
      </c>
      <c r="C7419" s="763"/>
      <c r="D7419" s="76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3" t="s">
        <v>5786</v>
      </c>
      <c r="C7422" s="763"/>
      <c r="D7422" s="76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3" t="s">
        <v>5809</v>
      </c>
      <c r="C7453" s="763"/>
      <c r="D7453" s="763"/>
      <c r="E7453" s="43">
        <v>500000</v>
      </c>
      <c r="F7453" s="48">
        <f t="shared" si="122"/>
        <v>1425522</v>
      </c>
    </row>
    <row r="7454" spans="1:6" x14ac:dyDescent="0.3">
      <c r="A7454" s="45">
        <v>43875</v>
      </c>
      <c r="B7454" s="763" t="s">
        <v>5836</v>
      </c>
      <c r="C7454" s="763"/>
      <c r="D7454" s="76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3" t="s">
        <v>5818</v>
      </c>
      <c r="C7462" s="763"/>
      <c r="D7462" s="76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3" t="s">
        <v>5809</v>
      </c>
      <c r="C7485" s="763"/>
      <c r="D7485" s="76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3" t="s">
        <v>5809</v>
      </c>
      <c r="C7498" s="763"/>
      <c r="D7498" s="76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3" t="s">
        <v>5809</v>
      </c>
      <c r="C7508" s="763"/>
      <c r="D7508" s="76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3" t="s">
        <v>5809</v>
      </c>
      <c r="C7514" s="763"/>
      <c r="D7514" s="76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3" t="s">
        <v>5809</v>
      </c>
      <c r="C7519" s="763"/>
      <c r="D7519" s="76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3" t="s">
        <v>5809</v>
      </c>
      <c r="C7524" s="763"/>
      <c r="D7524" s="76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3" t="s">
        <v>5809</v>
      </c>
      <c r="C7533" s="763"/>
      <c r="D7533" s="763"/>
      <c r="E7533" s="43">
        <v>35000</v>
      </c>
      <c r="F7533" s="48">
        <f t="shared" si="123"/>
        <v>45802</v>
      </c>
    </row>
    <row r="7534" spans="1:6" ht="15" customHeight="1" x14ac:dyDescent="0.3">
      <c r="A7534" s="45">
        <v>43888</v>
      </c>
      <c r="B7534" s="763" t="s">
        <v>5809</v>
      </c>
      <c r="C7534" s="763"/>
      <c r="D7534" s="76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3" t="s">
        <v>5809</v>
      </c>
      <c r="C7536" s="763"/>
      <c r="D7536" s="76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3" t="s">
        <v>5906</v>
      </c>
      <c r="C7548" s="763"/>
      <c r="D7548" s="76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3" t="s">
        <v>5921</v>
      </c>
      <c r="C7595" s="763"/>
      <c r="D7595" s="76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3" t="s">
        <v>5926</v>
      </c>
      <c r="C7599" s="763"/>
      <c r="D7599" s="76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3" t="s">
        <v>5952</v>
      </c>
      <c r="C7624" s="763"/>
      <c r="D7624" s="76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3" t="s">
        <v>5980</v>
      </c>
      <c r="C7642" s="763"/>
      <c r="D7642" s="76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3" t="s">
        <v>5986</v>
      </c>
      <c r="C7658" s="763"/>
      <c r="D7658" s="76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3" t="s">
        <v>2960</v>
      </c>
      <c r="C7661" s="763"/>
      <c r="D7661" s="76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3" t="s">
        <v>3444</v>
      </c>
      <c r="C7664" s="763"/>
      <c r="D7664" s="76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3" t="s">
        <v>2960</v>
      </c>
      <c r="C7667" s="763"/>
      <c r="D7667" s="76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3" t="s">
        <v>2960</v>
      </c>
      <c r="C7671" s="763"/>
      <c r="D7671" s="76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3" t="s">
        <v>2960</v>
      </c>
      <c r="C7678" s="763"/>
      <c r="D7678" s="76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3" t="s">
        <v>6000</v>
      </c>
      <c r="C7682" s="763"/>
      <c r="D7682" s="76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3" t="s">
        <v>2960</v>
      </c>
      <c r="C7684" s="763"/>
      <c r="D7684" s="76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3" t="s">
        <v>2960</v>
      </c>
      <c r="C7688" s="763"/>
      <c r="D7688" s="76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3" t="s">
        <v>2960</v>
      </c>
      <c r="C7691" s="763"/>
      <c r="D7691" s="76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3" t="s">
        <v>2960</v>
      </c>
      <c r="C7701" s="763"/>
      <c r="D7701" s="76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3" t="s">
        <v>2960</v>
      </c>
      <c r="C7712" s="763"/>
      <c r="D7712" s="76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3" t="s">
        <v>2960</v>
      </c>
      <c r="C7717" s="763"/>
      <c r="D7717" s="76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3" t="s">
        <v>2960</v>
      </c>
      <c r="C7720" s="763"/>
      <c r="D7720" s="76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3" t="s">
        <v>6039</v>
      </c>
      <c r="C7730" s="763"/>
      <c r="D7730" s="76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3" t="s">
        <v>6000</v>
      </c>
      <c r="C7741" s="763"/>
      <c r="D7741" s="76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3" t="s">
        <v>6055</v>
      </c>
      <c r="C7745" s="763"/>
      <c r="D7745" s="76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3" t="s">
        <v>6000</v>
      </c>
      <c r="C7754" s="763"/>
      <c r="D7754" s="76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3" t="s">
        <v>6055</v>
      </c>
      <c r="C7759" s="763"/>
      <c r="D7759" s="76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3" t="s">
        <v>6069</v>
      </c>
      <c r="C7766" s="763"/>
      <c r="D7766" s="76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3" t="s">
        <v>6079</v>
      </c>
      <c r="C7772" s="763"/>
      <c r="D7772" s="76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3" t="s">
        <v>6055</v>
      </c>
      <c r="C7774" s="763"/>
      <c r="D7774" s="76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3" t="s">
        <v>6000</v>
      </c>
      <c r="C7776" s="763"/>
      <c r="D7776" s="76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3" t="s">
        <v>6090</v>
      </c>
      <c r="C7780" s="763"/>
      <c r="D7780" s="76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3" t="s">
        <v>6095</v>
      </c>
      <c r="C7784" s="763"/>
      <c r="D7784" s="76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3" t="s">
        <v>6098</v>
      </c>
      <c r="C7789" s="763"/>
      <c r="D7789" s="76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3" t="s">
        <v>6055</v>
      </c>
      <c r="C7804" s="763"/>
      <c r="D7804" s="76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3" t="s">
        <v>6055</v>
      </c>
      <c r="C7809" s="763"/>
      <c r="D7809" s="76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3" t="s">
        <v>6162</v>
      </c>
      <c r="C7820" s="763"/>
      <c r="D7820" s="76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3" t="s">
        <v>6055</v>
      </c>
      <c r="C7823" s="763"/>
      <c r="D7823" s="76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3" t="s">
        <v>6137</v>
      </c>
      <c r="C7833" s="763"/>
      <c r="D7833" s="76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3" t="s">
        <v>6166</v>
      </c>
      <c r="C7836" s="763"/>
      <c r="D7836" s="76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3" t="s">
        <v>6166</v>
      </c>
      <c r="C7839" s="763"/>
      <c r="D7839" s="76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3" t="s">
        <v>6157</v>
      </c>
      <c r="C7853" s="763"/>
      <c r="D7853" s="76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3" t="s">
        <v>6187</v>
      </c>
      <c r="C7874" s="763"/>
      <c r="D7874" s="76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3" t="s">
        <v>6196</v>
      </c>
      <c r="C7886" s="763"/>
      <c r="D7886" s="76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3" t="s">
        <v>6204</v>
      </c>
      <c r="C7896" s="763"/>
      <c r="D7896" s="76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3" t="s">
        <v>6207</v>
      </c>
      <c r="C7898" s="763"/>
      <c r="D7898" s="76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3" t="s">
        <v>6210</v>
      </c>
      <c r="C7905" s="763"/>
      <c r="D7905" s="76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3" t="s">
        <v>6210</v>
      </c>
      <c r="C7923" s="763"/>
      <c r="D7923" s="76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3" t="s">
        <v>6210</v>
      </c>
      <c r="C7925" s="763"/>
      <c r="D7925" s="76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3" t="s">
        <v>6210</v>
      </c>
      <c r="C7935" s="763"/>
      <c r="D7935" s="76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3" t="s">
        <v>6210</v>
      </c>
      <c r="C7941" s="763"/>
      <c r="D7941" s="76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3" t="s">
        <v>6241</v>
      </c>
      <c r="C7950" s="763"/>
      <c r="D7950" s="76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3" t="s">
        <v>6249</v>
      </c>
      <c r="C7961" s="763"/>
      <c r="D7961" s="76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3" t="s">
        <v>6260</v>
      </c>
      <c r="C7968" s="763"/>
      <c r="D7968" s="76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3" t="s">
        <v>6257</v>
      </c>
      <c r="C7976" s="763"/>
      <c r="D7976" s="76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3" t="s">
        <v>6276</v>
      </c>
      <c r="C7985" s="763"/>
      <c r="D7985" s="76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3" t="s">
        <v>6257</v>
      </c>
      <c r="C8001" s="763"/>
      <c r="D8001" s="76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3" t="s">
        <v>6257</v>
      </c>
      <c r="C8020" s="763"/>
      <c r="D8020" s="76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3" t="s">
        <v>6257</v>
      </c>
      <c r="C8037" s="763"/>
      <c r="D8037" s="76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3" t="s">
        <v>6276</v>
      </c>
      <c r="C8054" s="763"/>
      <c r="D8054" s="76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3" t="s">
        <v>6339</v>
      </c>
      <c r="C8068" s="763"/>
      <c r="D8068" s="763"/>
      <c r="E8068" s="43">
        <v>288750</v>
      </c>
      <c r="F8068" s="48">
        <f t="shared" si="132"/>
        <v>317325</v>
      </c>
    </row>
    <row r="8069" spans="1:6" x14ac:dyDescent="0.3">
      <c r="A8069" s="45">
        <v>44053</v>
      </c>
      <c r="B8069" s="763" t="s">
        <v>6340</v>
      </c>
      <c r="C8069" s="763"/>
      <c r="D8069" s="76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3" t="s">
        <v>6257</v>
      </c>
      <c r="C8074" s="763"/>
      <c r="D8074" s="76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3" t="s">
        <v>6357</v>
      </c>
      <c r="C8097" s="763"/>
      <c r="D8097" s="76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3" t="s">
        <v>6257</v>
      </c>
      <c r="C8122" s="763"/>
      <c r="D8122" s="76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3" t="s">
        <v>6249</v>
      </c>
      <c r="C8132" s="763"/>
      <c r="D8132" s="76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3" t="s">
        <v>6409</v>
      </c>
      <c r="C8140" s="763"/>
      <c r="D8140" s="76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3" t="s">
        <v>6408</v>
      </c>
      <c r="C8144" s="763"/>
      <c r="D8144" s="76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3" t="s">
        <v>6407</v>
      </c>
      <c r="C8176" s="763"/>
      <c r="D8176" s="76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3" t="s">
        <v>6423</v>
      </c>
      <c r="C8182" s="763"/>
      <c r="D8182" s="76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3" t="s">
        <v>6438</v>
      </c>
      <c r="C8203" s="763"/>
      <c r="D8203" s="76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3" t="s">
        <v>5653</v>
      </c>
      <c r="C8206" s="763"/>
      <c r="D8206" s="76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3" t="s">
        <v>6438</v>
      </c>
      <c r="C8215" s="763"/>
      <c r="D8215" s="76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3" t="s">
        <v>6407</v>
      </c>
      <c r="C8219" s="763"/>
      <c r="D8219" s="76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3" t="s">
        <v>5653</v>
      </c>
      <c r="C8244" s="763"/>
      <c r="D8244" s="763"/>
      <c r="E8244" s="43">
        <v>50000</v>
      </c>
      <c r="F8244" s="48">
        <f t="shared" si="135"/>
        <v>66921.870967742056</v>
      </c>
    </row>
    <row r="8245" spans="1:10" x14ac:dyDescent="0.3">
      <c r="A8245" s="45">
        <v>44095</v>
      </c>
      <c r="B8245" s="763" t="s">
        <v>5653</v>
      </c>
      <c r="C8245" s="763"/>
      <c r="D8245" s="763"/>
      <c r="E8245" s="43">
        <v>25000</v>
      </c>
      <c r="F8245" s="48">
        <f t="shared" si="135"/>
        <v>91921.870967742056</v>
      </c>
    </row>
    <row r="8246" spans="1:10" x14ac:dyDescent="0.3">
      <c r="A8246" s="45">
        <v>44095</v>
      </c>
      <c r="B8246" s="763" t="s">
        <v>5653</v>
      </c>
      <c r="C8246" s="763"/>
      <c r="D8246" s="76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3" t="s">
        <v>5653</v>
      </c>
      <c r="C8253" s="763"/>
      <c r="D8253" s="76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3" t="s">
        <v>6490</v>
      </c>
      <c r="C8267" s="763"/>
      <c r="D8267" s="76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3" t="s">
        <v>5653</v>
      </c>
      <c r="C8269" s="763"/>
      <c r="D8269" s="76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3" t="s">
        <v>3444</v>
      </c>
      <c r="C8277" s="763"/>
      <c r="D8277" s="76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3" t="s">
        <v>6503</v>
      </c>
      <c r="C8289" s="763"/>
      <c r="D8289" s="763"/>
      <c r="E8289" s="43">
        <v>20000</v>
      </c>
      <c r="F8289" s="48">
        <f t="shared" ref="F8289:F8352" si="136">F8288+E8289-D8289</f>
        <v>30278.870967742056</v>
      </c>
    </row>
    <row r="8290" spans="1:8" x14ac:dyDescent="0.3">
      <c r="A8290" s="45">
        <v>44102</v>
      </c>
      <c r="B8290" s="763" t="s">
        <v>6503</v>
      </c>
      <c r="C8290" s="763"/>
      <c r="D8290" s="76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3" t="s">
        <v>5653</v>
      </c>
      <c r="C8293" s="763"/>
      <c r="D8293" s="76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3" t="s">
        <v>5653</v>
      </c>
      <c r="C8306" s="763"/>
      <c r="D8306" s="76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3" t="s">
        <v>5653</v>
      </c>
      <c r="C8321" s="763"/>
      <c r="D8321" s="76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3" t="s">
        <v>5653</v>
      </c>
      <c r="C8348" s="763"/>
      <c r="D8348" s="763"/>
      <c r="E8348" s="43">
        <v>299000</v>
      </c>
      <c r="F8348" s="48">
        <f t="shared" si="136"/>
        <v>308262.87096774206</v>
      </c>
    </row>
    <row r="8349" spans="1:6" x14ac:dyDescent="0.3">
      <c r="A8349" s="45">
        <v>44112</v>
      </c>
      <c r="B8349" s="763" t="s">
        <v>5653</v>
      </c>
      <c r="C8349" s="763"/>
      <c r="D8349" s="76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3" t="s">
        <v>5653</v>
      </c>
      <c r="C8371" s="763"/>
      <c r="D8371" s="76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3" t="s">
        <v>6566</v>
      </c>
      <c r="C8374" s="774"/>
      <c r="D8374" s="77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3" t="s">
        <v>6575</v>
      </c>
      <c r="C8381" s="763"/>
      <c r="D8381" s="76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3" t="s">
        <v>6582</v>
      </c>
      <c r="C8391" s="763"/>
      <c r="D8391" s="76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3" t="s">
        <v>3444</v>
      </c>
      <c r="C8437" s="763"/>
      <c r="D8437" s="76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3" t="s">
        <v>5653</v>
      </c>
      <c r="C8452" s="763"/>
      <c r="D8452" s="76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3" t="s">
        <v>5653</v>
      </c>
      <c r="C8476" s="763"/>
      <c r="D8476" s="76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3" t="s">
        <v>6672</v>
      </c>
      <c r="C8494" s="763"/>
      <c r="D8494" s="76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3" t="s">
        <v>2960</v>
      </c>
      <c r="C8501" s="763"/>
      <c r="D8501" s="76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3" t="s">
        <v>2960</v>
      </c>
      <c r="C8510" s="763"/>
      <c r="D8510" s="76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3" t="s">
        <v>2960</v>
      </c>
      <c r="C8513" s="763"/>
      <c r="D8513" s="76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3" t="s">
        <v>6688</v>
      </c>
      <c r="C8519" s="763"/>
      <c r="D8519" s="76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3" t="s">
        <v>6688</v>
      </c>
      <c r="C8529" s="763"/>
      <c r="D8529" s="76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3" t="s">
        <v>2960</v>
      </c>
      <c r="C8540" s="763"/>
      <c r="D8540" s="76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3" t="s">
        <v>6688</v>
      </c>
      <c r="C8558" s="763"/>
      <c r="D8558" s="76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3" t="s">
        <v>6688</v>
      </c>
      <c r="C8570" s="763"/>
      <c r="D8570" s="76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3" t="s">
        <v>5653</v>
      </c>
      <c r="C8587" s="763"/>
      <c r="D8587" s="76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3" t="s">
        <v>5653</v>
      </c>
      <c r="C8596" s="763"/>
      <c r="D8596" s="76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3" t="s">
        <v>4106</v>
      </c>
      <c r="C8612" s="763"/>
      <c r="D8612" s="76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3" t="s">
        <v>5653</v>
      </c>
      <c r="C8630" s="763"/>
      <c r="D8630" s="76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3" t="s">
        <v>5653</v>
      </c>
      <c r="C8634" s="763"/>
      <c r="D8634" s="76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3" t="s">
        <v>4106</v>
      </c>
      <c r="C8636" s="763"/>
      <c r="D8636" s="76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3" t="s">
        <v>6786</v>
      </c>
      <c r="C8651" s="763"/>
      <c r="D8651" s="76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3" t="s">
        <v>6800</v>
      </c>
      <c r="C8663" s="763"/>
      <c r="D8663" s="76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3" t="s">
        <v>6802</v>
      </c>
      <c r="C8673" s="763"/>
      <c r="D8673" s="76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3" t="s">
        <v>4106</v>
      </c>
      <c r="C8687" s="763"/>
      <c r="D8687" s="76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3" t="s">
        <v>6823</v>
      </c>
      <c r="C8698" s="763"/>
      <c r="D8698" s="76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3" t="s">
        <v>4415</v>
      </c>
      <c r="C8705" s="763"/>
      <c r="D8705" s="76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3" t="s">
        <v>4415</v>
      </c>
      <c r="C8721" s="763"/>
      <c r="D8721" s="76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3" t="s">
        <v>4415</v>
      </c>
      <c r="C8736" s="763"/>
      <c r="D8736" s="76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3" t="s">
        <v>4415</v>
      </c>
      <c r="C8742" s="763"/>
      <c r="D8742" s="76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3" t="s">
        <v>6858</v>
      </c>
      <c r="C8749" s="763"/>
      <c r="D8749" s="76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3" t="s">
        <v>4415</v>
      </c>
      <c r="C8798" s="763"/>
      <c r="D8798" s="76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3" t="s">
        <v>4415</v>
      </c>
      <c r="C8805" s="763"/>
      <c r="D8805" s="76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3" t="s">
        <v>4415</v>
      </c>
      <c r="C8830" s="763"/>
      <c r="D8830" s="76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6"/>
      <c r="J8832" s="776"/>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63" t="s">
        <v>4415</v>
      </c>
      <c r="C8836" s="763"/>
      <c r="D8836" s="763"/>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63" t="s">
        <v>4415</v>
      </c>
      <c r="C8840" s="763"/>
      <c r="D8840" s="76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3" t="s">
        <v>4415</v>
      </c>
      <c r="C8859" s="763"/>
      <c r="D8859" s="76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3" t="s">
        <v>3444</v>
      </c>
      <c r="C8866" s="763"/>
      <c r="D8866" s="763"/>
      <c r="E8866" s="43">
        <v>100000</v>
      </c>
      <c r="F8866" s="48">
        <f t="shared" si="145"/>
        <v>102511</v>
      </c>
    </row>
    <row r="8867" spans="1:6" x14ac:dyDescent="0.3">
      <c r="A8867" s="45">
        <v>43839</v>
      </c>
      <c r="B8867" s="763" t="s">
        <v>3444</v>
      </c>
      <c r="C8867" s="763"/>
      <c r="D8867" s="763"/>
      <c r="E8867" s="43">
        <v>35000</v>
      </c>
      <c r="F8867" s="48">
        <f t="shared" si="145"/>
        <v>137511</v>
      </c>
    </row>
    <row r="8868" spans="1:6" x14ac:dyDescent="0.3">
      <c r="A8868" s="45">
        <v>43839</v>
      </c>
      <c r="B8868" s="763" t="s">
        <v>4415</v>
      </c>
      <c r="C8868" s="763"/>
      <c r="D8868" s="76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3" t="s">
        <v>3444</v>
      </c>
      <c r="C8884" s="763"/>
      <c r="D8884" s="76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3" t="s">
        <v>3444</v>
      </c>
      <c r="C8894" s="763"/>
      <c r="D8894" s="76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3" t="s">
        <v>3444</v>
      </c>
      <c r="C8901" s="763"/>
      <c r="D8901" s="76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3" t="s">
        <v>3444</v>
      </c>
      <c r="C8907" s="763"/>
      <c r="D8907" s="76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3" t="s">
        <v>5379</v>
      </c>
      <c r="C8930" s="763"/>
      <c r="D8930" s="76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3" t="s">
        <v>5431</v>
      </c>
      <c r="C8940" s="774"/>
      <c r="D8940" s="77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3" t="s">
        <v>5379</v>
      </c>
      <c r="C8947" s="774"/>
      <c r="D8947" s="77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3" t="s">
        <v>7048</v>
      </c>
      <c r="C8975" s="774"/>
      <c r="D8975" s="775"/>
      <c r="E8975" s="43">
        <v>100000</v>
      </c>
      <c r="F8975" s="48">
        <f t="shared" si="146"/>
        <v>109464</v>
      </c>
    </row>
    <row r="8976" spans="1:6" x14ac:dyDescent="0.3">
      <c r="A8976" s="45">
        <v>44256</v>
      </c>
      <c r="B8976" s="773" t="s">
        <v>7048</v>
      </c>
      <c r="C8976" s="774"/>
      <c r="D8976" s="77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3" t="s">
        <v>7088</v>
      </c>
      <c r="C8992" s="774"/>
      <c r="D8992" s="775"/>
      <c r="E8992" s="43">
        <v>100000</v>
      </c>
      <c r="F8992" s="48">
        <f>F8991+E8992-D8992</f>
        <v>108416</v>
      </c>
    </row>
    <row r="8993" spans="1:6" x14ac:dyDescent="0.3">
      <c r="A8993" s="45">
        <v>44258</v>
      </c>
      <c r="B8993" s="773" t="s">
        <v>7088</v>
      </c>
      <c r="C8993" s="774"/>
      <c r="D8993" s="77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3" t="s">
        <v>7100</v>
      </c>
      <c r="C9003" s="774"/>
      <c r="D9003" s="77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3" t="s">
        <v>4415</v>
      </c>
      <c r="C9013" s="774"/>
      <c r="D9013" s="77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3" t="s">
        <v>7048</v>
      </c>
      <c r="C9019" s="774"/>
      <c r="D9019" s="77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3" t="s">
        <v>7106</v>
      </c>
      <c r="C9021" s="774"/>
      <c r="D9021" s="77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3" t="s">
        <v>7048</v>
      </c>
      <c r="C9036" s="774"/>
      <c r="D9036" s="77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3" t="s">
        <v>4415</v>
      </c>
      <c r="C9044" s="774"/>
      <c r="D9044" s="77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3" t="s">
        <v>7048</v>
      </c>
      <c r="C9061" s="774"/>
      <c r="D9061" s="77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3" t="s">
        <v>7048</v>
      </c>
      <c r="C9063" s="774"/>
      <c r="D9063" s="77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3" t="s">
        <v>4415</v>
      </c>
      <c r="C9065" s="774"/>
      <c r="D9065" s="77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3" t="s">
        <v>4415</v>
      </c>
      <c r="C9073" s="774"/>
      <c r="D9073" s="77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3" t="s">
        <v>7161</v>
      </c>
      <c r="C9080" s="774"/>
      <c r="D9080" s="77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3" t="s">
        <v>861</v>
      </c>
      <c r="C9094" s="774"/>
      <c r="D9094" s="77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3" t="s">
        <v>7195</v>
      </c>
      <c r="C9102" s="774"/>
      <c r="D9102" s="77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3" t="s">
        <v>7196</v>
      </c>
      <c r="C9109" s="774"/>
      <c r="D9109" s="77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3" t="s">
        <v>7088</v>
      </c>
      <c r="C9119" s="774"/>
      <c r="D9119" s="77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3" t="s">
        <v>3444</v>
      </c>
      <c r="C9135" s="774"/>
      <c r="D9135" s="77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3" t="s">
        <v>3444</v>
      </c>
      <c r="C9148" s="774"/>
      <c r="D9148" s="77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3" t="s">
        <v>861</v>
      </c>
      <c r="C9166" s="774"/>
      <c r="D9166" s="77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3" t="s">
        <v>5431</v>
      </c>
      <c r="C9179" s="774"/>
      <c r="D9179" s="77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3" t="s">
        <v>5431</v>
      </c>
      <c r="C9183" s="774"/>
      <c r="D9183" s="77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3" t="s">
        <v>7261</v>
      </c>
      <c r="C9197" s="774"/>
      <c r="D9197" s="77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3" t="s">
        <v>4415</v>
      </c>
      <c r="C9204" s="774"/>
      <c r="D9204" s="77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3" t="s">
        <v>4415</v>
      </c>
      <c r="C9211" s="774"/>
      <c r="D9211" s="775"/>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3" t="s">
        <v>4329</v>
      </c>
      <c r="C9226" s="774"/>
      <c r="D9226" s="77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3" t="s">
        <v>5431</v>
      </c>
      <c r="C9235" s="774"/>
      <c r="D9235" s="775"/>
      <c r="E9235" s="43">
        <v>70000</v>
      </c>
      <c r="F9235" s="48">
        <f t="shared" si="151"/>
        <v>76563</v>
      </c>
    </row>
    <row r="9236" spans="1:6" x14ac:dyDescent="0.3">
      <c r="A9236" s="45">
        <v>44298</v>
      </c>
      <c r="B9236" s="773" t="s">
        <v>5431</v>
      </c>
      <c r="C9236" s="774"/>
      <c r="D9236" s="775"/>
      <c r="E9236" s="43">
        <v>45000</v>
      </c>
      <c r="F9236" s="48">
        <f t="shared" si="151"/>
        <v>121563</v>
      </c>
    </row>
    <row r="9237" spans="1:6" x14ac:dyDescent="0.3">
      <c r="A9237" s="45">
        <v>44298</v>
      </c>
      <c r="B9237" s="773" t="s">
        <v>5431</v>
      </c>
      <c r="C9237" s="774"/>
      <c r="D9237" s="77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3" t="s">
        <v>7310</v>
      </c>
      <c r="C9242" s="774"/>
      <c r="D9242" s="77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3" t="s">
        <v>5431</v>
      </c>
      <c r="C9249" s="774"/>
      <c r="D9249" s="77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3" t="s">
        <v>3444</v>
      </c>
      <c r="C9258" s="774"/>
      <c r="D9258" s="77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3" t="s">
        <v>5431</v>
      </c>
      <c r="C9263" s="763"/>
      <c r="D9263" s="76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3" t="s">
        <v>5431</v>
      </c>
      <c r="C9274" s="763"/>
      <c r="D9274" s="76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3" t="s">
        <v>7343</v>
      </c>
      <c r="C9283" s="763"/>
      <c r="D9283" s="76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3" t="s">
        <v>7348</v>
      </c>
      <c r="C9287" s="763"/>
      <c r="D9287" s="76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3" t="s">
        <v>5431</v>
      </c>
      <c r="C9289" s="763"/>
      <c r="D9289" s="76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3" t="s">
        <v>5431</v>
      </c>
      <c r="C9300" s="763"/>
      <c r="D9300" s="76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3" t="s">
        <v>5431</v>
      </c>
      <c r="C9306" s="763"/>
      <c r="D9306" s="76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3" t="s">
        <v>5431</v>
      </c>
      <c r="C9310" s="763"/>
      <c r="D9310" s="76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3" t="s">
        <v>7374</v>
      </c>
      <c r="C9314" s="763"/>
      <c r="D9314" s="76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3" t="s">
        <v>4329</v>
      </c>
      <c r="C9340" s="763"/>
      <c r="D9340" s="763"/>
      <c r="E9340" s="43">
        <v>500000</v>
      </c>
      <c r="F9340" s="48">
        <f>F9339+E9340-D9340</f>
        <v>503165</v>
      </c>
    </row>
    <row r="9341" spans="1:13" x14ac:dyDescent="0.3">
      <c r="A9341" s="45">
        <v>44321</v>
      </c>
      <c r="B9341" s="763" t="s">
        <v>861</v>
      </c>
      <c r="C9341" s="763"/>
      <c r="D9341" s="76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3" t="s">
        <v>7422</v>
      </c>
      <c r="C9353" s="763"/>
      <c r="D9353" s="76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3" t="s">
        <v>4415</v>
      </c>
      <c r="C9365" s="763"/>
      <c r="D9365" s="76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3" t="s">
        <v>4415</v>
      </c>
      <c r="C9368" s="763"/>
      <c r="D9368" s="76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3" t="s">
        <v>861</v>
      </c>
      <c r="C9380" s="763"/>
      <c r="D9380" s="76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3" t="s">
        <v>7440</v>
      </c>
      <c r="C9387" s="763"/>
      <c r="D9387" s="76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2" t="s">
        <v>7448</v>
      </c>
      <c r="I9396" s="772"/>
      <c r="J9396" s="772"/>
    </row>
    <row r="9397" spans="1:12" x14ac:dyDescent="0.3">
      <c r="A9397" s="45">
        <v>44336</v>
      </c>
      <c r="B9397" s="763" t="s">
        <v>7440</v>
      </c>
      <c r="C9397" s="763"/>
      <c r="D9397" s="763"/>
      <c r="E9397" s="43">
        <v>50000</v>
      </c>
      <c r="F9397" s="48">
        <f t="shared" si="153"/>
        <v>68195</v>
      </c>
      <c r="H9397" s="771" t="s">
        <v>7527</v>
      </c>
      <c r="I9397" s="771"/>
      <c r="J9397" s="43">
        <v>25000</v>
      </c>
    </row>
    <row r="9398" spans="1:12" x14ac:dyDescent="0.3">
      <c r="A9398" s="45">
        <v>44336</v>
      </c>
      <c r="B9398" s="5" t="s">
        <v>4055</v>
      </c>
      <c r="C9398" s="5" t="s">
        <v>7456</v>
      </c>
      <c r="D9398" s="43">
        <v>40000</v>
      </c>
      <c r="E9398" s="43"/>
      <c r="F9398" s="48">
        <f t="shared" si="153"/>
        <v>28195</v>
      </c>
      <c r="H9398" s="771" t="s">
        <v>7449</v>
      </c>
      <c r="I9398" s="771"/>
      <c r="J9398" s="43">
        <v>201000</v>
      </c>
    </row>
    <row r="9399" spans="1:12" x14ac:dyDescent="0.3">
      <c r="A9399" s="45">
        <v>44336</v>
      </c>
      <c r="B9399" s="5" t="s">
        <v>7457</v>
      </c>
      <c r="C9399" s="5" t="s">
        <v>7458</v>
      </c>
      <c r="D9399" s="43">
        <v>16000</v>
      </c>
      <c r="E9399" s="43"/>
      <c r="F9399" s="48">
        <f t="shared" si="153"/>
        <v>12195</v>
      </c>
      <c r="H9399" s="771" t="s">
        <v>7450</v>
      </c>
      <c r="I9399" s="771"/>
      <c r="J9399" s="43">
        <v>201000</v>
      </c>
    </row>
    <row r="9400" spans="1:12" x14ac:dyDescent="0.3">
      <c r="A9400" s="45">
        <v>44336</v>
      </c>
      <c r="B9400" s="5" t="s">
        <v>7214</v>
      </c>
      <c r="C9400" s="5" t="s">
        <v>7460</v>
      </c>
      <c r="D9400" s="43">
        <v>2500</v>
      </c>
      <c r="E9400" s="43"/>
      <c r="F9400" s="48">
        <f t="shared" si="153"/>
        <v>9695</v>
      </c>
      <c r="H9400" s="771" t="s">
        <v>7452</v>
      </c>
      <c r="I9400" s="771"/>
      <c r="J9400" s="43">
        <v>4000</v>
      </c>
    </row>
    <row r="9401" spans="1:12" x14ac:dyDescent="0.3">
      <c r="A9401" s="45">
        <v>44336</v>
      </c>
      <c r="B9401" s="763" t="s">
        <v>7440</v>
      </c>
      <c r="C9401" s="763"/>
      <c r="D9401" s="763"/>
      <c r="E9401" s="43">
        <v>50000</v>
      </c>
      <c r="F9401" s="48">
        <f t="shared" si="153"/>
        <v>59695</v>
      </c>
      <c r="H9401" s="771" t="s">
        <v>7464</v>
      </c>
      <c r="I9401" s="771"/>
      <c r="J9401" s="43">
        <f>SUM(J9397:J9400)</f>
        <v>431000</v>
      </c>
    </row>
    <row r="9402" spans="1:12" x14ac:dyDescent="0.3">
      <c r="A9402" s="45">
        <v>44336</v>
      </c>
      <c r="B9402" s="5" t="s">
        <v>4550</v>
      </c>
      <c r="C9402" s="5" t="s">
        <v>7462</v>
      </c>
      <c r="D9402" s="43">
        <v>20000</v>
      </c>
      <c r="E9402" s="43"/>
      <c r="F9402" s="48">
        <f t="shared" si="153"/>
        <v>39695</v>
      </c>
      <c r="H9402" s="771" t="s">
        <v>7463</v>
      </c>
      <c r="I9402" s="771"/>
      <c r="J9402" s="43">
        <v>67000</v>
      </c>
    </row>
    <row r="9403" spans="1:12" x14ac:dyDescent="0.3">
      <c r="A9403" s="45">
        <v>44337</v>
      </c>
      <c r="B9403" s="5" t="s">
        <v>5156</v>
      </c>
      <c r="C9403" s="5" t="s">
        <v>7466</v>
      </c>
      <c r="D9403" s="43">
        <v>7260</v>
      </c>
      <c r="E9403" s="43"/>
      <c r="F9403" s="48">
        <f t="shared" si="153"/>
        <v>32435</v>
      </c>
      <c r="H9403" s="771" t="s">
        <v>7465</v>
      </c>
      <c r="I9403" s="77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3" t="s">
        <v>7440</v>
      </c>
      <c r="C9405" s="763"/>
      <c r="D9405" s="76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3" t="s">
        <v>7440</v>
      </c>
      <c r="C9410" s="763"/>
      <c r="D9410" s="76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3" t="s">
        <v>7440</v>
      </c>
      <c r="C9419" s="763"/>
      <c r="D9419" s="76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3" t="s">
        <v>7440</v>
      </c>
      <c r="C9439" s="763"/>
      <c r="D9439" s="76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3" t="s">
        <v>7440</v>
      </c>
      <c r="C9448" s="763"/>
      <c r="D9448" s="763"/>
      <c r="E9448" s="43">
        <v>720000</v>
      </c>
      <c r="F9448" s="48">
        <f t="shared" si="154"/>
        <v>743869</v>
      </c>
    </row>
    <row r="9449" spans="1:10" x14ac:dyDescent="0.3">
      <c r="A9449" s="45">
        <v>44349</v>
      </c>
      <c r="B9449" s="763" t="s">
        <v>7048</v>
      </c>
      <c r="C9449" s="763"/>
      <c r="D9449" s="76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3" t="s">
        <v>7088</v>
      </c>
      <c r="C9469" s="763"/>
      <c r="D9469" s="76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3" t="s">
        <v>7088</v>
      </c>
      <c r="C9475" s="763"/>
      <c r="D9475" s="763"/>
      <c r="E9475" s="43">
        <v>250000</v>
      </c>
      <c r="F9475" s="48">
        <f t="shared" si="155"/>
        <v>373893</v>
      </c>
      <c r="H9475" s="254"/>
    </row>
    <row r="9476" spans="1:12" x14ac:dyDescent="0.3">
      <c r="A9476" s="45">
        <v>44356</v>
      </c>
      <c r="B9476" s="763" t="s">
        <v>7088</v>
      </c>
      <c r="C9476" s="763"/>
      <c r="D9476" s="76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3" t="s">
        <v>7536</v>
      </c>
      <c r="C9483" s="763"/>
      <c r="D9483" s="76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3" t="s">
        <v>861</v>
      </c>
      <c r="C9486" s="763"/>
      <c r="D9486" s="76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3" t="s">
        <v>861</v>
      </c>
      <c r="C9496" s="763"/>
      <c r="D9496" s="76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3" t="s">
        <v>4362</v>
      </c>
      <c r="C9520" s="763"/>
      <c r="D9520" s="76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3" t="s">
        <v>7348</v>
      </c>
      <c r="C9523" s="763"/>
      <c r="D9523" s="76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3" t="s">
        <v>861</v>
      </c>
      <c r="C9525" s="763"/>
      <c r="D9525" s="76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3" t="s">
        <v>7577</v>
      </c>
      <c r="C9534" s="763"/>
      <c r="D9534" s="763"/>
      <c r="E9534" s="43">
        <v>700</v>
      </c>
      <c r="F9534" s="48">
        <f t="shared" si="156"/>
        <v>14488</v>
      </c>
      <c r="L9534" s="93"/>
    </row>
    <row r="9535" spans="1:12" x14ac:dyDescent="0.3">
      <c r="A9535" s="45">
        <v>44364</v>
      </c>
      <c r="B9535" s="5" t="s">
        <v>6341</v>
      </c>
      <c r="C9535" s="5" t="s">
        <v>6555</v>
      </c>
      <c r="D9535" s="43">
        <v>2500</v>
      </c>
      <c r="E9535" s="43"/>
      <c r="F9535" s="48">
        <f t="shared" si="156"/>
        <v>11988</v>
      </c>
      <c r="H9535" s="770"/>
      <c r="I9535" s="77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3" t="s">
        <v>7440</v>
      </c>
      <c r="C9538" s="763"/>
      <c r="D9538" s="76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3" t="s">
        <v>7048</v>
      </c>
      <c r="C9544" s="763"/>
      <c r="D9544" s="76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3" t="s">
        <v>4106</v>
      </c>
      <c r="C9556" s="763"/>
      <c r="D9556" s="76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3" t="s">
        <v>4106</v>
      </c>
      <c r="C9566" s="763"/>
      <c r="D9566" s="76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3" t="s">
        <v>7048</v>
      </c>
      <c r="C9579" s="763"/>
      <c r="D9579" s="76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3" t="s">
        <v>7617</v>
      </c>
      <c r="C9587" s="763"/>
      <c r="D9587" s="76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3" t="s">
        <v>7048</v>
      </c>
      <c r="C9591" s="763"/>
      <c r="D9591" s="76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3" t="s">
        <v>7440</v>
      </c>
      <c r="C9598" s="763"/>
      <c r="D9598" s="76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3" t="s">
        <v>7440</v>
      </c>
      <c r="C9606" s="763"/>
      <c r="D9606" s="76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3" t="s">
        <v>7650</v>
      </c>
      <c r="C9609" s="763"/>
      <c r="D9609" s="76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3" t="s">
        <v>861</v>
      </c>
      <c r="C9620" s="763"/>
      <c r="D9620" s="76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3" t="s">
        <v>7440</v>
      </c>
      <c r="C9657" s="763"/>
      <c r="D9657" s="76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3" t="s">
        <v>7440</v>
      </c>
      <c r="C9670" s="763"/>
      <c r="D9670" s="76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3" t="s">
        <v>7440</v>
      </c>
      <c r="C9680" s="763"/>
      <c r="D9680" s="76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3" t="s">
        <v>7440</v>
      </c>
      <c r="C9690" s="763"/>
      <c r="D9690" s="763"/>
      <c r="E9690" s="43">
        <v>10100</v>
      </c>
      <c r="F9690" s="48">
        <f t="shared" si="159"/>
        <v>33807</v>
      </c>
      <c r="J9690" s="52">
        <v>45249</v>
      </c>
      <c r="L9690" s="93"/>
    </row>
    <row r="9691" spans="1:12" x14ac:dyDescent="0.3">
      <c r="A9691" s="45">
        <v>44385</v>
      </c>
      <c r="B9691" s="763" t="s">
        <v>7440</v>
      </c>
      <c r="C9691" s="763"/>
      <c r="D9691" s="76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3" t="s">
        <v>7734</v>
      </c>
      <c r="C9709" s="763"/>
      <c r="D9709" s="76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3" t="s">
        <v>4106</v>
      </c>
      <c r="C9713" s="763"/>
      <c r="D9713" s="76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3" t="s">
        <v>7440</v>
      </c>
      <c r="C9725" s="763"/>
      <c r="D9725" s="76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3" t="s">
        <v>7793</v>
      </c>
      <c r="C9756" s="763"/>
      <c r="D9756" s="76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3" t="s">
        <v>4106</v>
      </c>
      <c r="C9778" s="763"/>
      <c r="D9778" s="76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3" t="s">
        <v>4106</v>
      </c>
      <c r="C9792" s="763"/>
      <c r="D9792" s="76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3" t="s">
        <v>7440</v>
      </c>
      <c r="C9811" s="763"/>
      <c r="D9811" s="76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3" t="s">
        <v>7440</v>
      </c>
      <c r="C9834" s="763"/>
      <c r="D9834" s="76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3" t="s">
        <v>7440</v>
      </c>
      <c r="C9837" s="763"/>
      <c r="D9837" s="76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3" t="s">
        <v>4106</v>
      </c>
      <c r="C9841" s="763"/>
      <c r="D9841" s="76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3" t="s">
        <v>7877</v>
      </c>
      <c r="C9850" s="763"/>
      <c r="D9850" s="76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3" t="s">
        <v>4406</v>
      </c>
      <c r="C9855" s="763"/>
      <c r="D9855" s="76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3" t="s">
        <v>7734</v>
      </c>
      <c r="C9866" s="763"/>
      <c r="D9866" s="763"/>
      <c r="E9866" s="43">
        <v>46210</v>
      </c>
      <c r="F9866" s="48">
        <f t="shared" si="162"/>
        <v>157181.66129032261</v>
      </c>
      <c r="H9866" s="52">
        <f>SUM(H9862:H9862)</f>
        <v>0</v>
      </c>
      <c r="J9866" s="52">
        <v>45249</v>
      </c>
      <c r="L9866" s="93"/>
    </row>
    <row r="9867" spans="1:12" x14ac:dyDescent="0.3">
      <c r="A9867" s="45">
        <v>44418</v>
      </c>
      <c r="B9867" s="763" t="s">
        <v>7891</v>
      </c>
      <c r="C9867" s="763"/>
      <c r="D9867" s="76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3" t="s">
        <v>7734</v>
      </c>
      <c r="C9874" s="763"/>
      <c r="D9874" s="76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3" t="s">
        <v>7891</v>
      </c>
      <c r="C9881" s="763"/>
      <c r="D9881" s="76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3" t="s">
        <v>7891</v>
      </c>
      <c r="C9896" s="763"/>
      <c r="D9896" s="763"/>
      <c r="E9896" s="43">
        <v>100000</v>
      </c>
      <c r="F9896" s="48">
        <f>F9895+E9896-D9896</f>
        <v>107262.66129032261</v>
      </c>
      <c r="I9896" s="52">
        <f>SUM(I9894:I9895)</f>
        <v>1160</v>
      </c>
      <c r="L9896" s="93"/>
    </row>
    <row r="9897" spans="1:12" x14ac:dyDescent="0.3">
      <c r="A9897" s="45">
        <v>44425</v>
      </c>
      <c r="B9897" s="763" t="s">
        <v>7891</v>
      </c>
      <c r="C9897" s="763"/>
      <c r="D9897" s="76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3" t="s">
        <v>7891</v>
      </c>
      <c r="C9904" s="763"/>
      <c r="D9904" s="763"/>
      <c r="E9904" s="43">
        <v>100000</v>
      </c>
      <c r="F9904" s="48">
        <f t="shared" si="163"/>
        <v>116924.66129032261</v>
      </c>
      <c r="I9904" s="52">
        <f>SUM(I9902:I9903)</f>
        <v>0</v>
      </c>
      <c r="L9904" s="93"/>
    </row>
    <row r="9905" spans="1:12" x14ac:dyDescent="0.3">
      <c r="A9905" s="45">
        <v>44428</v>
      </c>
      <c r="B9905" s="763" t="s">
        <v>7891</v>
      </c>
      <c r="C9905" s="763"/>
      <c r="D9905" s="76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3" t="s">
        <v>7891</v>
      </c>
      <c r="C9916" s="763"/>
      <c r="D9916" s="76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3" t="s">
        <v>7951</v>
      </c>
      <c r="C9940" s="763"/>
      <c r="D9940" s="76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3" t="s">
        <v>7953</v>
      </c>
      <c r="C9942" s="763"/>
      <c r="D9942" s="76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3" t="s">
        <v>4106</v>
      </c>
      <c r="C9944" s="763"/>
      <c r="D9944" s="76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3" t="s">
        <v>5431</v>
      </c>
      <c r="C9952" s="763"/>
      <c r="D9952" s="76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3" t="s">
        <v>7977</v>
      </c>
      <c r="C9973" s="763"/>
      <c r="D9973" s="76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3" t="s">
        <v>861</v>
      </c>
      <c r="C9984" s="763"/>
      <c r="D9984" s="76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3" t="s">
        <v>4329</v>
      </c>
      <c r="C9999" s="763"/>
      <c r="D9999" s="76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3" t="s">
        <v>8034</v>
      </c>
      <c r="C10015" s="763"/>
      <c r="D10015" s="76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3" t="s">
        <v>8035</v>
      </c>
      <c r="C10017" s="763"/>
      <c r="D10017" s="76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3" t="s">
        <v>4415</v>
      </c>
      <c r="C10024" s="763"/>
      <c r="D10024" s="76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3" t="s">
        <v>8049</v>
      </c>
      <c r="C10029" s="763"/>
      <c r="D10029" s="76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3" t="s">
        <v>861</v>
      </c>
      <c r="C10037" s="763"/>
      <c r="D10037" s="76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3" t="s">
        <v>4415</v>
      </c>
      <c r="C10049" s="763"/>
      <c r="D10049" s="76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3" t="s">
        <v>4106</v>
      </c>
      <c r="C10061" s="763"/>
      <c r="D10061" s="763"/>
      <c r="E10061" s="43">
        <v>100000</v>
      </c>
      <c r="F10061" s="48">
        <f t="shared" si="166"/>
        <v>111049.66129032266</v>
      </c>
      <c r="L10061" s="93"/>
    </row>
    <row r="10062" spans="1:12" x14ac:dyDescent="0.3">
      <c r="A10062" s="45">
        <v>44473</v>
      </c>
      <c r="B10062" s="763" t="s">
        <v>4106</v>
      </c>
      <c r="C10062" s="763"/>
      <c r="D10062" s="763"/>
      <c r="E10062" s="43">
        <v>100000</v>
      </c>
      <c r="F10062" s="48">
        <f t="shared" si="166"/>
        <v>211049.66129032266</v>
      </c>
      <c r="L10062" s="93"/>
    </row>
    <row r="10063" spans="1:12" x14ac:dyDescent="0.3">
      <c r="A10063" s="45">
        <v>44473</v>
      </c>
      <c r="B10063" s="763" t="s">
        <v>4106</v>
      </c>
      <c r="C10063" s="763"/>
      <c r="D10063" s="76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3" t="s">
        <v>8072</v>
      </c>
      <c r="C10066" s="763"/>
      <c r="D10066" s="76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3" t="s">
        <v>4106</v>
      </c>
      <c r="C10085" s="763"/>
      <c r="D10085" s="763"/>
      <c r="E10085" s="43">
        <v>150000</v>
      </c>
      <c r="F10085" s="48">
        <f t="shared" ref="F10085:F10148" si="167">F10084+E10085-D10085</f>
        <v>156347.66129032266</v>
      </c>
      <c r="L10085" s="93"/>
    </row>
    <row r="10086" spans="1:12" x14ac:dyDescent="0.3">
      <c r="A10086" s="45">
        <v>44474</v>
      </c>
      <c r="B10086" s="763" t="s">
        <v>4415</v>
      </c>
      <c r="C10086" s="763"/>
      <c r="D10086" s="763"/>
      <c r="E10086" s="43">
        <v>350000</v>
      </c>
      <c r="F10086" s="48">
        <f t="shared" si="167"/>
        <v>506347.66129032266</v>
      </c>
      <c r="L10086" s="93"/>
    </row>
    <row r="10087" spans="1:12" x14ac:dyDescent="0.3">
      <c r="A10087" s="45">
        <v>44474</v>
      </c>
      <c r="B10087" s="763" t="s">
        <v>4415</v>
      </c>
      <c r="C10087" s="763"/>
      <c r="D10087" s="763"/>
      <c r="E10087" s="43">
        <v>300000</v>
      </c>
      <c r="F10087" s="48">
        <f t="shared" si="167"/>
        <v>806347.66129032266</v>
      </c>
      <c r="L10087" s="93"/>
    </row>
    <row r="10088" spans="1:12" x14ac:dyDescent="0.3">
      <c r="A10088" s="45">
        <v>44474</v>
      </c>
      <c r="B10088" s="763" t="s">
        <v>4415</v>
      </c>
      <c r="C10088" s="763"/>
      <c r="D10088" s="76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3" t="s">
        <v>8093</v>
      </c>
      <c r="C10100" s="763"/>
      <c r="D10100" s="763"/>
      <c r="E10100" s="43">
        <v>62000</v>
      </c>
      <c r="F10100" s="48">
        <f t="shared" si="167"/>
        <v>93572.661290322663</v>
      </c>
    </row>
    <row r="10101" spans="1:6" x14ac:dyDescent="0.3">
      <c r="A10101" s="45">
        <v>44474</v>
      </c>
      <c r="B10101" s="763" t="s">
        <v>8094</v>
      </c>
      <c r="C10101" s="763"/>
      <c r="D10101" s="76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3" t="s">
        <v>4415</v>
      </c>
      <c r="C10114" s="763"/>
      <c r="D10114" s="76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3" t="s">
        <v>8112</v>
      </c>
      <c r="C10121" s="763"/>
      <c r="D10121" s="76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3" t="s">
        <v>4106</v>
      </c>
      <c r="C10127" s="763"/>
      <c r="D10127" s="76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3" t="s">
        <v>4106</v>
      </c>
      <c r="C10135" s="763"/>
      <c r="D10135" s="76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3" t="s">
        <v>8134</v>
      </c>
      <c r="C10150" s="763"/>
      <c r="D10150" s="76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3" t="s">
        <v>8034</v>
      </c>
      <c r="C10161" s="763"/>
      <c r="D10161" s="76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3" t="s">
        <v>3444</v>
      </c>
      <c r="C10169" s="763"/>
      <c r="D10169" s="76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3" t="s">
        <v>4106</v>
      </c>
      <c r="C10178" s="763"/>
      <c r="D10178" s="76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3" t="s">
        <v>4364</v>
      </c>
      <c r="C10186" s="763"/>
      <c r="D10186" s="76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3" t="s">
        <v>4364</v>
      </c>
      <c r="C10194" s="763"/>
      <c r="D10194" s="76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3" t="s">
        <v>4106</v>
      </c>
      <c r="C10201" s="763"/>
      <c r="D10201" s="76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3" t="s">
        <v>4106</v>
      </c>
      <c r="C10211" s="763"/>
      <c r="D10211" s="76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3" t="s">
        <v>7440</v>
      </c>
      <c r="C10237" s="763"/>
      <c r="D10237" s="76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3" t="s">
        <v>4106</v>
      </c>
      <c r="C10245" s="763"/>
      <c r="D10245" s="76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3" t="s">
        <v>3444</v>
      </c>
      <c r="C10247" s="763"/>
      <c r="D10247" s="76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3" t="s">
        <v>4106</v>
      </c>
      <c r="C10262" s="763"/>
      <c r="D10262" s="763"/>
      <c r="E10262" s="43">
        <v>250000</v>
      </c>
      <c r="F10262" s="48">
        <f t="shared" si="169"/>
        <v>250502.66129032266</v>
      </c>
      <c r="I10262" s="52">
        <v>24000</v>
      </c>
      <c r="L10262" s="93"/>
    </row>
    <row r="10263" spans="1:12" x14ac:dyDescent="0.3">
      <c r="A10263" s="45">
        <v>44508</v>
      </c>
      <c r="B10263" s="763" t="s">
        <v>4106</v>
      </c>
      <c r="C10263" s="763"/>
      <c r="D10263" s="76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3" t="s">
        <v>7440</v>
      </c>
      <c r="C10275" s="763"/>
      <c r="D10275" s="76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3" t="s">
        <v>7440</v>
      </c>
      <c r="C10277" s="763"/>
      <c r="D10277" s="76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3" t="s">
        <v>7440</v>
      </c>
      <c r="C10287" s="763"/>
      <c r="D10287" s="76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3" t="s">
        <v>8272</v>
      </c>
      <c r="C10293" s="763"/>
      <c r="D10293" s="763"/>
      <c r="E10293" s="43">
        <v>4000</v>
      </c>
      <c r="F10293" s="48">
        <f t="shared" si="170"/>
        <v>121667.66129032266</v>
      </c>
      <c r="I10293" s="52">
        <v>24000</v>
      </c>
      <c r="L10293" s="93"/>
    </row>
    <row r="10294" spans="1:12" x14ac:dyDescent="0.3">
      <c r="A10294" s="45">
        <v>44513</v>
      </c>
      <c r="B10294" s="763" t="s">
        <v>8260</v>
      </c>
      <c r="C10294" s="763"/>
      <c r="D10294" s="76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3" t="s">
        <v>7440</v>
      </c>
      <c r="C10307" s="763"/>
      <c r="D10307" s="76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3" t="s">
        <v>8290</v>
      </c>
      <c r="C10312" s="763"/>
      <c r="D10312" s="76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3" t="s">
        <v>7440</v>
      </c>
      <c r="C10317" s="763"/>
      <c r="D10317" s="76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3" t="s">
        <v>7440</v>
      </c>
      <c r="C10327" s="763"/>
      <c r="D10327" s="76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3" t="s">
        <v>7440</v>
      </c>
      <c r="C10339" s="763"/>
      <c r="D10339" s="76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3" t="s">
        <v>8290</v>
      </c>
      <c r="C10341" s="763"/>
      <c r="D10341" s="76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3" t="s">
        <v>4106</v>
      </c>
      <c r="C10344" s="763"/>
      <c r="D10344" s="76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3" t="s">
        <v>7440</v>
      </c>
      <c r="C10369" s="763"/>
      <c r="D10369" s="76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3" t="s">
        <v>4406</v>
      </c>
      <c r="C10378" s="763"/>
      <c r="D10378" s="76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3" t="s">
        <v>8290</v>
      </c>
      <c r="C10392" s="763"/>
      <c r="D10392" s="76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3" t="s">
        <v>7440</v>
      </c>
      <c r="C10404" s="763"/>
      <c r="D10404" s="76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3" t="s">
        <v>8626</v>
      </c>
      <c r="C10412" s="763"/>
      <c r="D10412" s="76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3" t="s">
        <v>4106</v>
      </c>
      <c r="C10416" s="763"/>
      <c r="D10416" s="76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3" t="s">
        <v>4106</v>
      </c>
      <c r="C10433" s="763"/>
      <c r="D10433" s="76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3" t="s">
        <v>7440</v>
      </c>
      <c r="C10443" s="763"/>
      <c r="D10443" s="76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3" t="s">
        <v>8290</v>
      </c>
      <c r="C10461" s="763"/>
      <c r="D10461" s="76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3" t="s">
        <v>4106</v>
      </c>
      <c r="C10467" s="763"/>
      <c r="D10467" s="76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3" t="s">
        <v>4106</v>
      </c>
      <c r="C10485" s="763"/>
      <c r="D10485" s="76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3" t="s">
        <v>4106</v>
      </c>
      <c r="C10515" s="763"/>
      <c r="D10515" s="76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3" t="s">
        <v>8290</v>
      </c>
      <c r="C10528" s="763"/>
      <c r="D10528" s="76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3" t="s">
        <v>4106</v>
      </c>
      <c r="C10540" s="763"/>
      <c r="D10540" s="76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3" t="s">
        <v>4106</v>
      </c>
      <c r="C10561" s="763"/>
      <c r="D10561" s="76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3" t="s">
        <v>4106</v>
      </c>
      <c r="C10586" s="763"/>
      <c r="D10586" s="76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3" t="s">
        <v>8801</v>
      </c>
      <c r="C10601" s="763"/>
      <c r="D10601" s="76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3" t="s">
        <v>7440</v>
      </c>
      <c r="C10609" s="763"/>
      <c r="D10609" s="76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3" t="s">
        <v>7440</v>
      </c>
      <c r="C10620" s="763"/>
      <c r="D10620" s="76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67" t="s">
        <v>4106</v>
      </c>
      <c r="C10637" s="768"/>
      <c r="D10637" s="769"/>
      <c r="E10637" s="249">
        <v>250000</v>
      </c>
      <c r="F10637" s="48">
        <f t="shared" si="175"/>
        <v>265979.66129032266</v>
      </c>
      <c r="I10637" s="52">
        <v>24000</v>
      </c>
      <c r="L10637" s="93"/>
    </row>
    <row r="10638" spans="1:12" x14ac:dyDescent="0.3">
      <c r="A10638" s="332">
        <v>44599</v>
      </c>
      <c r="B10638" s="767" t="s">
        <v>4106</v>
      </c>
      <c r="C10638" s="768"/>
      <c r="D10638" s="76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7" t="s">
        <v>8837</v>
      </c>
      <c r="C10647" s="768"/>
      <c r="D10647" s="76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7" t="s">
        <v>8839</v>
      </c>
      <c r="C10650" s="768"/>
      <c r="D10650" s="769"/>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7" t="s">
        <v>4106</v>
      </c>
      <c r="C10653" s="768"/>
      <c r="D10653" s="76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7" t="s">
        <v>7440</v>
      </c>
      <c r="C10664" s="768"/>
      <c r="D10664" s="76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7" t="s">
        <v>8856</v>
      </c>
      <c r="C10672" s="768"/>
      <c r="D10672" s="76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7" t="s">
        <v>8290</v>
      </c>
      <c r="C10677" s="768"/>
      <c r="D10677" s="76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7" t="s">
        <v>7440</v>
      </c>
      <c r="C10679" s="768"/>
      <c r="D10679" s="76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7" t="s">
        <v>8290</v>
      </c>
      <c r="C10684" s="768"/>
      <c r="D10684" s="76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7" t="s">
        <v>3444</v>
      </c>
      <c r="C10687" s="768"/>
      <c r="D10687" s="76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7" t="s">
        <v>8290</v>
      </c>
      <c r="C10703" s="768"/>
      <c r="D10703" s="76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7" t="s">
        <v>4106</v>
      </c>
      <c r="C10709" s="768"/>
      <c r="D10709" s="769"/>
      <c r="E10709" s="249">
        <v>300000</v>
      </c>
      <c r="F10709" s="48">
        <f t="shared" si="176"/>
        <v>301863.66129032266</v>
      </c>
      <c r="G10709" s="4"/>
    </row>
    <row r="10710" spans="1:8" x14ac:dyDescent="0.3">
      <c r="A10710" s="45">
        <v>44620</v>
      </c>
      <c r="B10710" s="767" t="s">
        <v>4106</v>
      </c>
      <c r="C10710" s="768"/>
      <c r="D10710" s="76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4" t="s">
        <v>7440</v>
      </c>
      <c r="C10744" s="765"/>
      <c r="D10744" s="766"/>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7" t="s">
        <v>4106</v>
      </c>
      <c r="C10754" s="768"/>
      <c r="D10754" s="769"/>
      <c r="E10754" s="43">
        <v>250000</v>
      </c>
      <c r="F10754" s="48">
        <f t="shared" si="177"/>
        <v>263832.66129032266</v>
      </c>
      <c r="G10754" s="4"/>
    </row>
    <row r="10755" spans="1:8" x14ac:dyDescent="0.3">
      <c r="A10755" s="45">
        <v>44628</v>
      </c>
      <c r="B10755" s="767" t="s">
        <v>4106</v>
      </c>
      <c r="C10755" s="768"/>
      <c r="D10755" s="769"/>
      <c r="E10755" s="43">
        <v>250000</v>
      </c>
      <c r="F10755" s="48">
        <f t="shared" si="177"/>
        <v>513832.66129032266</v>
      </c>
      <c r="G10755" s="4"/>
    </row>
    <row r="10756" spans="1:8" x14ac:dyDescent="0.3">
      <c r="A10756" s="45">
        <v>44628</v>
      </c>
      <c r="B10756" s="764" t="s">
        <v>7440</v>
      </c>
      <c r="C10756" s="765"/>
      <c r="D10756" s="766"/>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4" t="s">
        <v>8938</v>
      </c>
      <c r="C10769" s="765"/>
      <c r="D10769" s="766"/>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4" t="s">
        <v>8941</v>
      </c>
      <c r="C10771" s="765"/>
      <c r="D10771" s="766"/>
      <c r="E10771" s="337">
        <v>500</v>
      </c>
      <c r="F10771" s="48">
        <f t="shared" si="177"/>
        <v>28826.661290322663</v>
      </c>
      <c r="G10771" s="4"/>
    </row>
    <row r="10772" spans="1:8" x14ac:dyDescent="0.3">
      <c r="A10772" s="45">
        <v>44630</v>
      </c>
      <c r="B10772" s="767" t="s">
        <v>4106</v>
      </c>
      <c r="C10772" s="768"/>
      <c r="D10772" s="769"/>
      <c r="E10772" s="43">
        <v>250000</v>
      </c>
      <c r="F10772" s="48">
        <f t="shared" si="177"/>
        <v>278826.66129032266</v>
      </c>
      <c r="G10772" s="4"/>
    </row>
    <row r="10773" spans="1:8" x14ac:dyDescent="0.3">
      <c r="A10773" s="45">
        <v>44630</v>
      </c>
      <c r="B10773" s="767" t="s">
        <v>4106</v>
      </c>
      <c r="C10773" s="768"/>
      <c r="D10773" s="769"/>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4" t="s">
        <v>8974</v>
      </c>
      <c r="C10794" s="765"/>
      <c r="D10794" s="766"/>
      <c r="E10794" s="337">
        <v>10000</v>
      </c>
      <c r="F10794" s="48">
        <f t="shared" si="178"/>
        <v>10247.661290322663</v>
      </c>
      <c r="G10794" s="4"/>
    </row>
    <row r="10795" spans="1:9" x14ac:dyDescent="0.3">
      <c r="A10795" s="45">
        <v>44638</v>
      </c>
      <c r="B10795" s="764" t="s">
        <v>8974</v>
      </c>
      <c r="C10795" s="765"/>
      <c r="D10795" s="766"/>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4" t="s">
        <v>7440</v>
      </c>
      <c r="C10806" s="765"/>
      <c r="D10806" s="766"/>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4" t="s">
        <v>7440</v>
      </c>
      <c r="C10811" s="765"/>
      <c r="D10811" s="766"/>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3" t="s">
        <v>8974</v>
      </c>
      <c r="C10821" s="763"/>
      <c r="D10821" s="76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3" t="s">
        <v>7440</v>
      </c>
      <c r="C10825" s="763"/>
      <c r="D10825" s="76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3" t="s">
        <v>7440</v>
      </c>
      <c r="C10835" s="763"/>
      <c r="D10835" s="76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3" t="s">
        <v>7440</v>
      </c>
      <c r="C10847" s="763"/>
      <c r="D10847" s="76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3" t="s">
        <v>4106</v>
      </c>
      <c r="C10861" s="763"/>
      <c r="D10861" s="763"/>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3" t="s">
        <v>7440</v>
      </c>
      <c r="C10875" s="763"/>
      <c r="D10875" s="76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3" t="s">
        <v>7440</v>
      </c>
      <c r="C10880" s="763"/>
      <c r="D10880" s="76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3" t="s">
        <v>7440</v>
      </c>
      <c r="C10888" s="763"/>
      <c r="D10888" s="76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8" t="s">
        <v>11446</v>
      </c>
      <c r="B1" s="798"/>
      <c r="C1" s="798"/>
      <c r="D1" s="798"/>
      <c r="E1" s="798"/>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2024-07-05T14:53:53Z</dcterms:modified>
  <cp:contentStatus/>
</cp:coreProperties>
</file>