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Print_Area" localSheetId="0">Sheet1!$A$1:$J$64</definedName>
  </definedNames>
  <calcPr calcId="162913"/>
</workbook>
</file>

<file path=xl/calcChain.xml><?xml version="1.0" encoding="utf-8"?>
<calcChain xmlns="http://schemas.openxmlformats.org/spreadsheetml/2006/main">
  <c r="D15" i="1" l="1"/>
  <c r="C15" i="1"/>
  <c r="D14" i="1"/>
  <c r="C14" i="1"/>
  <c r="D13" i="1"/>
  <c r="C13" i="1"/>
  <c r="E13" i="1" s="1"/>
  <c r="F13" i="1" s="1"/>
  <c r="E12" i="1"/>
  <c r="D12" i="1"/>
  <c r="F12" i="1" s="1"/>
  <c r="C12" i="1"/>
  <c r="D11" i="1"/>
  <c r="C11" i="1"/>
  <c r="E11" i="1" s="1"/>
  <c r="F11" i="1" s="1"/>
  <c r="K10" i="1"/>
  <c r="F14" i="1" l="1"/>
  <c r="G12" i="1"/>
  <c r="J12" i="1" s="1"/>
  <c r="G11" i="1"/>
  <c r="J11" i="1" s="1"/>
  <c r="G13" i="1"/>
  <c r="J13" i="1"/>
  <c r="G14" i="1"/>
  <c r="J14" i="1" s="1"/>
  <c r="F15" i="1"/>
  <c r="G15" i="1"/>
  <c r="F10" i="1"/>
  <c r="J15" i="1" l="1"/>
  <c r="G10" i="1"/>
  <c r="J10" i="1" s="1"/>
  <c r="J16" i="1" s="1"/>
</calcChain>
</file>

<file path=xl/sharedStrings.xml><?xml version="1.0" encoding="utf-8"?>
<sst xmlns="http://schemas.openxmlformats.org/spreadsheetml/2006/main" count="32" uniqueCount="30">
  <si>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</si>
  <si>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</si>
  <si>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</si>
  <si>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</si>
  <si>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</si>
  <si>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</si>
  <si>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</si>
  <si>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</si>
  <si>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</si>
  <si>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</si>
  <si>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</si>
  <si>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</si>
  <si>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i</t>
  </si>
  <si>
    <t>04" dia</t>
  </si>
  <si>
    <t>ii</t>
  </si>
  <si>
    <t>03" dia</t>
  </si>
  <si>
    <t>02" dia</t>
  </si>
  <si>
    <t>iii</t>
  </si>
  <si>
    <t>Rft</t>
  </si>
  <si>
    <t>Supply and installation of PVC Black tape 2" Wide</t>
  </si>
  <si>
    <t>Carton</t>
  </si>
  <si>
    <t>Supply and installation of related PVC fittings for insulation.</t>
  </si>
  <si>
    <t>Wastage 10%</t>
  </si>
  <si>
    <t>Supply and installation of Aeroflex NBR insulation over UPVC drainage pipe.</t>
  </si>
  <si>
    <t>Variation order for Drainage pipe insulation - Dolmen Family Area DMC Karachi</t>
  </si>
  <si>
    <t>Job</t>
  </si>
  <si>
    <t>Total Amount Rs</t>
  </si>
  <si>
    <t>Note: Billling will be charged on actual measurement.</t>
  </si>
  <si>
    <t>Total Construction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</si>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</sst>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65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 wrapText="1"/>
    </xf>
    <xf numFmtId="165" fontId="7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5" fontId="5" fillId="0" borderId="2" xfId="1" applyNumberFormat="1" applyFont="1" applyBorder="1" applyAlignment="1">
      <alignment horizontal="center" vertical="top" wrapText="1"/>
    </xf>
    <xf numFmtId="165" fontId="11" fillId="2" borderId="0" xfId="1" applyNumberFormat="1" applyFont="1" applyFill="1" applyAlignment="1">
      <alignment vertical="center"/>
    </xf>
    <xf numFmtId="165" fontId="13" fillId="0" borderId="1" xfId="1" applyNumberFormat="1" applyFont="1" applyBorder="1" applyAlignment="1">
      <alignment vertical="center"/>
    </xf>
    <xf numFmtId="165" fontId="4" fillId="0" borderId="3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265834</xdr:colOff>
      <xdr:row>0</xdr:row>
      <xdr:rowOff>38965</xdr:rowOff>
    </xdr:from>
    <xdr:to>
      <xdr:col>6</xdr:col>
      <xdr:colOff>208454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25</xdr:row>
      <xdr:rowOff>140970</xdr:rowOff>
    </xdr:from>
    <xdr:to>
      <xdr:col>1</xdr:col>
      <xdr:colOff>407035</xdr:colOff>
      <xdr:row>28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86591</xdr:colOff>
      <xdr:row>29</xdr:row>
      <xdr:rowOff>129885</xdr:rowOff>
    </xdr:from>
    <xdr:to>
      <xdr:col>9</xdr:col>
      <xdr:colOff>684068</xdr:colOff>
      <xdr:row>63</xdr:row>
      <xdr:rowOff>54578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A875A-953F-4AAE-824E-B9F1E621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91" y="10390908"/>
          <a:ext cx="6710795" cy="6401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8"/>
  <sheetViews>
    <sheetView tabSelected="1" view="pageBreakPreview" zoomScale="110" zoomScaleNormal="110" zoomScaleSheetLayoutView="110" workbookViewId="0">
      <selection activeCell="K16" sqref="K16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5" width="8.85546875" style="2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1" max="11" width="14.7109375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spans="1:17" ht="40.5" customHeight="1" x14ac:dyDescent="0.25">
      <c r="A7" s="32" t="s">
        <v>24</v>
      </c>
      <c r="B7" s="32"/>
      <c r="C7" s="32"/>
      <c r="D7" s="32"/>
      <c r="E7" s="32"/>
      <c r="F7" s="32"/>
      <c r="G7" s="32"/>
      <c r="H7" s="32"/>
      <c r="I7" s="32"/>
      <c r="J7" s="32"/>
      <c r="N7" s="31"/>
      <c r="O7" s="31"/>
      <c r="P7" s="31"/>
      <c r="Q7" s="26"/>
    </row>
    <row r="8" spans="1:17" ht="14.25" customHeight="1" x14ac:dyDescent="0.25"/>
    <row r="9" spans="1:17" ht="63" x14ac:dyDescent="0.25">
      <c r="A9" s="9" t="s">
        <v>0</v>
      </c>
      <c r="B9" s="9" t="s">
        <v>1</v>
      </c>
      <c r="C9" s="10" t="s">
        <v>8</v>
      </c>
      <c r="D9" s="10" t="s">
        <v>7</v>
      </c>
      <c r="E9" s="25" t="s">
        <v>22</v>
      </c>
      <c r="F9" s="10" t="s">
        <v>11</v>
      </c>
      <c r="G9" s="10" t="s">
        <v>10</v>
      </c>
      <c r="H9" s="9" t="s">
        <v>2</v>
      </c>
      <c r="I9" s="9" t="s">
        <v>3</v>
      </c>
      <c r="J9" s="11" t="s">
        <v>4</v>
      </c>
      <c r="K9" s="28" t="s">
        <v>28</v>
      </c>
    </row>
    <row r="10" spans="1:17" s="6" customFormat="1" ht="63" customHeight="1" x14ac:dyDescent="0.3">
      <c r="A10" s="13">
        <v>1</v>
      </c>
      <c r="B10" s="12" t="s">
        <v>23</v>
      </c>
      <c r="C10" s="14"/>
      <c r="D10" s="16"/>
      <c r="E10" s="16"/>
      <c r="F10" s="16">
        <f>SUM(C10+D10)*20%</f>
        <v>0</v>
      </c>
      <c r="G10" s="15">
        <f>SUM(C10+D10+F10)*7.5%</f>
        <v>0</v>
      </c>
      <c r="H10" s="13"/>
      <c r="I10" s="13"/>
      <c r="J10" s="14">
        <f>SUM(C10+D10+F10+G10)*I10</f>
        <v>0</v>
      </c>
      <c r="K10" s="6">
        <f>1.175</f>
        <v>1.175</v>
      </c>
    </row>
    <row r="11" spans="1:17" s="6" customFormat="1" ht="18.75" x14ac:dyDescent="0.3">
      <c r="A11" s="13" t="s">
        <v>12</v>
      </c>
      <c r="B11" s="12" t="s">
        <v>13</v>
      </c>
      <c r="C11" s="14">
        <f>1098*1.175</f>
        <v>1290.1500000000001</v>
      </c>
      <c r="D11" s="16">
        <f>130*1.175</f>
        <v>152.75</v>
      </c>
      <c r="E11" s="29">
        <f>C11*10%</f>
        <v>129.01500000000001</v>
      </c>
      <c r="F11" s="16">
        <f>SUM(C11+D11+E11)*20%</f>
        <v>314.38300000000004</v>
      </c>
      <c r="G11" s="15">
        <f>SUM(C11+D11+F11+E11)*7.5%</f>
        <v>141.47235000000001</v>
      </c>
      <c r="H11" s="13" t="s">
        <v>18</v>
      </c>
      <c r="I11" s="13">
        <v>24</v>
      </c>
      <c r="J11" s="14">
        <f>SUM(C11+D11+F11+G11+E11)*I11</f>
        <v>48666.488400000002</v>
      </c>
    </row>
    <row r="12" spans="1:17" s="6" customFormat="1" ht="18.75" x14ac:dyDescent="0.3">
      <c r="A12" s="13" t="s">
        <v>14</v>
      </c>
      <c r="B12" s="12" t="s">
        <v>15</v>
      </c>
      <c r="C12" s="14">
        <f>952*1.175</f>
        <v>1118.6000000000001</v>
      </c>
      <c r="D12" s="16">
        <f>130*1.175</f>
        <v>152.75</v>
      </c>
      <c r="E12" s="29">
        <f>C12*10%</f>
        <v>111.86000000000001</v>
      </c>
      <c r="F12" s="16">
        <f>SUM(C12+D12+E12)*20%</f>
        <v>276.642</v>
      </c>
      <c r="G12" s="15">
        <f>SUM(C12+D12+F12+E12)*7.5%</f>
        <v>124.48890000000002</v>
      </c>
      <c r="H12" s="13" t="s">
        <v>18</v>
      </c>
      <c r="I12" s="13">
        <v>24</v>
      </c>
      <c r="J12" s="14">
        <f>SUM(C12+D12+F12+G12+E12)*I12</f>
        <v>42824.181600000004</v>
      </c>
    </row>
    <row r="13" spans="1:17" s="6" customFormat="1" ht="18.75" x14ac:dyDescent="0.3">
      <c r="A13" s="13" t="s">
        <v>17</v>
      </c>
      <c r="B13" s="12" t="s">
        <v>16</v>
      </c>
      <c r="C13" s="14">
        <f>550*1.175</f>
        <v>646.25</v>
      </c>
      <c r="D13" s="16">
        <f>130*1.175</f>
        <v>152.75</v>
      </c>
      <c r="E13" s="29">
        <f>C13*10%</f>
        <v>64.625</v>
      </c>
      <c r="F13" s="16">
        <f>SUM(C13+D13+E13)*20%</f>
        <v>172.72500000000002</v>
      </c>
      <c r="G13" s="15">
        <f>SUM(C13+D13+F13+E13)*7.5%</f>
        <v>77.726249999999993</v>
      </c>
      <c r="H13" s="13" t="s">
        <v>18</v>
      </c>
      <c r="I13" s="13">
        <v>30</v>
      </c>
      <c r="J13" s="14">
        <f>SUM(C13+D13+F13+G13+E13)*I13</f>
        <v>33422.287500000006</v>
      </c>
    </row>
    <row r="14" spans="1:17" s="6" customFormat="1" ht="34.5" customHeight="1" x14ac:dyDescent="0.3">
      <c r="A14" s="13">
        <v>2</v>
      </c>
      <c r="B14" s="12" t="s">
        <v>19</v>
      </c>
      <c r="C14" s="14">
        <f>20000*1.175</f>
        <v>23500</v>
      </c>
      <c r="D14" s="16">
        <f>3000*1.175</f>
        <v>3525</v>
      </c>
      <c r="E14" s="16">
        <v>0</v>
      </c>
      <c r="F14" s="16">
        <f>SUM(C14+D14)*20%</f>
        <v>5405</v>
      </c>
      <c r="G14" s="15">
        <f>SUM(C14+D14+F14)*7.5%</f>
        <v>2432.25</v>
      </c>
      <c r="H14" s="13" t="s">
        <v>20</v>
      </c>
      <c r="I14" s="13">
        <v>1</v>
      </c>
      <c r="J14" s="30">
        <f>SUM(C14+D14+F14+G14+E14)*I14</f>
        <v>34862.25</v>
      </c>
    </row>
    <row r="15" spans="1:17" ht="47.25" customHeight="1" x14ac:dyDescent="0.25">
      <c r="A15" s="13">
        <v>3</v>
      </c>
      <c r="B15" s="12" t="s">
        <v>21</v>
      </c>
      <c r="C15" s="14">
        <f>20000*1.175</f>
        <v>23500</v>
      </c>
      <c r="D15" s="16">
        <f>10000*1.175</f>
        <v>11750</v>
      </c>
      <c r="E15" s="16">
        <v>0</v>
      </c>
      <c r="F15" s="16">
        <f>SUM(C15+D15)*20%</f>
        <v>7050</v>
      </c>
      <c r="G15" s="15">
        <f>SUM(C15+D15+F15)*7.5%</f>
        <v>3172.5</v>
      </c>
      <c r="H15" s="13" t="s">
        <v>25</v>
      </c>
      <c r="I15" s="13">
        <v>1</v>
      </c>
      <c r="J15" s="30">
        <f>SUM(C15+D15+F15+G15+E15)*I15</f>
        <v>45472.5</v>
      </c>
    </row>
    <row r="16" spans="1:17" ht="27" customHeight="1" x14ac:dyDescent="0.35">
      <c r="A16" s="34" t="s">
        <v>26</v>
      </c>
      <c r="B16" s="34"/>
      <c r="C16" s="34"/>
      <c r="D16" s="34"/>
      <c r="E16" s="34"/>
      <c r="F16" s="34"/>
      <c r="G16" s="34"/>
      <c r="H16" s="34"/>
      <c r="I16" s="34"/>
      <c r="J16" s="27">
        <f>SUM(J10:J15)</f>
        <v>205247.70750000002</v>
      </c>
      <c r="K16" s="35" t="s">
        <v>29</v>
      </c>
    </row>
    <row r="17" spans="1:15" ht="34.5" customHeight="1" x14ac:dyDescent="0.25">
      <c r="A17" s="24"/>
      <c r="B17" s="5"/>
      <c r="M17" s="8"/>
      <c r="N17" s="8"/>
      <c r="O17" s="8"/>
    </row>
    <row r="18" spans="1:15" ht="6" customHeight="1" x14ac:dyDescent="0.25">
      <c r="A18" s="24"/>
      <c r="B18" s="5"/>
      <c r="M18" s="8"/>
      <c r="N18" s="8"/>
      <c r="O18" s="8"/>
    </row>
    <row r="19" spans="1:15" ht="42.75" customHeight="1" x14ac:dyDescent="0.25">
      <c r="A19" s="33" t="s">
        <v>27</v>
      </c>
      <c r="B19" s="33"/>
      <c r="C19" s="33"/>
      <c r="D19" s="33"/>
      <c r="E19" s="33"/>
      <c r="F19" s="33"/>
      <c r="G19" s="33"/>
      <c r="H19" s="33"/>
      <c r="I19" s="33"/>
      <c r="J19" s="33"/>
      <c r="M19" s="8"/>
      <c r="N19" s="8"/>
      <c r="O19" s="8"/>
    </row>
    <row r="20" spans="1:15" ht="6" customHeight="1" x14ac:dyDescent="0.25">
      <c r="A20" s="24"/>
      <c r="B20" s="5"/>
      <c r="M20" s="8"/>
      <c r="N20" s="8"/>
      <c r="O20" s="8"/>
    </row>
    <row r="21" spans="1:15" ht="20.25" customHeight="1" x14ac:dyDescent="0.25">
      <c r="A21" s="4" t="s">
        <v>5</v>
      </c>
      <c r="B21" s="5"/>
      <c r="M21" s="8"/>
      <c r="N21" s="8"/>
      <c r="O21" s="8"/>
    </row>
    <row r="22" spans="1:15" ht="8.4499999999999993" customHeight="1" x14ac:dyDescent="0.25">
      <c r="A22" s="4"/>
      <c r="B22" s="5"/>
    </row>
    <row r="23" spans="1:15" s="6" customFormat="1" ht="18.75" x14ac:dyDescent="0.3">
      <c r="A23" s="18" t="s">
        <v>6</v>
      </c>
      <c r="B23" s="19"/>
      <c r="C23" s="20"/>
      <c r="D23" s="20"/>
      <c r="E23" s="20"/>
      <c r="F23" s="20"/>
      <c r="G23" s="21"/>
      <c r="H23" s="20"/>
      <c r="I23" s="20"/>
      <c r="J23" s="21"/>
    </row>
    <row r="24" spans="1:15" s="6" customFormat="1" ht="10.15" customHeight="1" x14ac:dyDescent="0.3">
      <c r="A24" s="18"/>
      <c r="B24" s="18"/>
      <c r="C24" s="20"/>
      <c r="D24" s="20"/>
      <c r="E24" s="20"/>
      <c r="F24" s="20"/>
      <c r="G24" s="21"/>
      <c r="H24" s="20"/>
      <c r="I24" s="20"/>
      <c r="J24" s="21"/>
      <c r="L24" s="17"/>
    </row>
    <row r="25" spans="1:15" s="6" customFormat="1" ht="18.75" x14ac:dyDescent="0.3">
      <c r="A25" s="22" t="s">
        <v>9</v>
      </c>
      <c r="B25" s="23"/>
      <c r="C25" s="20"/>
      <c r="D25" s="20"/>
      <c r="E25" s="20"/>
      <c r="F25" s="20"/>
      <c r="G25" s="21"/>
      <c r="H25" s="20"/>
      <c r="I25" s="20"/>
      <c r="J25" s="21"/>
      <c r="L25" s="17"/>
    </row>
    <row r="26" spans="1:15" x14ac:dyDescent="0.25">
      <c r="L26" s="1"/>
    </row>
    <row r="27" spans="1:15" x14ac:dyDescent="0.25">
      <c r="L27" s="1"/>
    </row>
    <row r="28" spans="1:15" x14ac:dyDescent="0.25">
      <c r="L28" s="7"/>
    </row>
  </sheetData>
  <mergeCells count="4">
    <mergeCell ref="N7:P7"/>
    <mergeCell ref="A7:J7"/>
    <mergeCell ref="A19:J19"/>
    <mergeCell ref="A16:I16"/>
  </mergeCells>
  <printOptions horizontalCentered="1"/>
  <pageMargins left="0" right="0" top="0" bottom="0.75" header="0.3" footer="0.3"/>
  <pageSetup paperSize="9" scale="94" orientation="portrait" r:id="rId1"/>
  <rowBreaks count="1" manualBreakCount="1">
    <brk id="2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6D00C1D-1F56-4942-91BE-1D92635573A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2024-08-07T15:16:01Z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{06D00C1D-1F56-4942-91BE-1D92635573AC}</vt:lpwstr>
  </property>
</Properties>
</file>