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D9C620E7-7038-4FFE-BFAB-D456AA2366EC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726" i="12" l="1"/>
  <c r="G724" i="12" l="1"/>
  <c r="G725" i="12" s="1"/>
  <c r="G716" i="12"/>
  <c r="G717" i="12" s="1"/>
  <c r="G718" i="12" s="1"/>
  <c r="G719" i="12" s="1"/>
  <c r="G720" i="12" s="1"/>
  <c r="G721" i="12" s="1"/>
  <c r="G722" i="12" s="1"/>
  <c r="G723" i="12" s="1"/>
  <c r="K636" i="3" l="1"/>
  <c r="K637" i="3" s="1"/>
  <c r="F629" i="3" l="1"/>
  <c r="H628" i="3" l="1"/>
  <c r="H629" i="3" l="1"/>
  <c r="K631" i="3"/>
  <c r="K632" i="3" s="1"/>
  <c r="K626" i="3"/>
  <c r="K627" i="3" s="1"/>
  <c r="C609" i="3" l="1"/>
  <c r="E603" i="3"/>
  <c r="F603" i="3" s="1"/>
  <c r="K613" i="3" l="1"/>
  <c r="K614" i="3" s="1"/>
  <c r="F611" i="3"/>
  <c r="E623" i="3" l="1"/>
  <c r="F623" i="3" s="1"/>
  <c r="E622" i="3" l="1"/>
  <c r="F622" i="3" s="1"/>
  <c r="E621" i="3" l="1"/>
  <c r="F621" i="3" s="1"/>
  <c r="E620" i="3" l="1"/>
  <c r="F620" i="3" s="1"/>
  <c r="F630" i="3"/>
  <c r="H631" i="3" s="1"/>
  <c r="C627" i="3"/>
  <c r="C628" i="3" s="1"/>
  <c r="C631" i="3" s="1"/>
  <c r="C632" i="3" s="1"/>
  <c r="C633" i="3" s="1"/>
  <c r="H632" i="3" l="1"/>
  <c r="C629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14" i="6" l="1"/>
  <c r="N13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N7" i="6"/>
  <c r="G686" i="12" l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G713" i="12" s="1"/>
  <c r="G714" i="12" s="1"/>
  <c r="G715" i="12" s="1"/>
  <c r="M444" i="12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O822" i="12" s="1"/>
  <c r="O823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<sst xmlns="http://schemas.openxmlformats.org/spreadsheetml/2006/main" count="12030" uniqueCount="8847">
  <si>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</si>
  <si>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</si>
  <si>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</si>
  <si>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</si>
  <si>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</si>
  <si>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</si>
  <si>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</si>
  <si>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</si>
  <si>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</si>
  <si>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</si>
  <si>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</si>
  <si>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</si>
  <si>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</si>
  <si>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</si>
  <si>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</si>
  <si>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</si>
  <si>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</si>
  <si>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</si>
  <si>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</si>
  <si>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</si>
  <si>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</si>
  <si>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</si>
  <si>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</si>
  <si>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</si>
  <si>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</si>
  <si>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</si>
  <si>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</si>
  <si>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</si>
  <si>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</si>
  <si>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</si>
  <si>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</si>
  <si>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</si>
  <si>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</si>
  <si>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</si>
  <si>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</si>
  <si>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</si>
  <si>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</si>
  <si>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</si>
  <si>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</si>
  <si>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</si>
  <si>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</si>
  <si>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</si>
  <si>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</si>
  <si>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</si>
  <si>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</si>
  <si>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</si>
  <si>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</si>
  <si>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</si>
  <si>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</si>
  <si>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</si>
  <si>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</si>
  <si>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</si>
  <si>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</si>
  <si>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</si>
  <si>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</si>
  <si>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</si>
  <si>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</si>
  <si>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</si>
  <si>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</si>
  <si>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</si>
  <si>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</si>
  <si>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</si>
  <si>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</si>
  <si>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</si>
  <si>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</si>
  <si>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</si>
  <si>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</si>
  <si>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</si>
  <si>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</si>
  <si>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</si>
  <si>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</si>
  <si>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</si>
  <si>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</si>
  <si>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</si>
  <si>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</si>
  <si>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</si>
  <si>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</si>
  <si>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</si>
  <si>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</si>
  <si>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</si>
  <si>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</si>
  <si>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</si>
  <si>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</si>
  <si>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</si>
  <si>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</si>
  <si>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</si>
  <si>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</si>
  <si>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</si>
  <si>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</si>
  <si>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</si>
  <si>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</si>
  <si>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</si>
  <si>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</si>
  <si>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</si>
  <si>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</si>
  <si>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</si>
  <si>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</si>
  <si>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</si>
  <si>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</si>
  <si>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</si>
  <si>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</si>
  <si>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</si>
  <si>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</si>
  <si>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</si>
  <si>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</si>
  <si>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</si>
  <si>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</si>
  <si>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</si>
  <si>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</si>
  <si>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</si>
  <si>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</si>
  <si>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</si>
  <si>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</si>
  <si>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</si>
  <si>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</si>
  <si>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</si>
  <si>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</si>
  <si>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</si>
  <si>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</si>
  <si>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</si>
  <si>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</si>
  <si>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</si>
  <si>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</si>
  <si>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</si>
  <si>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</si>
  <si>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</si>
  <si>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</si>
  <si>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</si>
  <si>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</si>
  <si>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</si>
  <si>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</si>
  <si>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</si>
  <si>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</si>
  <si>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</si>
  <si>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</si>
  <si>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</si>
  <si>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</si>
  <si>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</si>
  <si>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</si>
  <si>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</si>
  <si>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</si>
  <si>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</si>
  <si>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</si>
  <si>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</si>
  <si>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</si>
  <si>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</si>
  <si>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</si>
  <si>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</si>
  <si>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</si>
  <si>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</si>
  <si>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</si>
  <si>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</si>
  <si>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</si>
  <si>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</si>
  <si>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</si>
  <si>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</si>
  <si>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</si>
  <si>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</si>
  <si>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</si>
  <si>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</si>
  <si>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</si>
  <si>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</si>
  <si>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</si>
  <si>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</si>
  <si>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</si>
  <si>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</si>
  <si>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</si>
  <si>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</si>
  <si>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</si>
  <si>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</si>
  <si>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</si>
  <si>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</si>
  <si>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</si>
  <si>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</si>
  <si>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</si>
  <si>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</si>
  <si>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</si>
  <si>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</si>
  <si>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</si>
  <si>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</si>
  <si>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</si>
  <si>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</si>
  <si>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</si>
  <si>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</si>
  <si>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</si>
  <si>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</si>
  <si>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</si>
  <si>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</si>
  <si>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</si>
  <si>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</si>
  <si>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</si>
  <si>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</si>
  <si>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</si>
  <si>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</si>
  <si>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</si>
  <si>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</si>
  <si>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</si>
  <si>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</si>
  <si>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</si>
  <si>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</si>
  <si>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</si>
  <si>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</si>
  <si>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</si>
  <si>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</si>
  <si>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</si>
  <si>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</si>
  <si>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</si>
  <si>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</si>
  <si>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</si>
  <si>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</si>
  <si>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</si>
  <si>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</si>
  <si>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</si>
  <si>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</si>
  <si>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</si>
  <si>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</si>
  <si>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</si>
  <si>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</si>
  <si>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</si>
  <si>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</si>
  <si>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</si>
  <si>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</si>
  <si>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</si>
  <si>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</si>
  <si>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</si>
  <si>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</si>
  <si>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</si>
  <si>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</si>
  <si>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</si>
  <si>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</si>
  <si>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</si>
  <si>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</si>
  <si>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</si>
  <si>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</si>
  <si>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</si>
  <si>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</si>
  <si>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</si>
  <si>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</si>
  <si>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</si>
  <si>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</si>
  <si>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</si>
  <si>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</si>
  <si>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</si>
  <si>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</si>
  <si>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</si>
  <si>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</si>
  <si>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</si>
  <si>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</si>
  <si>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</si>
  <si>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</si>
  <si>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</si>
  <si>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</si>
  <si>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</si>
  <si>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</si>
  <si>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</si>
  <si>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</si>
  <si>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</si>
  <si>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</si>
  <si>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</si>
  <si>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</si>
  <si>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</si>
  <si>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</si>
  <si>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</si>
  <si>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</si>
  <si>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</si>
  <si>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</si>
  <si>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</si>
  <si>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</si>
  <si>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</si>
  <si>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</si>
  <si>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</si>
  <si>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</si>
  <si>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</si>
  <si>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</si>
  <si>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</si>
  <si>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</si>
  <si>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</si>
  <si>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</si>
  <si>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</si>
  <si>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</si>
  <si>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</si>
  <si>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</si>
  <si>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</si>
  <si>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</si>
  <si>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</si>
  <si>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</si>
  <si>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</si>
  <si>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</si>
  <si>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</si>
  <si>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</si>
  <si>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</si>
  <si>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</si>
  <si>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</si>
  <si>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</si>
  <si>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</si>
  <si>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</si>
  <si>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</si>
  <si>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</si>
  <si>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</si>
  <si>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</si>
  <si>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</si>
  <si>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</si>
  <si>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</si>
  <si>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</si>
  <si>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</si>
  <si>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</si>
  <si>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</si>
  <si>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</si>
  <si>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</si>
  <si>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</si>
  <si>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</si>
  <si>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</si>
  <si>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</si>
  <si>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</si>
  <si>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</si>
  <si>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</si>
  <si>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</si>
  <si>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</si>
  <si>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</si>
  <si>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</si>
  <si>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</si>
  <si>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</si>
  <si>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</si>
  <si>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</si>
  <si>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</si>
  <si>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</si>
  <si>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</si>
  <si>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</si>
  <si>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</si>
  <si>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</si>
  <si>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</si>
  <si>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</si>
  <si>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</si>
  <si>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</si>
  <si>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</si>
  <si>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</si>
  <si>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</si>
  <si>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</si>
  <si>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</si>
  <si>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</si>
  <si>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</si>
  <si>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</si>
  <si>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</si>
  <si>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</si>
  <si>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</si>
  <si>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</si>
  <si>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</si>
  <si>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</si>
  <si>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</si>
  <si>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</si>
  <si>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</si>
  <si>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</si>
  <si>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</si>
  <si>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</si>
  <si>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</si>
  <si>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</si>
  <si>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</si>
  <si>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</si>
  <si>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</si>
  <si>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</si>
  <si>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</si>
  <si>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</si>
  <si>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</si>
  <si>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</si>
  <si>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</si>
  <si>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</si>
  <si>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</si>
  <si>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</si>
  <si>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</si>
  <si>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</si>
  <si>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</si>
  <si>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</si>
  <si>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</si>
  <si>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</si>
  <si>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</si>
  <si>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</si>
  <si>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</si>
  <si>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</si>
  <si>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</si>
  <si>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</si>
  <si>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</si>
  <si>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</si>
  <si>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</si>
  <si>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</si>
  <si>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</si>
  <si>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</si>
  <si>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</si>
  <si>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</si>
  <si>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</si>
  <si>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</si>
  <si>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</si>
  <si>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</si>
  <si>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</si>
  <si>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</si>
  <si>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</si>
  <si>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</si>
  <si>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</si>
  <si>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</si>
  <si>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</si>
  <si>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</si>
  <si>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</si>
  <si>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</si>
  <si>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</si>
  <si>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</si>
  <si>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</si>
  <si>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</si>
  <si>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</si>
  <si>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</si>
  <si>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</si>
  <si>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</si>
  <si>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</si>
  <si>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</si>
  <si>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</si>
  <si>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</si>
  <si>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</si>
  <si>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</si>
  <si>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</si>
  <si>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</si>
  <si>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</si>
  <si>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</si>
  <si>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</si>
  <si>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</si>
  <si>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</si>
  <si>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</si>
  <si>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</si>
  <si>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</si>
  <si>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</si>
  <si>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</si>
  <si>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</si>
  <si>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</si>
  <si>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</si>
  <si>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</si>
  <si>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</si>
  <si>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</si>
  <si>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</si>
  <si>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</si>
  <si>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</si>
  <si>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</si>
  <si>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</si>
  <si>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</si>
  <si>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</si>
  <si>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</si>
  <si>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</si>
  <si>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</si>
  <si>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</si>
  <si>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</si>
  <si>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</si>
  <si>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</si>
  <si>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</si>
  <si>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</si>
  <si>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</si>
  <si>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</si>
  <si>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</si>
  <si>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</si>
  <si>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</si>
  <si>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</si>
  <si>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</si>
  <si>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</si>
  <si>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</si>
  <si>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</si>
  <si>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</si>
  <si>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</si>
  <si>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</si>
  <si>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</si>
  <si>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</si>
  <si>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</si>
  <si>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</si>
  <si>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</si>
  <si>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</si>
  <si>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</si>
  <si>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</si>
  <si>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</si>
  <si>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</si>
  <si>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</si>
  <si>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</si>
  <si>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</si>
  <si>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</si>
  <si>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</si>
  <si>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</si>
  <si>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</si>
  <si>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</si>
  <si>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</si>
  <si>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</si>
  <si>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</si>
  <si>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</si>
  <si>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</si>
  <si>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</si>
  <si>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</si>
  <si>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</si>
  <si>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</si>
  <si>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</si>
  <si>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</si>
  <si>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</si>
  <si>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</si>
  <si>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</si>
  <si>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</si>
  <si>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</si>
  <si>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</si>
  <si>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</si>
  <si>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</si>
  <si>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</si>
  <si>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</si>
  <si>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</si>
  <si>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</si>
  <si>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</si>
  <si>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</si>
  <si>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</si>
  <si>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</si>
  <si>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</si>
  <si>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</si>
  <si>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</si>
  <si>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</si>
  <si>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</si>
  <si>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</si>
  <si>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</si>
  <si>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</si>
  <si>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</si>
  <si>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</si>
  <si>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</si>
  <si>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</si>
  <si>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</si>
  <si>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</si>
  <si>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</si>
  <si>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</si>
  <si>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</si>
  <si>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</si>
  <si>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</si>
  <si>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</si>
  <si>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</si>
  <si>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</si>
  <si>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</si>
  <si>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</si>
  <si>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</si>
  <si>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</si>
  <si>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</si>
  <si>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</si>
  <si>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</si>
  <si>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</si>
  <si>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</si>
  <si>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</si>
  <si>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</si>
  <si>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</si>
  <si>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</si>
  <si>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</si>
  <si>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</si>
  <si>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</si>
  <si>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</si>
  <si>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</si>
  <si>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</si>
  <si>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</si>
  <si>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</si>
  <si>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</si>
  <si>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</si>
  <si>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</si>
  <si>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</si>
  <si>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</si>
  <si>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</si>
  <si>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</si>
  <si>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</si>
  <si>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</si>
  <si>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</si>
  <si>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</si>
  <si>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</si>
  <si>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</si>
  <si>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</si>
  <si>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</si>
  <si>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</si>
  <si>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</si>
  <si>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</si>
  <si>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</si>
  <si>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</si>
  <si>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</si>
  <si>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</si>
  <si>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</si>
  <si>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</si>
  <si>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</si>
  <si>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</si>
  <si>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</si>
  <si>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</si>
  <si>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</si>
  <si>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</si>
  <si>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</si>
  <si>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</si>
  <si>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</si>
  <si>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</si>
  <si>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</si>
  <si>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</si>
  <si>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</si>
  <si>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</si>
  <si>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</si>
  <si>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</si>
  <si>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</si>
  <si>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</si>
  <si>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</si>
  <si>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</si>
  <si>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</si>
  <si>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</si>
  <si>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</si>
  <si>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</si>
  <si>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</si>
  <si>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</si>
  <si>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</si>
  <si>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</si>
  <si>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</si>
  <si>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</si>
  <si>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</si>
  <si>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</si>
  <si>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</si>
  <si>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</si>
  <si>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</si>
  <si>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</si>
  <si>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</si>
  <si>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</si>
  <si>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</si>
  <si>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</si>
  <si>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</si>
  <si>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</si>
  <si>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</si>
  <si>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</si>
  <si>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</si>
  <si>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</si>
  <si>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</si>
  <si>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</si>
  <si>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</si>
  <si>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</si>
  <si>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</si>
  <si>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</si>
  <si>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</si>
  <si>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</si>
  <si>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</si>
  <si>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</si>
  <si>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</si>
  <si>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</si>
  <si>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</si>
  <si>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</si>
  <si>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</si>
  <si>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</si>
  <si>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</si>
  <si>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</si>
  <si>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</si>
  <si>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</si>
  <si>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</si>
  <si>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</si>
  <si>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</si>
  <si>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</si>
  <si>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</si>
  <si>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</si>
  <si>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</si>
  <si>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</si>
  <si>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</si>
  <si>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</si>
  <si>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</si>
  <si>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</si>
  <si>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</si>
  <si>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</si>
  <si>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</si>
  <si>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</si>
  <si>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</si>
  <si>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</si>
  <si>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</si>
  <si>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</si>
  <si>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</si>
  <si>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</si>
  <si>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</si>
  <si>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</si>
  <si>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</si>
  <si>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</si>
  <si>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</si>
  <si>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</si>
  <si>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</si>
  <si>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</si>
  <si>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</si>
  <si>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</si>
  <si>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</si>
  <si>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</si>
  <si>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</si>
  <si>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</si>
  <si>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</si>
  <si>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</si>
  <si>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</si>
  <si>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</si>
  <si>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</si>
  <si>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</si>
  <si>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</si>
  <si>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</si>
  <si>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</si>
  <si>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</si>
  <si>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</si>
  <si>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</si>
  <si>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</si>
  <si>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</si>
  <si>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</si>
  <si>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</si>
  <si>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</si>
  <si>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</si>
  <si>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</si>
  <si>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</si>
  <si>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</si>
  <si>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</si>
  <si>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</si>
  <si>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</si>
  <si>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</si>
  <si>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</si>
  <si>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</si>
  <si>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</si>
  <si>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</si>
  <si>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</si>
  <si>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</si>
  <si>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</si>
  <si>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</si>
  <si>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</si>
  <si>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</si>
  <si>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</si>
  <si>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</si>
  <si>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</si>
  <si>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</si>
  <si>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</si>
  <si>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</si>
  <si>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</si>
  <si>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</si>
  <si>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</si>
  <si>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</si>
  <si>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</si>
  <si>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</si>
  <si>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</si>
  <si>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</si>
  <si>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</si>
  <si>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</si>
  <si>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</si>
  <si>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</si>
  <si>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</si>
  <si>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</si>
  <si>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</si>
  <si>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</si>
  <si>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</si>
  <si>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</si>
  <si>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</si>
  <si>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</si>
  <si>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</si>
  <si>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</si>
  <si>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</si>
  <si>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</si>
  <si>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</si>
  <si>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</si>
  <si>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</si>
  <si>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</si>
  <si>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</si>
  <si>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</si>
  <si>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</si>
  <si>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</si>
  <si>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</si>
  <si>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</si>
  <si>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</si>
  <si>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</si>
  <si>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</si>
  <si>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</si>
  <si>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</si>
  <si>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</si>
  <si>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</si>
  <si>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</si>
  <si>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</si>
  <si>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</si>
  <si>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</si>
  <si>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</si>
  <si>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</si>
  <si>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</si>
  <si>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</si>
  <si>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</si>
  <si>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</si>
  <si>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</si>
  <si>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</si>
  <si>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</si>
  <si>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</si>
  <si>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</si>
  <si>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</si>
  <si>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</si>
  <si>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</si>
  <si>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</si>
  <si>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</si>
  <si>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</si>
  <si>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</si>
  <si>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</si>
  <si>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</si>
  <si>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</si>
  <si>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</si>
  <si>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</si>
  <si>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</si>
  <si>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</si>
  <si>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</si>
  <si>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</si>
  <si>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</si>
  <si>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</si>
  <si>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</si>
  <si>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</si>
  <si>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</si>
  <si>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</si>
  <si>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</si>
  <si>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</si>
  <si>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</si>
  <si>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</si>
  <si>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</si>
  <si>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</si>
  <si>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</si>
  <si>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</si>
  <si>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</si>
  <si>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</si>
  <si>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</si>
  <si>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</si>
  <si>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</si>
  <si>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</si>
  <si>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</si>
  <si>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</si>
  <si>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</si>
  <si>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</si>
  <si>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</si>
  <si>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</si>
  <si>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</si>
  <si>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</si>
  <si>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</si>
  <si>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</si>
  <si>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</si>
  <si>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</si>
  <si>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</si>
  <si>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</si>
  <si>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</si>
  <si>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</si>
  <si>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</si>
  <si>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</si>
  <si>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</si>
  <si>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</si>
  <si>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</si>
  <si>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</si>
  <si>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</si>
  <si>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</si>
  <si>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</si>
  <si>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</si>
  <si>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</si>
  <si>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</si>
  <si>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</si>
  <si>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</si>
  <si>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</si>
  <si>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</si>
  <si>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</si>
  <si>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</si>
  <si>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</si>
  <si>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</si>
  <si>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</si>
  <si>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</si>
  <si>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</si>
  <si>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</si>
  <si>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</si>
  <si>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</si>
  <si>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</si>
  <si>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</si>
  <si>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</si>
  <si>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</si>
  <si>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</si>
  <si>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</si>
  <si>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</si>
  <si>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</si>
  <si>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</si>
  <si>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</si>
  <si>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</si>
  <si>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</si>
  <si>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</si>
  <si>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</si>
  <si>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</si>
  <si>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</si>
  <si>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</si>
  <si>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</si>
  <si>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</si>
  <si>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</si>
  <si>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</si>
  <si>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</si>
  <si>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</si>
  <si>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</si>
  <si>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</si>
  <si>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</si>
  <si>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</si>
  <si>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</si>
  <si>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</si>
  <si>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</si>
  <si>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</si>
  <si>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</si>
  <si>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</si>
  <si>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</si>
  <si>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</si>
  <si>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</si>
  <si>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</si>
  <si>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</si>
  <si>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</si>
  <si>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</si>
  <si>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</si>
  <si>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</si>
  <si>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</si>
  <si>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</si>
  <si>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</si>
  <si>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</si>
  <si>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</si>
  <si>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</si>
  <si>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</si>
  <si>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</si>
  <si>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</si>
  <si>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</si>
  <si>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</si>
  <si>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</si>
  <si>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</si>
  <si>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</si>
  <si>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</si>
  <si>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</si>
  <si>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</si>
  <si>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</si>
  <si>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</si>
  <si>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</si>
  <si>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</si>
  <si>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</si>
  <si>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</si>
  <si>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</si>
  <si>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</si>
  <si>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</si>
  <si>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</si>
  <si>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</si>
  <si>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</si>
  <si>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</si>
  <si>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</si>
  <si>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</si>
  <si>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</si>
  <si>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</si>
  <si>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</si>
  <si>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</si>
  <si>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</si>
  <si>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</si>
  <si>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</si>
  <si>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</si>
  <si>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</si>
  <si>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</si>
  <si>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</si>
  <si>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</si>
  <si>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</si>
  <si>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</si>
  <si>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</si>
  <si>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</si>
  <si>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</si>
  <si>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</si>
  <si>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</si>
  <si>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</si>
  <si>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</si>
  <si>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</si>
  <si>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</si>
  <si>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</si>
  <si>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</si>
  <si>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</si>
  <si>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</si>
  <si>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</si>
  <si>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</si>
  <si>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</si>
  <si>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</si>
  <si>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</si>
  <si>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</si>
  <si>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</si>
  <si>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</si>
  <si>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</si>
  <si>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</si>
  <si>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</si>
  <si>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</si>
  <si>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</si>
  <si>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</si>
  <si>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</si>
  <si>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</si>
  <si>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</si>
  <si>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</si>
  <si>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</si>
  <si>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</si>
  <si>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</si>
  <si>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</si>
  <si>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</si>
  <si>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</si>
  <si>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</si>
  <si>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</si>
  <si>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</si>
  <si>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</si>
  <si>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</si>
  <si>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</si>
  <si>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</si>
  <si>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</si>
  <si>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</si>
  <si>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</si>
  <si>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</si>
  <si>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</si>
  <si>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</si>
  <si>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</si>
  <si>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</si>
  <si>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</si>
  <si>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</si>
  <si>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</si>
  <si>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</si>
  <si>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</si>
  <si>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</si>
  <si>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</si>
  <si>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</si>
  <si>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</si>
  <si>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</si>
  <si>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</si>
  <si>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</si>
  <si>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</si>
  <si>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</si>
  <si>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</si>
  <si>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</si>
  <si>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</si>
  <si>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</si>
  <si>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</si>
  <si>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</si>
  <si>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</si>
  <si>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</si>
  <si>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</si>
  <si>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</si>
  <si>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</si>
  <si>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</si>
  <si>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</si>
  <si>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</si>
  <si>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</si>
  <si>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</si>
  <si>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</si>
  <si>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</si>
  <si>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</si>
  <si>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</si>
  <si>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</si>
  <si>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</si>
  <si>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</si>
  <si>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</si>
  <si>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</si>
  <si>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</si>
  <si>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</si>
  <si>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</si>
  <si>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</si>
  <si>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</si>
  <si>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</si>
  <si>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</si>
  <si>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</si>
  <si>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</si>
  <si>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</si>
  <si>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</si>
  <si>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</si>
  <si>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</si>
  <si>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</si>
  <si>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</si>
  <si>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</si>
  <si>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</si>
  <si>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</si>
  <si>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</si>
  <si>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</si>
  <si>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</si>
  <si>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</si>
  <si>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</si>
  <si>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</si>
  <si>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</si>
  <si>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</si>
  <si>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</si>
  <si>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</si>
  <si>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</si>
  <si>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</si>
  <si>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</si>
  <si>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</si>
  <si>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</si>
  <si>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</si>
  <si>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</si>
  <si>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</si>
  <si>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</si>
  <si>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</si>
  <si>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</si>
  <si>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</si>
  <si>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</si>
  <si>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</si>
  <si>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</si>
  <si>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</si>
  <si>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</si>
  <si>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</si>
  <si>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</si>
  <si>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</si>
  <si>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</si>
  <si>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</si>
  <si>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</si>
  <si>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</si>
  <si>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</si>
  <si>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</si>
  <si>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</si>
  <si>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</si>
  <si>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</si>
  <si>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</si>
  <si>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</si>
  <si>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</si>
  <si>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</si>
  <si>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</si>
  <si>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</si>
  <si>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</si>
  <si>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</si>
  <si>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</si>
  <si>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</si>
  <si>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</si>
  <si>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</si>
  <si>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</si>
  <si>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</si>
  <si>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</si>
  <si>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</si>
  <si>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</si>
  <si>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</si>
  <si>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</si>
  <si>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</si>
  <si>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</si>
  <si>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</si>
  <si>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</si>
  <si>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</si>
  <si>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</si>
  <si>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</si>
  <si>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</si>
  <si>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</si>
  <si>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</si>
  <si>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</si>
  <si>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</si>
  <si>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</si>
  <si>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</si>
  <si>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</si>
  <si>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</si>
  <si>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</si>
  <si>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</si>
  <si>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</si>
  <si>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</si>
  <si>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</si>
  <si>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</si>
  <si>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</si>
  <si>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</si>
  <si>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</si>
  <si>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</si>
  <si>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</si>
  <si>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</si>
  <si>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</si>
  <si>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</si>
  <si>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</si>
  <si>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</si>
  <si>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</si>
  <si>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</si>
  <si>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</si>
  <si>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</si>
  <si>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</si>
  <si>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</si>
  <si>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</si>
  <si>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</si>
  <si>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</si>
  <si>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</si>
  <si>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</si>
  <si>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</si>
  <si>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</si>
  <si>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</si>
  <si>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</si>
  <si>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</si>
  <si>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</si>
  <si>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</si>
  <si>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</si>
  <si>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</si>
  <si>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</si>
  <si>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</si>
  <si>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</si>
  <si>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</si>
  <si>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</si>
  <si>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</si>
  <si>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</si>
  <si>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</si>
  <si>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</si>
  <si>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</si>
  <si>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</si>
  <si>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</si>
  <si>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</si>
  <si>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</si>
  <si>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</si>
  <si>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</si>
  <si>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</si>
  <si>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</si>
  <si>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</si>
  <si>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</si>
  <si>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</si>
  <si>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</si>
  <si>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</si>
  <si>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</si>
  <si>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</si>
  <si>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</si>
  <si>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</si>
  <si>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</si>
  <si>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</si>
  <si>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</si>
  <si>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</si>
  <si>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</si>
  <si>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</si>
  <si>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</si>
  <si>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</si>
  <si>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</si>
  <si>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</si>
  <si>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</si>
  <si>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</si>
  <si>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</si>
  <si>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</si>
  <si>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</si>
  <si>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</si>
  <si>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</si>
  <si>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</si>
  <si>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</si>
  <si>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</si>
  <si>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</si>
  <si>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</si>
  <si>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</si>
  <si>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</si>
  <si>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</si>
  <si>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</si>
  <si>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</si>
  <si>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</si>
  <si>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</si>
  <si>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</si>
  <si>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</si>
  <si>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</si>
  <si>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</si>
  <si>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</si>
  <si>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</si>
  <si>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</si>
  <si>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</si>
  <si>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</si>
  <si>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</si>
  <si>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</si>
  <si>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</si>
  <si>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</si>
  <si>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</si>
  <si>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</si>
  <si>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</si>
  <si>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</si>
  <si>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</si>
  <si>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</si>
  <si>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</si>
  <si>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</si>
  <si>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</si>
  <si>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</si>
  <si>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</si>
  <si>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</si>
  <si>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</si>
  <si>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</si>
  <si>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</si>
  <si>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</si>
  <si>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</si>
  <si>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</si>
  <si>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</si>
  <si>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</si>
  <si>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</si>
  <si>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</si>
  <si>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</si>
  <si>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</si>
  <si>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</si>
  <si>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</si>
  <si>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</si>
  <si>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</si>
  <si>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</si>
  <si>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</si>
  <si>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</si>
  <si>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</si>
  <si>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</si>
  <si>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</si>
  <si>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</si>
  <si>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</si>
  <si>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</si>
  <si>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</si>
  <si>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</si>
  <si>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</si>
  <si>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</si>
  <si>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</si>
  <si>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</si>
  <si>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</si>
  <si>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</si>
  <si>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</si>
  <si>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</si>
  <si>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</si>
  <si>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</si>
  <si>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</si>
  <si>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</si>
  <si>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</si>
  <si>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</si>
  <si>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</si>
  <si>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</si>
  <si>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</si>
  <si>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</si>
  <si>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</si>
  <si>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</si>
  <si>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</si>
  <si>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</si>
  <si>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</si>
  <si>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</si>
  <si>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</si>
  <si>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</si>
  <si>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</si>
  <si>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</si>
  <si>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</si>
  <si>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</si>
  <si>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</si>
  <si>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</si>
  <si>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</si>
  <si>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</si>
  <si>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</si>
  <si>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</si>
  <si>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</si>
  <si>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</si>
  <si>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</si>
  <si>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</si>
  <si>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</si>
  <si>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</si>
  <si>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</si>
  <si>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</si>
  <si>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</si>
  <si>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</si>
  <si>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</si>
  <si>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</si>
  <si>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</si>
  <si>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</si>
  <si>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</si>
  <si>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</si>
  <si>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</si>
  <si>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</si>
  <si>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</si>
  <si>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</si>
  <si>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</si>
  <si>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</si>
  <si>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</si>
  <si>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</si>
  <si>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</si>
  <si>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</si>
  <si>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</si>
  <si>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</si>
  <si>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</si>
  <si>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</si>
  <si>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</si>
  <si>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</si>
  <si>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</si>
  <si>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</si>
  <si>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</si>
  <si>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</si>
  <si>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</si>
  <si>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</si>
  <si>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</si>
  <si>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</si>
  <si>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</si>
  <si>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</si>
  <si>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</si>
  <si>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</si>
  <si>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</si>
  <si>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</si>
  <si>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</si>
  <si>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</si>
  <si>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</si>
  <si>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</si>
  <si>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</si>
  <si>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</si>
  <si>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</si>
  <si>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</si>
  <si>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</si>
  <si>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</si>
  <si>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</si>
  <si>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</si>
  <si>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</si>
  <si>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</si>
  <si>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</si>
  <si>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</si>
  <si>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</si>
  <si>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</si>
  <si>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</si>
  <si>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</si>
  <si>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</si>
  <si>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</si>
  <si>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</si>
  <si>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</si>
  <si>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</si>
  <si>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</si>
  <si>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</si>
  <si>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</si>
  <si>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</si>
  <si>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</si>
  <si>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</si>
  <si>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</si>
  <si>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</si>
  <si>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</si>
  <si>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</si>
  <si>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</si>
  <si>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</si>
  <si>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</si>
  <si>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</si>
  <si>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</si>
  <si>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</si>
  <si>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</si>
  <si>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</si>
  <si>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</si>
  <si>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</si>
  <si>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</si>
  <si>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</si>
  <si>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</si>
  <si>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</si>
  <si>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</si>
  <si>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</si>
  <si>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</si>
  <si>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</si>
  <si>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</si>
  <si>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</si>
  <si>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</si>
  <si>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</si>
  <si>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</si>
  <si>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</si>
  <si>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</si>
  <si>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</si>
  <si>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</si>
  <si>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</si>
  <si>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</si>
  <si>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</si>
  <si>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</si>
  <si>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</si>
  <si>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</si>
  <si>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</si>
  <si>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</si>
  <si>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</si>
  <si>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</si>
  <si>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</si>
  <si>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</si>
  <si>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</si>
  <si>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</si>
  <si>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</si>
  <si>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</si>
  <si>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</si>
  <si>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</si>
  <si>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</si>
  <si>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</si>
  <si>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</si>
  <si>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</si>
  <si>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</si>
  <si>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</si>
  <si>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</si>
  <si>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</si>
  <si>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</si>
  <si>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</si>
  <si>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</si>
  <si>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</si>
  <si>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</si>
  <si>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</si>
  <si>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</si>
  <si>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</si>
  <si>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</si>
  <si>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</si>
  <si>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</si>
  <si>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</si>
  <si>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</si>
  <si>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</si>
  <si>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</si>
  <si>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</si>
  <si>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</si>
  <si>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</si>
  <si>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</si>
  <si>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</si>
  <si>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</si>
  <si>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</si>
  <si>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</si>
  <si>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</si>
  <si>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</si>
  <si>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</si>
  <si>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</si>
  <si>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</si>
  <si>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</si>
  <si>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</si>
  <si>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</si>
  <si>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</si>
  <si>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</si>
  <si>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</si>
  <si>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</si>
  <si>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</si>
  <si>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</si>
  <si>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</si>
  <si>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</si>
  <si>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</si>
  <si>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</si>
  <si>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</si>
  <si>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</si>
  <si>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</si>
  <si>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</si>
  <si>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</si>
  <si>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</si>
  <si>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</si>
  <si>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</si>
  <si>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</si>
  <si>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</si>
  <si>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</si>
  <si>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</si>
  <si>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</si>
  <si>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</si>
  <si>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</si>
  <si>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</si>
  <si>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</si>
  <si>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</si>
  <si>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</si>
  <si>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</si>
  <si>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</si>
  <si>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</si>
  <si>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</si>
  <si>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</si>
  <si>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</si>
  <si>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</si>
  <si>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</si>
  <si>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</si>
  <si>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</si>
  <si>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</si>
  <si>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</si>
  <si>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</si>
  <si>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</si>
  <si>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</si>
  <si>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</si>
  <si>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</si>
  <si>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</si>
  <si>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</si>
  <si>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</si>
  <si>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</si>
  <si>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</si>
  <si>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</si>
  <si>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</si>
  <si>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</si>
  <si>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</si>
  <si>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</si>
  <si>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</si>
  <si>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</si>
  <si>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</si>
  <si>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</si>
  <si>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</si>
  <si>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</si>
  <si>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</si>
  <si>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</si>
  <si>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</si>
  <si>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</si>
  <si>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</si>
  <si>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</si>
  <si>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</si>
  <si>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</si>
  <si>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</si>
  <si>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</si>
  <si>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</si>
  <si>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</si>
  <si>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</si>
  <si>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</si>
  <si>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</si>
  <si>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</si>
  <si>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</si>
  <si>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</si>
  <si>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</si>
  <si>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</si>
  <si>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</si>
  <si>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</si>
  <si>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</si>
  <si>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</si>
  <si>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</si>
  <si>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</si>
  <si>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</si>
  <si>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</si>
  <si>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</si>
  <si>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</si>
  <si>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</si>
  <si>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</si>
  <si>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</si>
  <si>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</si>
  <si>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</si>
  <si>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</si>
  <si>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</si>
  <si>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</si>
  <si>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</si>
  <si>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</si>
  <si>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</si>
  <si>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</si>
  <si>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</si>
  <si>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</si>
  <si>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</si>
  <si>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</si>
  <si>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</si>
  <si>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</si>
  <si>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</si>
  <si>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</si>
  <si>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</si>
  <si>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</si>
  <si>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</si>
  <si>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</si>
  <si>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</si>
  <si>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</si>
  <si>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</si>
  <si>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</si>
  <si>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</si>
  <si>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</si>
  <si>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</si>
  <si>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</si>
  <si>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</si>
  <si>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</si>
  <si>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</si>
  <si>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</si>
  <si>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</si>
  <si>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</si>
  <si>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</si>
  <si>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</si>
  <si>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</si>
  <si>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</si>
  <si>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</si>
  <si>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</si>
  <si>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</si>
  <si>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</si>
  <si>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</si>
  <si>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</si>
  <si>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</si>
  <si>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</si>
  <si>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</si>
  <si>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</si>
  <si>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</si>
  <si>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</si>
  <si>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</si>
  <si>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</si>
  <si>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</si>
  <si>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</si>
  <si>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</si>
  <si>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</si>
  <si>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</si>
  <si>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</si>
  <si>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</si>
  <si>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</si>
  <si>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</si>
  <si>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</si>
  <si>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</si>
  <si>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</si>
  <si>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</si>
  <si>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</si>
  <si>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</si>
  <si>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</si>
  <si>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</si>
  <si>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</si>
  <si>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</si>
  <si>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</si>
  <si>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</si>
  <si>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</si>
  <si>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</si>
  <si>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</si>
  <si>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</si>
  <si>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</si>
  <si>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</si>
  <si>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</si>
  <si>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</si>
  <si>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</si>
  <si>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</si>
  <si>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</si>
  <si>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</si>
  <si>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</si>
  <si>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</si>
  <si>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</si>
  <si>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</si>
  <si>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</si>
  <si>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</si>
  <si>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</si>
  <si>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</si>
  <si>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</si>
  <si>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</si>
  <si>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</si>
  <si>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</si>
  <si>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</si>
  <si>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</si>
  <si>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</si>
  <si>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</si>
  <si>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</si>
  <si>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</si>
  <si>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</si>
  <si>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</si>
  <si>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</si>
  <si>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</si>
  <si>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</si>
  <si>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</si>
  <si>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</si>
  <si>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</si>
  <si>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</si>
  <si>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</si>
  <si>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</si>
  <si>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</si>
  <si>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</si>
  <si>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</si>
  <si>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</si>
  <si>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</si>
  <si>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</si>
  <si>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</si>
  <si>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</si>
  <si>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</si>
  <si>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</si>
  <si>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</si>
  <si>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</si>
  <si>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</si>
  <si>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</si>
  <si>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</si>
  <si>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</si>
  <si>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</si>
  <si>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</si>
  <si>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</si>
  <si>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</si>
  <si>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</si>
  <si>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</si>
  <si>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</si>
  <si>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</si>
  <si>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</si>
  <si>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</si>
  <si>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</si>
  <si>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</si>
  <si>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</si>
  <si>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</si>
  <si>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</si>
  <si>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</si>
  <si>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</si>
  <si>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</si>
  <si>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</si>
  <si>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</si>
  <si>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</si>
  <si>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</si>
  <si>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</si>
  <si>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</si>
  <si>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</si>
  <si>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</si>
  <si>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</si>
  <si>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</si>
  <si>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</si>
  <si>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</si>
  <si>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</si>
  <si>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</si>
  <si>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</si>
  <si>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</si>
  <si>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</si>
  <si>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</si>
  <si>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</si>
  <si>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</si>
  <si>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</si>
  <si>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</si>
  <si>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</si>
  <si>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</si>
  <si>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</si>
  <si>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</si>
  <si>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</si>
  <si>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</si>
  <si>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</si>
  <si>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</si>
  <si>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</si>
  <si>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</si>
  <si>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</si>
  <si>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</si>
  <si>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</si>
  <si>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</si>
  <si>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</si>
  <si>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</si>
  <si>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</si>
  <si>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</si>
  <si>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</si>
  <si>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</si>
  <si>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</si>
  <si>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</si>
  <si>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</si>
  <si>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</si>
  <si>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</si>
  <si>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</si>
  <si>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</si>
  <si>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</si>
  <si>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</si>
  <si>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</si>
  <si>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</si>
  <si>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</si>
  <si>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</si>
  <si>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</si>
  <si>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</si>
  <si>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</si>
  <si>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</si>
  <si>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</si>
  <si>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</si>
  <si>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</si>
  <si>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</si>
  <si>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</si>
  <si>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</si>
  <si>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</si>
  <si>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</si>
  <si>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</si>
  <si>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</si>
  <si>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</si>
  <si>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</si>
  <si>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</si>
  <si>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</si>
  <si>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</si>
  <si>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</si>
  <si>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</si>
  <si>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</si>
  <si>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</si>
  <si>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</si>
  <si>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</si>
  <si>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</si>
  <si>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</si>
  <si>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</si>
  <si>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</si>
  <si>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</si>
  <si>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</si>
  <si>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</si>
  <si>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</si>
  <si>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</si>
  <si>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</si>
  <si>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</si>
  <si>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</si>
  <si>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</si>
  <si>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</si>
  <si>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</si>
  <si>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</si>
  <si>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</si>
  <si>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</si>
  <si>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</si>
  <si>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</si>
  <si>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</si>
  <si>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</si>
  <si>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</si>
  <si>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</si>
  <si>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</si>
  <si>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</si>
  <si>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</si>
  <si>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</si>
  <si>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</si>
  <si>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</si>
  <si>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</si>
  <si>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</si>
  <si>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</si>
  <si>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</si>
  <si>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</si>
  <si>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</si>
  <si>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</si>
  <si>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</si>
  <si>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</si>
  <si>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</si>
  <si>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</si>
  <si>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</si>
  <si>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</si>
  <si>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</si>
  <si>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</si>
  <si>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</si>
  <si>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</si>
  <si>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</si>
  <si>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</si>
  <si>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</si>
  <si>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</si>
  <si>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</si>
  <si>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</si>
  <si>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</si>
  <si>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</si>
  <si>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</si>
  <si>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</si>
  <si>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</si>
  <si>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</si>
  <si>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</si>
  <si>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</si>
  <si>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</si>
  <si>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</si>
  <si>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</si>
  <si>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</si>
  <si>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</si>
  <si>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</si>
  <si>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</si>
  <si>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</si>
  <si>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</si>
  <si>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</si>
  <si>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</si>
  <si>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</si>
  <si>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</si>
  <si>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</si>
  <si>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</si>
  <si>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</si>
  <si>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</si>
  <si>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</si>
  <si>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</si>
  <si>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</si>
  <si>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</si>
  <si>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</si>
  <si>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</si>
  <si>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</si>
  <si>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</si>
  <si>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</si>
  <si>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</si>
  <si>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</si>
  <si>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</si>
  <si>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</si>
  <si>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</si>
  <si>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</si>
  <si>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</si>
  <si>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</si>
  <si>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</si>
  <si>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</si>
  <si>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</si>
  <si>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</si>
  <si>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</si>
  <si>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</si>
  <si>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</si>
  <si>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</si>
  <si>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</si>
  <si>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</si>
  <si>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</si>
  <si>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</si>
  <si>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</si>
  <si>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</si>
  <si>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</si>
  <si>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</si>
  <si>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</si>
  <si>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</si>
  <si>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</si>
  <si>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</si>
  <si>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</si>
  <si>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</si>
  <si>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</si>
  <si>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</si>
  <si>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</si>
  <si>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</si>
  <si>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</si>
  <si>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</si>
  <si>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</si>
  <si>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</si>
  <si>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</si>
  <si>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</si>
  <si>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</si>
  <si>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</si>
  <si>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</si>
  <si>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</si>
  <si>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</si>
  <si>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</si>
  <si>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</si>
  <si>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</si>
  <si>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</si>
  <si>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</si>
  <si>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</si>
  <si>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</si>
  <si>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</si>
  <si>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</si>
  <si>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</si>
  <si>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</si>
  <si>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</si>
  <si>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</si>
  <si>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</si>
  <si>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</si>
  <si>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</si>
  <si>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</si>
  <si>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</si>
  <si>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</si>
  <si>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</si>
  <si>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</si>
  <si>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</si>
  <si>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</si>
  <si>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</si>
  <si>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</si>
  <si>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</si>
  <si>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</si>
  <si>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</si>
  <si>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</si>
  <si>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</si>
  <si>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</si>
  <si>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</si>
  <si>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</si>
  <si>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</si>
  <si>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</si>
  <si>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</si>
  <si>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</si>
  <si>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</si>
  <si>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</si>
  <si>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</si>
  <si>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</si>
  <si>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</si>
  <si>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</si>
  <si>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</si>
  <si>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</si>
  <si>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</si>
  <si>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</si>
  <si>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</si>
  <si>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</si>
  <si>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</si>
  <si>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</si>
  <si>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</si>
  <si>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</si>
  <si>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</si>
  <si>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</si>
  <si>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</si>
  <si>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</si>
  <si>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</si>
  <si>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</si>
  <si>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</si>
  <si>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</si>
  <si>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</si>
  <si>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</si>
  <si>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</si>
  <si>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</si>
  <si>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</si>
  <si>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</si>
  <si>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</si>
  <si>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</si>
  <si>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</si>
  <si>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</si>
  <si>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</si>
  <si>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</si>
  <si>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</si>
  <si>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</si>
  <si>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</si>
  <si>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</si>
  <si>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</si>
  <si>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</si>
  <si>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</si>
  <si>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</si>
  <si>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</si>
  <si>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</si>
  <si>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</si>
  <si>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</si>
  <si>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</si>
  <si>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</si>
  <si>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</si>
  <si>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</si>
  <si>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</si>
  <si>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</si>
  <si>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</si>
  <si>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</si>
  <si>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</si>
  <si>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</si>
  <si>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</si>
  <si>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</si>
  <si>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</si>
  <si>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</si>
  <si>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</si>
  <si>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</si>
  <si>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</si>
  <si>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</si>
  <si>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</si>
  <si>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</si>
  <si>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</si>
  <si>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</si>
  <si>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</si>
  <si>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</si>
  <si>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</si>
  <si>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</si>
  <si>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</si>
  <si>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</si>
  <si>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</si>
  <si>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</si>
  <si>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</si>
  <si>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</si>
  <si>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</si>
  <si>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</si>
  <si>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</si>
  <si>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</si>
  <si>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</si>
  <si>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</si>
  <si>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</si>
  <si>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</si>
  <si>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</si>
  <si>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</si>
  <si>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</si>
  <si>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</si>
  <si>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</si>
  <si>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</si>
  <si>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</si>
  <si>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</si>
  <si>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</si>
  <si>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</si>
  <si>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</si>
  <si>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</si>
  <si>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</si>
  <si>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</si>
  <si>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</si>
  <si>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</si>
  <si>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</si>
  <si>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</si>
  <si>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</si>
  <si>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</si>
  <si>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</si>
  <si>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</si>
  <si>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</si>
  <si>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</si>
  <si>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</si>
  <si>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</si>
  <si>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</si>
  <si>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</si>
  <si>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</si>
  <si>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</si>
  <si>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</si>
  <si>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</si>
  <si>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</si>
  <si>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</si>
  <si>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</si>
  <si>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</si>
  <si>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</si>
  <si>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</si>
  <si>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</si>
  <si>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</si>
  <si>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</si>
  <si>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</si>
  <si>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</si>
  <si>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</si>
  <si>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</si>
  <si>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</si>
  <si>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</si>
  <si>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</si>
  <si>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</si>
  <si>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</si>
  <si>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</si>
  <si>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</si>
  <si>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</si>
  <si>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</si>
  <si>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</si>
  <si>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</si>
  <si>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</si>
  <si>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</si>
  <si>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</si>
  <si>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</si>
  <si>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</si>
  <si>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</si>
  <si>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</si>
  <si>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</si>
  <si>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</si>
  <si>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</si>
  <si>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</si>
  <si>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</si>
  <si>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</si>
  <si>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</si>
  <si>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</si>
  <si>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</si>
  <si>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</si>
  <si>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</si>
  <si>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</si>
  <si>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</si>
  <si>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</si>
  <si>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</si>
  <si>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</si>
  <si>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</si>
  <si>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</si>
  <si>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</si>
  <si>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</si>
  <si>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</si>
  <si>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</si>
  <si>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</si>
  <si>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</si>
  <si>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</si>
  <si>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</si>
  <si>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</si>
  <si>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</si>
  <si>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</si>
  <si>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</si>
  <si>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</si>
  <si>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</si>
  <si>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</si>
  <si>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</si>
  <si>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</si>
  <si>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</si>
  <si>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</si>
  <si>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</si>
  <si>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</si>
  <si>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</si>
  <si>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</si>
  <si>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</si>
  <si>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</si>
  <si>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</si>
  <si>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</si>
  <si>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</si>
  <si>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</si>
  <si>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</si>
  <si>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</si>
  <si>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</si>
  <si>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</si>
  <si>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</si>
  <si>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</si>
  <si>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</si>
  <si>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</si>
  <si>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</si>
  <si>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</si>
  <si>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</si>
  <si>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</si>
  <si>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</si>
  <si>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</si>
  <si>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</si>
  <si>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</si>
  <si>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</si>
  <si>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</si>
  <si>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</si>
  <si>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</si>
  <si>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</si>
  <si>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</si>
  <si>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</si>
  <si>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</si>
  <si>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</si>
  <si>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</si>
  <si>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</si>
  <si>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</si>
  <si>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</si>
  <si>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</si>
  <si>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</si>
  <si>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</si>
  <si>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</si>
  <si>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</si>
  <si>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</si>
  <si>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</si>
  <si>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</si>
  <si>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</si>
  <si>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</si>
  <si>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</si>
  <si>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</si>
  <si>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</si>
  <si>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</si>
  <si>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</si>
  <si>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</si>
  <si>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</si>
  <si>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</si>
  <si>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</si>
  <si>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</si>
  <si>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</si>
  <si>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</si>
  <si>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</si>
  <si>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</si>
  <si>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</si>
  <si>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</si>
  <si>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</si>
  <si>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</si>
  <si>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</si>
  <si>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</si>
  <si>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</si>
  <si>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</si>
  <si>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</si>
  <si>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</si>
  <si>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</si>
  <si>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</si>
  <si>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</si>
  <si>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</si>
  <si>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</si>
  <si>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</si>
  <si>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</si>
  <si>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</si>
  <si>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</si>
  <si>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</si>
  <si>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</si>
  <si>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</si>
  <si>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</si>
  <si>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</si>
  <si>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</si>
  <si>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</si>
  <si>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</si>
  <si>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</si>
  <si>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</si>
  <si>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</si>
  <si>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</si>
  <si>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</si>
  <si>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</si>
  <si>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</si>
  <si>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</si>
  <si>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</si>
  <si>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</si>
  <si>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</si>
  <si>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</si>
  <si>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</si>
  <si>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</si>
  <si>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</si>
  <si>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</si>
  <si>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</si>
  <si>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</si>
  <si>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</si>
  <si>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</si>
  <si>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</si>
  <si>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</si>
  <si>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</si>
  <si>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</si>
  <si>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</si>
  <si>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</si>
  <si>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</si>
  <si>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</si>
  <si>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</si>
  <si>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</si>
  <si>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</si>
  <si>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</si>
  <si>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</si>
  <si>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</si>
  <si>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</si>
  <si>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</si>
  <si>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</si>
  <si>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</si>
  <si>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</si>
  <si>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</si>
  <si>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</si>
  <si>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</si>
  <si>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</si>
  <si>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</si>
  <si>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</si>
  <si>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</si>
  <si>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</si>
  <si>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</si>
  <si>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</si>
  <si>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</si>
  <si>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</si>
  <si>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</si>
  <si>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</si>
  <si>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</si>
  <si>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</si>
  <si>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</si>
  <si>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</si>
  <si>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</si>
  <si>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</si>
  <si>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</si>
  <si>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</si>
  <si>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</si>
  <si>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</si>
  <si>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</si>
  <si>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</si>
  <si>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</si>
  <si>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</si>
  <si>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</si>
  <si>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</si>
  <si>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</si>
  <si>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</si>
  <si>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</si>
  <si>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</si>
  <si>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</si>
  <si>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</si>
  <si>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</si>
  <si>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</si>
  <si>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</si>
  <si>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</si>
  <si>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</si>
  <si>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</si>
  <si>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</si>
  <si>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</si>
  <si>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</si>
  <si>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</si>
  <si>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</si>
  <si>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</si>
  <si>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</si>
  <si>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</si>
  <si>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</si>
  <si>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</si>
  <si>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</si>
  <si>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</si>
  <si>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</si>
  <si>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</si>
  <si>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</si>
  <si>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</si>
  <si>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</si>
  <si>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</si>
  <si>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</si>
  <si>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</si>
  <si>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</si>
  <si>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</si>
  <si>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</si>
  <si>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</si>
  <si>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</si>
  <si>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</si>
  <si>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</si>
  <si>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</si>
  <si>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</si>
  <si>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</si>
  <si>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</si>
  <si>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</si>
  <si>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</si>
  <si>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</si>
  <si>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</si>
  <si>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</si>
  <si>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</si>
  <si>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</si>
  <si>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</si>
  <si>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</si>
  <si>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</si>
  <si>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</si>
  <si>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</si>
  <si>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</si>
  <si>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</si>
  <si>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</si>
  <si>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</si>
  <si>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</si>
  <si>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</si>
  <si>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</si>
  <si>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</si>
  <si>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</si>
  <si>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</si>
  <si>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</si>
  <si>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</si>
  <si>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</si>
  <si>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</si>
  <si>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</si>
  <si>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</si>
  <si>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</si>
  <si>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</si>
  <si>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</si>
  <si>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</si>
  <si>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</si>
  <si>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</si>
  <si>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</si>
  <si>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</si>
  <si>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</si>
  <si>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</si>
  <si>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</si>
  <si>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</si>
  <si>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</si>
  <si>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</si>
  <si>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</si>
  <si>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</si>
  <si>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</si>
  <si>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</si>
  <si>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</si>
  <si>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</si>
  <si>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</si>
  <si>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</si>
  <si>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</si>
  <si>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</si>
  <si>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</si>
  <si>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</si>
  <si>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</si>
  <si>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</si>
  <si>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</si>
  <si>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</si>
  <si>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</si>
  <si>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</si>
  <si>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</si>
  <si>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</si>
  <si>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</si>
  <si>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</si>
  <si>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</si>
  <si>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</si>
  <si>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</si>
  <si>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</si>
  <si>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</si>
  <si>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</si>
  <si>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</si>
  <si>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</si>
  <si>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</si>
  <si>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</si>
  <si>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</si>
  <si>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</si>
  <si>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</si>
  <si>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</si>
  <si>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</si>
  <si>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</si>
  <si>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</si>
  <si>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</si>
  <si>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</si>
  <si>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</si>
  <si>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</si>
  <si>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</si>
  <si>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</si>
  <si>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</si>
  <si>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</si>
  <si>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</si>
  <si>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</si>
  <si>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</si>
  <si>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</si>
  <si>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</si>
  <si>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</si>
  <si>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</si>
  <si>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</si>
  <si>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</si>
  <si>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</si>
  <si>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</si>
  <si>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</si>
  <si>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</si>
  <si>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</si>
  <si>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</si>
  <si>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</si>
  <si>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</si>
  <si>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</si>
  <si>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</si>
  <si>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</si>
  <si>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</si>
  <si>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</si>
  <si>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</si>
  <si>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</si>
  <si>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</si>
  <si>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</si>
  <si>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</si>
  <si>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</si>
  <si>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</si>
  <si>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</si>
  <si>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</si>
  <si>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</si>
  <si>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</si>
  <si>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</si>
  <si>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</si>
  <si>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</si>
  <si>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</si>
  <si>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</si>
  <si>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</si>
  <si>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</si>
  <si>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</si>
  <si>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</si>
  <si>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</si>
  <si>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</si>
  <si>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</si>
  <si>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</si>
  <si>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</si>
  <si>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</si>
  <si>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</si>
  <si>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</si>
  <si>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</si>
  <si>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</si>
  <si>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</si>
  <si>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</si>
  <si>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</si>
  <si>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</si>
  <si>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</si>
  <si>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</si>
  <si>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</si>
  <si>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</si>
  <si>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</si>
  <si>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</si>
  <si>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</si>
  <si>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</si>
  <si>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</si>
  <si>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</si>
  <si>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</si>
  <si>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</si>
  <si>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</si>
  <si>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</si>
  <si>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</si>
  <si>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</si>
  <si>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</si>
  <si>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</si>
  <si>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</si>
  <si>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</si>
  <si>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</si>
  <si>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</si>
  <si>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</si>
  <si>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</si>
  <si>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</si>
  <si>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</si>
  <si>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</si>
  <si>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</si>
  <si>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</si>
  <si>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</si>
  <si>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</si>
  <si>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</si>
  <si>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</si>
  <si>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</si>
  <si>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</si>
  <si>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</si>
  <si>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</si>
  <si>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</si>
  <si>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</si>
  <si>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</si>
  <si>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</si>
  <si>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</si>
  <si>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</si>
  <si>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</si>
  <si>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</si>
  <si>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</si>
  <si>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</si>
  <si>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</si>
  <si>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</si>
  <si>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</si>
  <si>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</si>
  <si>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</si>
  <si>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</si>
  <si>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</si>
  <si>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</si>
  <si>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</si>
  <si>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</si>
  <si>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</si>
  <si>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</si>
  <si>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</si>
  <si>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</si>
  <si>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</si>
  <si>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</si>
  <si>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</si>
  <si>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</si>
  <si>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</si>
  <si>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</si>
  <si>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</si>
  <si>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</si>
  <si>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</si>
  <si>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</si>
  <si>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</si>
  <si>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</si>
  <si>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</si>
  <si>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</si>
  <si>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</si>
  <si>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</si>
  <si>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</si>
  <si>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</si>
  <si>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</si>
  <si>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</si>
  <si>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</si>
  <si>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</si>
  <si>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</si>
  <si>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</si>
  <si>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</si>
  <si>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</si>
  <si>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</si>
  <si>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</si>
  <si>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</si>
  <si>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</si>
  <si>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</si>
  <si>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</si>
  <si>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</si>
  <si>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</si>
  <si>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</si>
  <si>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</si>
  <si>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</si>
  <si>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</si>
  <si>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</si>
  <si>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</si>
  <si>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</si>
  <si>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</si>
  <si>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</si>
  <si>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</si>
  <si>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</si>
  <si>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</si>
  <si>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</si>
  <si>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</si>
  <si>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</si>
  <si>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</si>
  <si>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</si>
  <si>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</si>
  <si>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</si>
  <si>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</si>
  <si>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</si>
  <si>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</si>
  <si>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</si>
  <si>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</si>
  <si>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</si>
  <si>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</si>
  <si>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</si>
  <si>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</si>
  <si>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</si>
  <si>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</si>
  <si>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</si>
  <si>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</si>
  <si>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</si>
  <si>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</si>
  <si>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</si>
  <si>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</si>
  <si>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</si>
  <si>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</si>
  <si>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</si>
  <si>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</si>
  <si>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</si>
  <si>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</si>
  <si>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</si>
  <si>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</si>
  <si>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</si>
  <si>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</si>
  <si>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</si>
  <si>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</si>
  <si>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</si>
  <si>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</si>
  <si>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</si>
  <si>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</si>
  <si>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</si>
  <si>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</si>
  <si>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</si>
  <si>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</si>
  <si>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</si>
  <si>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</si>
  <si>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</si>
  <si>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</si>
  <si>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</si>
  <si>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</si>
  <si>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</si>
  <si>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</si>
  <si>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</si>
  <si>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</si>
  <si>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</si>
  <si>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</si>
  <si>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</si>
  <si>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</si>
  <si>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</si>
  <si>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</si>
  <si>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</si>
  <si>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</si>
  <si>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</si>
  <si>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</si>
  <si>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</si>
  <si>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</si>
  <si>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</si>
  <si>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</si>
  <si>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</si>
  <si>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</si>
  <si>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</si>
  <si>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</si>
  <si>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</si>
  <si>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</si>
  <si>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</si>
  <si>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</si>
  <si>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</si>
  <si>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</si>
  <si>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</si>
  <si>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</si>
  <si>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</si>
  <si>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</si>
  <si>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</si>
  <si>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</si>
  <si>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</si>
  <si>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</si>
  <si>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</si>
  <si>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</si>
  <si>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</si>
  <si>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</si>
  <si>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</si>
  <si>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</si>
  <si>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</si>
  <si>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</si>
  <si>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</si>
  <si>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</si>
  <si>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</si>
  <si>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</si>
  <si>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</si>
  <si>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</si>
  <si>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</si>
  <si>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</si>
  <si>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</si>
  <si>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</si>
  <si>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</si>
  <si>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</si>
  <si>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</si>
  <si>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</si>
  <si>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</si>
  <si>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</si>
  <si>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</si>
  <si>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</si>
  <si>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</si>
  <si>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</si>
  <si>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</si>
  <si>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</si>
  <si>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</si>
  <si>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</si>
  <si>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</si>
  <si>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</si>
  <si>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</si>
  <si>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</si>
  <si>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</si>
  <si>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</si>
  <si>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</si>
  <si>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</si>
  <si>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</si>
  <si>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</si>
  <si>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</si>
  <si>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</si>
  <si>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</si>
  <si>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</si>
  <si>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</si>
  <si>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</si>
  <si>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</si>
  <si>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</si>
  <si>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</si>
  <si>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</si>
  <si>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</si>
  <si>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</si>
  <si>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</si>
  <si>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</si>
  <si>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</si>
  <si>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</si>
  <si>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</si>
  <si>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</si>
  <si>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</si>
  <si>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</si>
  <si>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</si>
  <si>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</si>
  <si>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</si>
  <si>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</si>
  <si>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</si>
  <si>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</si>
  <si>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</si>
  <si>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</si>
  <si>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</si>
  <si>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</si>
  <si>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</si>
  <si>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</si>
  <si>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</si>
  <si>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</si>
  <si>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</si>
  <si>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</si>
  <si>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</si>
  <si>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</si>
  <si>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</si>
  <si>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</si>
  <si>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</si>
  <si>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</si>
  <si>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</si>
  <si>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</si>
  <si>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</si>
  <si>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</si>
  <si>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</si>
  <si>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</si>
  <si>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</si>
  <si>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</si>
  <si>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</si>
  <si>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</si>
  <si>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</si>
  <si>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</si>
  <si>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</si>
  <si>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</si>
  <si>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</si>
  <si>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</si>
  <si>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</si>
  <si>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</si>
  <si>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</si>
  <si>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</si>
  <si>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</si>
  <si>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</si>
  <si>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</si>
  <si>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</si>
  <si>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</si>
  <si>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</si>
  <si>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</si>
  <si>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</si>
  <si>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</si>
  <si>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</si>
  <si>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</si>
  <si>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</si>
  <si>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</si>
  <si>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</si>
  <si>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</si>
  <si>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</si>
  <si>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</si>
  <si>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</si>
  <si>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</si>
  <si>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</si>
  <si>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</si>
  <si>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</si>
  <si>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</si>
  <si>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</si>
  <si>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</si>
  <si>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</si>
  <si>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</si>
  <si>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</si>
  <si>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</si>
  <si>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</si>
  <si>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</si>
  <si>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</si>
  <si>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</si>
  <si>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</si>
  <si>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</si>
  <si>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</si>
  <si>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</si>
  <si>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</si>
  <si>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</si>
  <si>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</si>
  <si>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</si>
  <si>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</si>
  <si>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</si>
  <si>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</si>
  <si>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</si>
  <si>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</si>
  <si>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</si>
  <si>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</si>
  <si>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</si>
  <si>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</si>
  <si>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</si>
  <si>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</si>
  <si>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</si>
  <si>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</si>
  <si>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</si>
  <si>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</si>
  <si>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</si>
  <si>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</si>
  <si>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</si>
  <si>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</si>
  <si>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</si>
  <si>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</si>
  <si>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</si>
  <si>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</si>
  <si>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</si>
  <si>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</si>
  <si>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</si>
  <si>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</si>
  <si>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</si>
  <si>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</si>
  <si>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</si>
  <si>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</si>
  <si>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</si>
  <si>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</si>
  <si>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</si>
  <si>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</si>
  <si>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</si>
  <si>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</si>
  <si>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</si>
  <si>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</si>
  <si>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</si>
  <si>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</si>
  <si>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</si>
  <si>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</si>
  <si>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</si>
  <si>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</si>
  <si>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</si>
  <si>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</si>
  <si>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</si>
  <si>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</si>
  <si>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</si>
  <si>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</si>
  <si>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</si>
  <si>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</si>
  <si>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</si>
  <si>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</si>
  <si>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</si>
  <si>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</si>
  <si>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</si>
  <si>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</si>
  <si>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</si>
  <si>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</si>
  <si>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</si>
  <si>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</si>
  <si>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</si>
  <si>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</si>
  <si>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</si>
  <si>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</si>
  <si>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</si>
  <si>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</si>
  <si>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</si>
  <si>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</si>
  <si>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</si>
  <si>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</si>
  <si>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</si>
  <si>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</si>
  <si>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</si>
  <si>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</si>
  <si>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</si>
  <si>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</si>
  <si>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</si>
  <si>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</si>
  <si>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</si>
  <si>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</si>
  <si>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</si>
  <si>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</si>
  <si>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</si>
  <si>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</si>
  <si>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</si>
  <si>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</si>
  <si>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</si>
  <si>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</si>
  <si>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</si>
  <si>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</si>
  <si>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</si>
  <si>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</si>
  <si>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</si>
  <si>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</si>
  <si>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</si>
  <si>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</si>
  <si>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</si>
  <si>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</si>
  <si>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</si>
  <si>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</si>
  <si>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</si>
  <si>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</si>
  <si>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</si>
  <si>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</si>
  <si>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</si>
  <si>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</si>
  <si>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</si>
  <si>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</si>
  <si>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</si>
  <si>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</si>
  <si>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</si>
  <si>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</si>
  <si>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</si>
  <si>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</si>
  <si>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</si>
  <si>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</si>
  <si>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</si>
  <si>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</si>
  <si>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</si>
  <si>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</si>
  <si>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</si>
  <si>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</si>
  <si>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</si>
  <si>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</si>
  <si>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</si>
  <si>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</si>
  <si>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</si>
  <si>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</si>
  <si>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</si>
  <si>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</si>
  <si>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</si>
  <si>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</si>
  <si>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</si>
  <si>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</si>
  <si>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</si>
  <si>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</si>
  <si>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</si>
  <si>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</si>
  <si>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</si>
  <si>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</si>
  <si>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</si>
  <si>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</si>
  <si>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</si>
  <si>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</si>
  <si>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</si>
  <si>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</si>
  <si>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</si>
  <si>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</si>
  <si>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</si>
  <si>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</si>
  <si>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</si>
  <si>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</si>
  <si>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</si>
  <si>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</si>
  <si>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</si>
  <si>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</si>
  <si>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</si>
  <si>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</si>
  <si>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</si>
  <si>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</si>
  <si>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</si>
  <si>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</si>
  <si>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</si>
  <si>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</si>
  <si>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</si>
  <si>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</si>
  <si>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</si>
  <si>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</si>
  <si>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</si>
  <si>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</si>
  <si>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</si>
  <si>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</si>
  <si>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</si>
  <si>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</si>
  <si>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</si>
  <si>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</si>
  <si>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</si>
  <si>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</si>
  <si>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</si>
  <si>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</si>
  <si>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</si>
  <si>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</si>
  <si>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</si>
  <si>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</si>
  <si>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</si>
  <si>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</si>
  <si>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</si>
  <si>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</si>
  <si>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</si>
  <si>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</si>
  <si>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</si>
  <si>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</si>
  <si>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</si>
  <si>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</si>
  <si>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</si>
  <si>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</si>
  <si>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</si>
  <si>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</si>
  <si>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</si>
  <si>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</si>
  <si>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</si>
  <si>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</si>
  <si>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</si>
  <si>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</si>
  <si>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</si>
  <si>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</si>
  <si>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</si>
  <si>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</si>
  <si>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</si>
  <si>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</si>
  <si>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</si>
  <si>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</si>
  <si>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</si>
  <si>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</si>
  <si>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</si>
  <si>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</si>
  <si>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</si>
  <si>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</si>
  <si>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</si>
  <si>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</si>
  <si>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</si>
  <si>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</si>
  <si>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</si>
  <si>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</si>
  <si>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</si>
  <si>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</si>
  <si>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</si>
  <si>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</si>
  <si>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</si>
  <si>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</si>
  <si>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</si>
  <si>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</si>
  <si>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</si>
  <si>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</si>
  <si>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</si>
  <si>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</si>
  <si>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</si>
  <si>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</si>
  <si>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</si>
  <si>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</si>
  <si>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</si>
  <si>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</si>
  <si>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</si>
  <si>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</si>
  <si>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</si>
  <si>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</si>
  <si>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</si>
  <si>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</si>
  <si>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</si>
  <si>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</si>
  <si>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</si>
  <si>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</si>
  <si>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</si>
  <si>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</si>
  <si>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</si>
  <si>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</si>
  <si>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</si>
  <si>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</si>
  <si>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</si>
  <si>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</si>
  <si>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</si>
  <si>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</si>
  <si>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</si>
  <si>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</si>
  <si>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</si>
  <si>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</si>
  <si>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</si>
  <si>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</si>
  <si>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</si>
  <si>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</si>
  <si>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</si>
  <si>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</si>
  <si>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</si>
  <si>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</si>
  <si>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</si>
  <si>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</si>
  <si>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</si>
  <si>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</si>
  <si>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</si>
  <si>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</si>
  <si>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</si>
  <si>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</si>
  <si>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</si>
  <si>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</si>
  <si>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</si>
  <si>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</si>
  <si>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</si>
  <si>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</si>
  <si>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</si>
  <si>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</si>
  <si>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</si>
  <si>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</si>
  <si>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</si>
  <si>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</si>
  <si>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</si>
  <si>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</si>
  <si>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</si>
  <si>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</si>
  <si>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</si>
  <si>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</si>
  <si>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</si>
  <si>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</si>
  <si>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</si>
  <si>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</si>
  <si>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</si>
  <si>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</si>
  <si>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</si>
  <si>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</si>
  <si>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</si>
  <si>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</si>
  <si>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</si>
  <si>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</si>
  <si>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</si>
  <si>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</si>
  <si>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</si>
  <si>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</si>
  <si>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</si>
  <si>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</si>
  <si>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</si>
  <si>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</si>
  <si>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</si>
  <si>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</si>
  <si>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</si>
  <si>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</si>
  <si>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</si>
  <si>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</si>
  <si>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</si>
  <si>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</si>
  <si>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</si>
  <si>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</si>
  <si>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</si>
  <si>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</si>
  <si>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</si>
  <si>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</si>
  <si>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</si>
  <si>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</si>
  <si>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</si>
  <si>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</si>
  <si>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</si>
  <si>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</si>
  <si>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</si>
  <si>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</si>
  <si>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</si>
  <si>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</si>
  <si>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</si>
  <si>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</si>
  <si>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</si>
  <si>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</si>
  <si>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</si>
  <si>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</si>
  <si>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</si>
  <si>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</si>
  <si>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</si>
  <si>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</si>
  <si>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</si>
  <si>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</si>
  <si>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</si>
  <si>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</si>
  <si>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</si>
  <si>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</si>
  <si>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</si>
  <si>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</si>
  <si>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</si>
  <si>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</si>
  <si>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</si>
  <si>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</si>
  <si>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</si>
  <si>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</si>
  <si>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</si>
  <si>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</si>
  <si>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</si>
  <si>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</si>
  <si>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</si>
  <si>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</si>
  <si>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</si>
  <si>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</si>
  <si>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</si>
  <si>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</si>
  <si>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</si>
  <si>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</si>
  <si>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</si>
  <si>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</si>
  <si>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</si>
  <si>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</si>
  <si>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</si>
  <si>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</si>
  <si>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</si>
  <si>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</si>
  <si>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</si>
  <si>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</si>
  <si>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</si>
  <si>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</si>
  <si>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</si>
  <si>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</si>
  <si>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</si>
  <si>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</si>
  <si>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</si>
  <si>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</si>
  <si>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</si>
  <si>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</si>
  <si>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</si>
  <si>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</si>
  <si>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</si>
  <si>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</si>
  <si>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</si>
  <si>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</si>
  <si>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</si>
  <si>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</si>
  <si>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</si>
  <si>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</si>
  <si>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</si>
  <si>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</si>
  <si>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</si>
  <si>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</si>
  <si>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</si>
  <si>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</si>
  <si>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</si>
  <si>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</si>
  <si>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</si>
  <si>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</si>
  <si>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</si>
  <si>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</si>
  <si>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</si>
  <si>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</si>
  <si>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</si>
  <si>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</si>
  <si>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</si>
  <si>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</si>
  <si>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</si>
  <si>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</si>
  <si>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</si>
  <si>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</si>
  <si>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</si>
  <si>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</si>
  <si>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</si>
  <si>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</si>
  <si>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</si>
  <si>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</si>
  <si>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</si>
  <si>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</si>
  <si>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</si>
  <si>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</si>
  <si>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</si>
  <si>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</si>
  <si>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</si>
  <si>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</si>
  <si>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</si>
  <si>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</si>
  <si>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</si>
  <si>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</si>
  <si>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</si>
  <si>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</si>
  <si>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</si>
  <si>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</si>
  <si>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</si>
  <si>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</si>
  <si>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</si>
  <si>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</si>
  <si>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</si>
  <si>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</si>
  <si>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</si>
  <si>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</si>
  <si>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</si>
  <si>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</si>
  <si>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</si>
  <si>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</si>
  <si>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</si>
  <si>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</si>
  <si>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</si>
  <si>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</si>
  <si>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</si>
  <si>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</si>
  <si>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</si>
  <si>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</si>
  <si>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</si>
  <si>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</si>
  <si>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</si>
  <si>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</si>
  <si>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</si>
  <si>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</si>
  <si>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</si>
  <si>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</si>
  <si>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</si>
  <si>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</si>
  <si>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</si>
  <si>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</si>
  <si>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</si>
  <si>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</si>
  <si>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</si>
  <si>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</si>
  <si>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</si>
  <si>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</si>
  <si>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</si>
  <si>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</si>
  <si>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</si>
  <si>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</si>
  <si>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</si>
  <si>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</si>
  <si>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</si>
  <si>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</si>
  <si>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</si>
  <si>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</si>
  <si>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</si>
  <si>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</si>
  <si>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</si>
  <si>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</si>
  <si>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</si>
  <si>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</si>
  <si>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</si>
  <si>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</si>
  <si>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</si>
  <si>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</si>
  <si>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</si>
  <si>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</si>
  <si>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</si>
  <si>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</si>
  <si>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</si>
  <si>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</si>
  <si>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</si>
  <si>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</si>
  <si>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</si>
  <si>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</si>
  <si>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</si>
  <si>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</si>
  <si>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</si>
  <si>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</si>
  <si>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</si>
  <si>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</si>
  <si>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</si>
  <si>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</si>
  <si>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</si>
  <si>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</si>
  <si>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</si>
  <si>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</si>
  <si>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</si>
  <si>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</si>
  <si>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</si>
  <si>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</si>
  <si>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</si>
  <si>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</si>
  <si>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</si>
  <si>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</si>
  <si>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</si>
  <si>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</si>
  <si>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</si>
  <si>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</si>
  <si>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</si>
  <si>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</si>
  <si>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</si>
  <si>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</si>
  <si>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</si>
  <si>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</si>
  <si>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</si>
  <si>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</si>
  <si>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</si>
  <si>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</si>
  <si>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</si>
  <si>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</si>
  <si>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</si>
  <si>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</si>
  <si>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</si>
  <si>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</si>
  <si>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</si>
  <si>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</si>
  <si>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</si>
  <si>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</si>
  <si>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</si>
  <si>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</si>
  <si>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</si>
  <si>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</si>
  <si>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</si>
  <si>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</si>
  <si>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</si>
  <si>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</si>
  <si>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</si>
  <si>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</si>
  <si>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</si>
  <si>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</si>
  <si>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</si>
  <si>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</si>
  <si>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</si>
  <si>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</si>
  <si>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</si>
  <si>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</si>
  <si>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</si>
  <si>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</si>
  <si>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</si>
  <si>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</si>
  <si>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</si>
  <si>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</si>
  <si>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</si>
  <si>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</si>
  <si>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</si>
  <si>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</si>
  <si>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</si>
  <si>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</si>
  <si>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</si>
  <si>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</si>
  <si>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</si>
  <si>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</si>
  <si>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</si>
  <si>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</si>
  <si>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</si>
  <si>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</si>
  <si>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</si>
  <si>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</si>
  <si>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</si>
  <si>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</si>
  <si>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</si>
  <si>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</si>
  <si>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</si>
  <si>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</si>
  <si>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</si>
  <si>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</si>
  <si>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</si>
  <si>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</si>
  <si>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</si>
  <si>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</si>
  <si>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</si>
  <si>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</si>
  <si>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</si>
  <si>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</si>
  <si>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</si>
  <si>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</si>
  <si>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</si>
  <si>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</si>
  <si>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</si>
  <si>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</si>
  <si>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</si>
  <si>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</si>
  <si>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</si>
  <si>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</si>
  <si>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</si>
  <si>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</si>
  <si>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</si>
  <si>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</si>
  <si>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</si>
  <si>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</si>
  <si>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</si>
  <si>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</si>
  <si>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</si>
  <si>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</si>
  <si>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</si>
  <si>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</si>
  <si>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</si>
  <si>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</si>
  <si>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</si>
  <si>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</si>
  <si>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</si>
  <si>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</si>
  <si>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</si>
  <si>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</si>
  <si>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</si>
  <si>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</si>
  <si>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</si>
  <si>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</si>
  <si>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</si>
  <si>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</si>
  <si>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</si>
  <si>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</si>
  <si>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</si>
  <si>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</si>
  <si>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</si>
  <si>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</si>
  <si>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</si>
  <si>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</si>
  <si>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</si>
  <si>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</si>
  <si>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</si>
  <si>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</si>
  <si>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</si>
  <si>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</si>
  <si>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</si>
  <si>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</si>
  <si>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</si>
  <si>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</si>
  <si>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</si>
  <si>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</si>
  <si>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</si>
  <si>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</si>
  <si>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</si>
  <si>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</si>
  <si>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</si>
  <si>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</si>
  <si>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</si>
  <si>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</si>
  <si>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</si>
  <si>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</si>
  <si>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</si>
  <si>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</si>
  <si>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</si>
  <si>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</si>
  <si>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</si>
  <si>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</si>
  <si>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</si>
  <si>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</si>
  <si>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</si>
  <si>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</si>
  <si>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</si>
  <si>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</si>
  <si>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</si>
  <si>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</si>
  <si>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</si>
  <si>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</si>
  <si>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</si>
  <si>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</si>
  <si>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</si>
  <si>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</si>
  <si>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</si>
  <si>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</si>
  <si>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</si>
  <si>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</si>
  <si>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</si>
  <si>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</si>
  <si>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</si>
  <si>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</si>
  <si>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</si>
  <si>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</si>
  <si>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</si>
  <si>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</si>
  <si>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</si>
  <si>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</si>
  <si>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</si>
  <si>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</si>
  <si>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</si>
  <si>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</si>
  <si>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</si>
  <si>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</si>
  <si>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</si>
  <si>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</si>
  <si>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</si>
  <si>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</si>
  <si>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</si>
  <si>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</si>
  <si>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</si>
  <si>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</si>
  <si>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</si>
  <si>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</si>
  <si>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</si>
  <si>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</si>
  <si>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</si>
  <si>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</si>
  <si>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</si>
  <si>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</si>
  <si>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</si>
  <si>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</si>
  <si>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</si>
  <si>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</si>
  <si>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</si>
  <si>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</si>
  <si>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</si>
  <si>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</si>
  <si>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</si>
  <si>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</si>
  <si>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</si>
  <si>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</si>
  <si>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</si>
  <si>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</si>
  <si>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</si>
  <si>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</si>
  <si>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</si>
  <si>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</si>
  <si>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</si>
  <si>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</si>
  <si>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</si>
  <si>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</si>
  <si>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</si>
  <si>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</si>
  <si>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</si>
  <si>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</si>
  <si>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</si>
  <si>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</si>
  <si>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</si>
  <si>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</si>
  <si>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</si>
  <si>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</si>
  <si>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</si>
  <si>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</si>
  <si>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</si>
  <si>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</si>
  <si>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</si>
  <si>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</si>
  <si>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</si>
  <si>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</si>
  <si>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</si>
  <si>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</si>
  <si>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</si>
  <si>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</si>
  <si>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</si>
  <si>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</si>
  <si>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</si>
  <si>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</si>
  <si>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</si>
  <si>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</si>
  <si>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</si>
  <si>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</si>
  <si>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</si>
  <si>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</si>
  <si>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</si>
  <si>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</si>
  <si>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</si>
  <si>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</si>
  <si>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</si>
  <si>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</si>
  <si>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</si>
  <si>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</si>
  <si>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</si>
  <si>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</si>
  <si>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</si>
  <si>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</si>
  <si>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</si>
  <si>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</si>
  <si>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</si>
  <si>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</si>
  <si>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</si>
  <si>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</si>
  <si>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</si>
  <si>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</si>
  <si>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</si>
  <si>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</si>
  <si>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</si>
  <si>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</si>
  <si>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</si>
  <si>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</si>
  <si>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</si>
  <si>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</si>
  <si>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</si>
  <si>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</si>
  <si>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</si>
  <si>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</si>
  <si>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</si>
  <si>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</si>
  <si>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</si>
  <si>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</si>
  <si>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</si>
  <si>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</si>
  <si>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</si>
  <si>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</si>
  <si>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</si>
  <si>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</si>
  <si>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</si>
  <si>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</si>
  <si>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</si>
  <si>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</si>
  <si>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</si>
  <si>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</si>
  <si>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</si>
  <si>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</si>
  <si>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</si>
  <si>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</si>
  <si>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</si>
  <si>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</si>
  <si>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</si>
  <si>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</si>
  <si>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</si>
  <si>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</si>
  <si>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</si>
  <si>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</si>
  <si>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</si>
  <si>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</si>
  <si>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</si>
  <si>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</si>
  <si>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</si>
  <si>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</si>
  <si>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</si>
  <si>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</si>
  <si>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</si>
  <si>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</si>
  <si>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</si>
  <si>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</si>
  <si>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</si>
  <si>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</si>
  <si>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</si>
  <si>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</si>
  <si>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</si>
  <si>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</si>
  <si>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</si>
  <si>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</si>
  <si>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</si>
  <si>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</si>
  <si>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</si>
  <si>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</si>
  <si>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</si>
  <si>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</si>
  <si>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</si>
  <si>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</si>
  <si>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</si>
  <si>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</si>
  <si>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</si>
  <si>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</si>
  <si>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</si>
  <si>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</si>
  <si>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</si>
  <si>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</si>
  <si>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</si>
  <si>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</si>
  <si>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</si>
  <si>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</si>
  <si>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</si>
  <si>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</si>
  <si>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</si>
  <si>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</si>
  <si>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</si>
  <si>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</si>
  <si>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</si>
  <si>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</si>
  <si>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</si>
  <si>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</si>
  <si>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</si>
  <si>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</si>
  <si>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</si>
  <si>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</si>
  <si>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</si>
  <si>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</si>
  <si>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</si>
  <si>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</si>
  <si>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</si>
  <si>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</si>
  <si>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</si>
  <si>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</si>
  <si>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</si>
  <si>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</si>
  <si>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</si>
  <si>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</si>
  <si>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</si>
  <si>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</si>
  <si>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</si>
  <si>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</si>
  <si>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</si>
  <si>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</si>
  <si>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</si>
  <si>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</si>
  <si>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</si>
  <si>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</si>
  <si>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</si>
  <si>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</si>
  <si>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</si>
  <si>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</si>
  <si>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</si>
  <si>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</si>
  <si>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</si>
  <si>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</si>
  <si>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</si>
  <si>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</si>
  <si>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</si>
  <si>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</si>
  <si>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</si>
  <si>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</si>
  <si>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</si>
  <si>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</si>
  <si>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</si>
  <si>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</si>
  <si>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</si>
  <si>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</si>
  <si>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</si>
  <si>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</si>
  <si>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</si>
  <si>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</si>
  <si>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</si>
  <si>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</si>
  <si>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</si>
  <si>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</si>
  <si>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</si>
  <si>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</si>
  <si>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</si>
  <si>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</si>
  <si>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</si>
  <si>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</si>
  <si>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</si>
  <si>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</si>
  <si>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</si>
  <si>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</si>
  <si>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</si>
  <si>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</si>
  <si>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</si>
  <si>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</si>
  <si>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</si>
  <si>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</si>
  <si>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</si>
  <si>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</si>
  <si>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</si>
  <si>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</si>
  <si>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</si>
  <si>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</si>
  <si>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</si>
  <si>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</si>
  <si>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</si>
  <si>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</si>
  <si>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</si>
  <si>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</si>
  <si>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</si>
  <si>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</si>
  <si>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</si>
  <si>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</si>
  <si>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</si>
  <si>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</si>
  <si>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</si>
  <si>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</si>
  <si>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</si>
  <si>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</si>
  <si>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</si>
  <si>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</si>
  <si>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</si>
  <si>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</si>
  <si>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</si>
  <si>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</si>
  <si>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</si>
  <si>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</si>
  <si>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</si>
  <si>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</si>
  <si>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</si>
  <si>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</si>
  <si>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</si>
  <si>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</si>
  <si>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</si>
  <si>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</si>
  <si>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</si>
  <si>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</si>
  <si>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</si>
  <si>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</si>
  <si>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</si>
  <si>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</si>
  <si>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</si>
  <si>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</si>
  <si>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</si>
  <si>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</si>
  <si>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</si>
  <si>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</si>
  <si>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</si>
  <si>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</si>
  <si>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</si>
  <si>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</si>
  <si>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</si>
  <si>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</si>
  <si>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</si>
  <si>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</si>
  <si>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</si>
  <si>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</si>
  <si>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</si>
  <si>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</si>
  <si>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</si>
  <si>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</si>
  <si>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</si>
  <si>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</si>
  <si>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</si>
  <si>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</si>
  <si>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</si>
  <si>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</si>
  <si>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</si>
  <si>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</si>
  <si>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</si>
  <si>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</si>
  <si>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</si>
  <si>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</si>
  <si>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</si>
  <si>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</si>
  <si>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</si>
  <si>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</si>
  <si>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</si>
  <si>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</si>
  <si>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</si>
  <si>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</si>
  <si>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</si>
  <si>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</si>
  <si>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</si>
  <si>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</si>
  <si>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</si>
  <si>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</si>
  <si>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</si>
  <si>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</si>
  <si>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</si>
  <si>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</si>
  <si>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</si>
  <si>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</si>
  <si>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</si>
  <si>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</si>
  <si>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</si>
  <si>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</si>
  <si>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</si>
  <si>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</si>
  <si>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</si>
  <si>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</si>
  <si>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</si>
  <si>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</si>
  <si>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</si>
  <si>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</si>
  <si>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</si>
  <si>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</si>
  <si>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</si>
  <si>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</si>
  <si>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</si>
  <si>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</si>
  <si>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</si>
  <si>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</si>
  <si>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</si>
  <si>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</si>
  <si>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</si>
  <si>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</si>
  <si>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</si>
  <si>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</si>
  <si>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</si>
  <si>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</si>
  <si>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</si>
  <si>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</si>
  <si>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</si>
  <si>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</si>
  <si>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</si>
  <si>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</si>
  <si>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</si>
  <si>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</si>
  <si>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</si>
  <si>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</si>
  <si>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</si>
  <si>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</si>
  <si>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</si>
  <si>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</si>
  <si>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</si>
  <si>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</si>
  <si>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</si>
  <si>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</si>
  <si>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</si>
  <si>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</si>
  <si>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</si>
  <si>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</si>
  <si>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</si>
  <si>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</si>
  <si>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</si>
  <si>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</si>
  <si>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</si>
  <si>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</si>
  <si>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</si>
  <si>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</si>
  <si>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</si>
  <si>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</si>
  <si>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</si>
  <si>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</si>
  <si>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</si>
  <si>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</si>
  <si>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</si>
  <si>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</si>
  <si>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</si>
  <si>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</si>
  <si>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</si>
  <si>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</si>
  <si>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</si>
  <si>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</si>
  <si>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</si>
  <si>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</si>
  <si>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</si>
  <si>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</si>
  <si>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</si>
  <si>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</si>
  <si>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</si>
  <si>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</si>
  <si>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</si>
  <si>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</si>
  <si>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</si>
  <si>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</si>
  <si>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</si>
  <si>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</si>
  <si>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</si>
  <si>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</si>
  <si>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</si>
  <si>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</si>
  <si>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</si>
  <si>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</si>
  <si>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</si>
  <si>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</si>
  <si>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</si>
  <si>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</si>
  <si>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</si>
  <si>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</si>
  <si>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</si>
  <si>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</si>
  <si>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</si>
  <si>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</si>
  <si>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</si>
  <si>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</si>
  <si>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</si>
  <si>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</si>
  <si>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</si>
  <si>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</si>
  <si>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</si>
  <si>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</si>
  <si>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</si>
  <si>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</si>
  <si>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</si>
  <si>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</si>
  <si>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</si>
  <si>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</si>
  <si>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</si>
  <si>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</si>
  <si>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</si>
  <si>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</si>
  <si>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</si>
  <si>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</si>
  <si>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</si>
  <si>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</si>
  <si>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</si>
  <si>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</si>
  <si>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</si>
  <si>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</si>
  <si>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</si>
  <si>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</si>
  <si>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</si>
  <si>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</si>
  <si>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</si>
  <si>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</si>
  <si>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</si>
  <si>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</si>
  <si>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</si>
  <si>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</si>
  <si>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</si>
  <si>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</si>
  <si>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</si>
  <si>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</si>
  <si>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</si>
  <si>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</si>
  <si>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</si>
  <si>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</si>
  <si>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</si>
  <si>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</si>
  <si>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</si>
  <si>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</si>
  <si>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</si>
  <si>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</si>
  <si>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</si>
  <si>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</si>
  <si>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</si>
  <si>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</si>
  <si>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</si>
  <si>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</si>
  <si>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</si>
  <si>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</si>
  <si>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</si>
  <si>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</si>
  <si>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</si>
  <si>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</si>
  <si>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</si>
  <si>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</si>
  <si>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</si>
  <si>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</si>
  <si>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</si>
  <si>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</si>
  <si>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</si>
  <si>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</si>
  <si>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</si>
  <si>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</si>
  <si>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</si>
  <si>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</si>
  <si>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</si>
  <si>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</si>
  <si>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</si>
  <si>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</si>
  <si>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</si>
  <si>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</si>
  <si>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</si>
  <si>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</si>
  <si>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</si>
  <si>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</si>
  <si>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</si>
  <si>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</si>
  <si>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</si>
  <si>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</si>
  <si>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</si>
  <si>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</si>
  <si>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</si>
  <si>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</si>
  <si>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</si>
  <si>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</si>
  <si>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</si>
  <si>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</si>
  <si>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</si>
  <si>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</si>
  <si>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</si>
  <si>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</si>
  <si>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</si>
  <si>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</si>
  <si>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</si>
  <si>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</si>
  <si>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</si>
  <si>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</si>
  <si>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</si>
  <si>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</si>
  <si>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</si>
  <si>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</si>
  <si>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</si>
  <si>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</si>
  <si>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</si>
  <si>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</si>
  <si>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</si>
  <si>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</si>
  <si>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</si>
  <si>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</si>
  <si>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</si>
  <si>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</si>
  <si>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</si>
  <si>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</si>
  <si>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</si>
  <si>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</si>
  <si>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</si>
  <si>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</si>
  <si>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</si>
  <si>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</si>
  <si>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</si>
  <si>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</si>
  <si>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</si>
  <si>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</si>
  <si>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</si>
  <si>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</si>
  <si>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</si>
  <si>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</si>
  <si>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</si>
  <si>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</si>
  <si>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</si>
  <si>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</si>
  <si>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</si>
  <si>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</si>
  <si>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</si>
  <si>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</si>
  <si>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</si>
  <si>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</si>
  <si>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</si>
  <si>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</si>
  <si>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</si>
  <si>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</si>
  <si>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</si>
  <si>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</si>
  <si>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</si>
  <si>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</si>
  <si>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</si>
  <si>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</si>
  <si>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</si>
  <si>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</si>
  <si>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</si>
  <si>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</si>
  <si>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</si>
  <si>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</si>
  <si>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</si>
  <si>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</si>
  <si>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</si>
  <si>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</si>
  <si>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</si>
  <si>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</si>
  <si>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</si>
  <si>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</si>
  <si>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</si>
  <si>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</si>
  <si>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</si>
  <si>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</si>
  <si>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</si>
  <si>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</si>
  <si>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</si>
  <si>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</si>
  <si>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</si>
  <si>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</si>
  <si>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</si>
  <si>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</si>
  <si>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</si>
  <si>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</si>
  <si>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</si>
  <si>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</si>
  <si>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</si>
  <si>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</si>
  <si>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</si>
  <si>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</si>
  <si>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</si>
  <si>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</si>
  <si>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</si>
  <si>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</si>
  <si>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</si>
  <si>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</si>
  <si>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</si>
  <si>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</si>
  <si>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</si>
  <si>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</si>
  <si>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</si>
  <si>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</si>
  <si>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</si>
  <si>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</si>
  <si>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</si>
  <si>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</si>
  <si>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</si>
  <si>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</si>
  <si>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</si>
  <si>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</si>
  <si>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</si>
  <si>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</si>
  <si>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</si>
  <si>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</si>
  <si>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</si>
  <si>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</si>
  <si>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</si>
  <si>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</si>
  <si>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</si>
  <si>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</si>
  <si>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</si>
  <si>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</si>
  <si>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</si>
  <si>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</si>
  <si>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</si>
  <si>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</si>
  <si>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</si>
  <si>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</si>
  <si>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</si>
  <si>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</si>
  <si>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</si>
  <si>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</si>
  <si>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</si>
  <si>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</si>
  <si>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</si>
  <si>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</si>
  <si>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</si>
  <si>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</si>
  <si>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</si>
  <si>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</si>
  <si>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</si>
  <si>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</si>
  <si>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</si>
  <si>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</si>
  <si>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</si>
  <si>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</si>
  <si>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</si>
  <si>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</si>
  <si>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</si>
  <si>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</si>
  <si>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</si>
  <si>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</si>
  <si>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</si>
  <si>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</si>
  <si>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</si>
  <si>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</si>
  <si>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</si>
  <si>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</si>
  <si>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</si>
  <si>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</si>
  <si>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</si>
  <si>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</si>
  <si>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</si>
  <si>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</si>
  <si>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</si>
  <si>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</si>
  <si>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</si>
  <si>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</si>
  <si>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</si>
  <si>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</si>
  <si>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</si>
  <si>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</si>
  <si>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</si>
  <si>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</si>
  <si>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</si>
  <si>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</si>
  <si>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</si>
  <si>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</si>
  <si>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</si>
  <si>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</si>
  <si>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</si>
  <si>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</si>
  <si>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</si>
  <si>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</si>
  <si>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</si>
  <si>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</si>
  <si>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</si>
  <si>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</si>
  <si>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</si>
  <si>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</si>
  <si>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</si>
  <si>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</si>
  <si>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</si>
  <si>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</si>
  <si>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</si>
  <si>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</si>
  <si>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</si>
  <si>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</si>
  <si>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</si>
  <si>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</si>
  <si>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</si>
  <si>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</si>
  <si>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</si>
  <si>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</si>
  <si>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</si>
  <si>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</si>
  <si>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</si>
  <si>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</si>
  <si>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</si>
  <si>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</si>
  <si>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</si>
  <si>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</si>
  <si>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</si>
  <si>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</si>
  <si>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</si>
  <si>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</si>
  <si>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</si>
  <si>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</si>
  <si>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</si>
  <si>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</si>
  <si>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</si>
  <si>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</si>
  <si>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</si>
  <si>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</si>
  <si>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</si>
  <si>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</si>
  <si>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</si>
  <si>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</si>
  <si>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</si>
  <si>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</si>
  <si>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</si>
  <si>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</si>
  <si>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</si>
  <si>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</si>
  <si>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</si>
  <si>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</si>
  <si>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</si>
  <si>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</si>
  <si>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</si>
  <si>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</si>
  <si>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</si>
  <si>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</si>
  <si>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</si>
  <si>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</si>
  <si>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</si>
  <si>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</si>
  <si>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</si>
  <si>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</si>
  <si>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</si>
  <si>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</si>
  <si>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</si>
  <si>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</si>
  <si>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</si>
  <si>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</si>
  <si>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</si>
  <si>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</si>
  <si>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</si>
  <si>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</si>
  <si>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</si>
  <si>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</si>
  <si>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</si>
  <si>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</si>
  <si>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</si>
  <si>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</si>
  <si>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</si>
  <si>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</si>
  <si>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</si>
  <si>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</si>
  <si>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</si>
  <si>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</si>
  <si>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</si>
  <si>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</si>
  <si>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</si>
  <si>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</si>
  <si>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</si>
  <si>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</si>
  <si>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</si>
  <si>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</si>
  <si>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</si>
  <si>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</si>
  <si>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</si>
  <si>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</si>
  <si>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</si>
  <si>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</si>
  <si>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</si>
  <si>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</si>
  <si>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</si>
  <si>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</si>
  <si>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</si>
  <si>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</si>
  <si>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</si>
  <si>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</si>
  <si>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</si>
  <si>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</si>
  <si>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</si>
  <si>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</si>
  <si>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</si>
  <si>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</si>
  <si>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</si>
  <si>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</si>
  <si>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</si>
  <si>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</si>
  <si>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</si>
  <si>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</si>
  <si>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</si>
  <si>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</si>
  <si>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</si>
  <si>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</si>
  <si>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</si>
  <si>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</si>
  <si>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</si>
  <si>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</si>
  <si>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</si>
  <si>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</si>
  <si>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</si>
  <si>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</si>
  <si>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</si>
  <si>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</si>
  <si>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</si>
  <si>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</si>
  <si>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</si>
  <si>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</si>
  <si>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</si>
  <si>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</si>
  <si>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</si>
  <si>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</si>
  <si>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</si>
  <si>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</si>
  <si>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</si>
  <si>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</si>
  <si>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</si>
  <si>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</si>
  <si>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</si>
  <si>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</si>
  <si>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</si>
  <si>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</si>
  <si>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</si>
  <si>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</si>
  <si>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</si>
  <si>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</si>
  <si>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</si>
  <si>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</si>
  <si>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</si>
  <si>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</si>
  <si>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</si>
  <si>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</si>
  <si>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</si>
  <si>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</si>
  <si>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</si>
  <si>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</si>
  <si>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</si>
  <si>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</si>
  <si>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</si>
  <si>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</si>
  <si>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</si>
  <si>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</si>
  <si>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</si>
  <si>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</si>
  <si>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</si>
  <si>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</si>
  <si>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</si>
  <si>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</si>
  <si>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</si>
  <si>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</si>
  <si>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</si>
  <si>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</si>
  <si>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</si>
  <si>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</si>
  <si>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</si>
  <si>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</si>
  <si>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</si>
  <si>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</si>
  <si>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</si>
  <si>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</si>
  <si>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</si>
  <si>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</si>
  <si>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</si>
  <si>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</si>
  <si>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</si>
  <si>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</si>
  <si>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</si>
  <si>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</si>
  <si>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</si>
  <si>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</si>
  <si>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</si>
  <si>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</si>
  <si>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</si>
  <si>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</si>
  <si>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</si>
  <si>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</si>
  <si>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</si>
  <si>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</si>
  <si>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</si>
  <si>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</si>
  <si>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</si>
  <si>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</si>
  <si>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</si>
  <si>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</si>
  <si>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</si>
  <si>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</si>
  <si>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</si>
  <si>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</si>
  <si>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</si>
  <si>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</si>
  <si>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</si>
  <si>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</si>
  <si>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</si>
  <si>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</si>
  <si>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</si>
  <si>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</si>
  <si>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</si>
  <si>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</si>
  <si>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</si>
  <si>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</si>
  <si>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</si>
  <si>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</si>
  <si>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</si>
  <si>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</si>
  <si>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</si>
  <si>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</si>
  <si>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</si>
  <si>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</si>
  <si>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</si>
  <si>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</si>
  <si>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</si>
  <si>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</si>
  <si>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</si>
  <si>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</si>
  <si>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</si>
  <si>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</si>
  <si>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</si>
  <si>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</si>
  <si>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</si>
  <si>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</si>
  <si>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</si>
  <si>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</si>
  <si>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</si>
  <si>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</si>
  <si>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</si>
  <si>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</si>
  <si>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</si>
  <si>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</si>
  <si>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</si>
  <si>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</si>
  <si>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</si>
  <si>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</si>
  <si>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</si>
  <si>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</si>
  <si>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</si>
  <si>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</si>
  <si>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</si>
  <si>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</si>
  <si>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</si>
  <si>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</si>
  <si>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</si>
  <si>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</si>
  <si>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</si>
  <si>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</si>
  <si>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</si>
  <si>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</si>
  <si>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</si>
  <si>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</si>
  <si>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</si>
  <si>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</si>
  <si>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</si>
  <si>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</si>
  <si>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</si>
  <si>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</si>
  <si>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</si>
  <si>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</si>
  <si>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</si>
  <si>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</si>
  <si>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</si>
  <si>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</si>
  <si>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</si>
  <si>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</si>
  <si>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</si>
  <si>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</si>
  <si>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</si>
  <si>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</si>
  <si>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</si>
  <si>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</si>
  <si>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</si>
  <si>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</si>
  <si>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</si>
  <si>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</si>
  <si>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</si>
  <si>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</si>
  <si>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</si>
  <si>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</si>
  <si>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</si>
  <si>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</si>
  <si>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</si>
  <si>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</si>
  <si>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</si>
  <si>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</si>
  <si>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</si>
  <si>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</si>
  <si>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</si>
  <si>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</si>
  <si>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</si>
  <si>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</si>
  <si>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</si>
  <si>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</si>
  <si>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</si>
  <si>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</si>
  <si>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</si>
  <si>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</si>
  <si>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</si>
  <si>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</si>
  <si>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</si>
  <si>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</si>
  <si>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</si>
  <si>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</si>
  <si>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</si>
  <si>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</si>
  <si>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</si>
  <si>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</si>
  <si>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</si>
  <si>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</si>
  <si>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</si>
  <si>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</si>
  <si>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</si>
  <si>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</si>
  <si>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</si>
  <si>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</si>
  <si>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</si>
  <si>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</si>
  <si>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</si>
  <si>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</si>
  <si>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</si>
  <si>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</si>
  <si>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</si>
  <si>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</si>
  <si>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</si>
  <si>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</si>
  <si>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</si>
  <si>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</si>
  <si>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</si>
  <si>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</si>
  <si>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</si>
  <si>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</si>
  <si>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</si>
  <si>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</si>
  <si>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</si>
  <si>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</si>
  <si>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</si>
  <si>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</si>
  <si>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</si>
  <si>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</si>
  <si>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</si>
  <si>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</si>
  <si>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</si>
  <si>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</si>
  <si>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</si>
  <si>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</si>
  <si>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</si>
  <si>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</si>
  <si>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</si>
  <si>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</si>
  <si>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</si>
  <si>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</si>
  <si>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</si>
  <si>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</si>
  <si>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</si>
  <si>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</si>
  <si>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</si>
  <si>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</si>
  <si>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</si>
  <si>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</si>
  <si>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</si>
  <si>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</si>
  <si>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</si>
  <si>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</si>
  <si>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</si>
  <si>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</si>
  <si>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</si>
  <si>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</si>
  <si>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</si>
  <si>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</si>
  <si>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</si>
  <si>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</si>
  <si>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</si>
  <si>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</si>
  <si>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</si>
  <si>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</si>
  <si>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</si>
  <si>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</si>
  <si>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</si>
  <si>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</si>
  <si>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</si>
  <si>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</si>
  <si>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</si>
  <si>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</si>
  <si>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</si>
  <si>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</si>
  <si>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</si>
  <si>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</si>
  <si>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</si>
  <si>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</si>
  <si>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</si>
  <si>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</si>
  <si>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</si>
  <si>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</si>
  <si>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</si>
  <si>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</si>
  <si>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</si>
  <si>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</si>
  <si>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</si>
  <si>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</si>
  <si>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</si>
  <si>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</si>
  <si>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</si>
  <si>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</si>
  <si>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</si>
  <si>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</si>
  <si>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</si>
  <si>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</si>
  <si>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</si>
  <si>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</si>
  <si>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</si>
  <si>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</si>
  <si>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</si>
  <si>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</si>
  <si>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</si>
  <si>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</si>
  <si>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</si>
  <si>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</si>
  <si>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</si>
  <si>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</si>
  <si>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</si>
  <si>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</si>
  <si>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</si>
  <si>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</si>
  <si>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</si>
  <si>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</si>
  <si>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</si>
  <si>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</si>
  <si>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</si>
  <si>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</si>
  <si>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</si>
  <si>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</si>
  <si>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</si>
  <si>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</si>
  <si>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</si>
  <si>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</si>
  <si>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</si>
  <si>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</si>
  <si>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</si>
  <si>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</si>
  <si>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</si>
  <si>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</si>
  <si>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</si>
  <si>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</si>
  <si>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</si>
  <si>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</si>
  <si>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</si>
  <si>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</si>
  <si>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</si>
  <si>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</si>
  <si>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</si>
  <si>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</si>
  <si>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</si>
  <si>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</si>
  <si>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</si>
  <si>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</si>
  <si>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</si>
  <si>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</si>
  <si>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</si>
  <si>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</si>
  <si>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</si>
  <si>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</si>
  <si>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</si>
  <si>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</si>
  <si>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</si>
  <si>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</si>
  <si>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</si>
  <si>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</si>
  <si>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</si>
  <si>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</si>
  <si>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</si>
  <si>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</si>
  <si>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</si>
  <si>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</si>
  <si>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</si>
  <si>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</si>
  <si>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</si>
  <si>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</si>
  <si>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</si>
  <si>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</si>
  <si>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</si>
  <si>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</si>
  <si>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</si>
  <si>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</si>
  <si>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</si>
  <si>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</si>
  <si>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</si>
  <si>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</si>
  <si>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</si>
  <si>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</si>
  <si>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</si>
  <si>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</si>
  <si>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</si>
  <si>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</si>
  <si>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</si>
  <si>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</si>
  <si>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</si>
  <si>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</si>
  <si>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</si>
  <si>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</si>
  <si>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</si>
  <si>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</si>
  <si>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</si>
  <si>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</si>
  <si>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</si>
  <si>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</si>
  <si>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</si>
  <si>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</si>
  <si>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</si>
  <si>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</si>
  <si>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</si>
  <si>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</si>
  <si>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</si>
  <si>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</si>
  <si>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</si>
  <si>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</si>
  <si>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</si>
  <si>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</si>
  <si>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</si>
  <si>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</si>
  <si>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</si>
  <si>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</si>
  <si>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</si>
  <si>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</si>
  <si>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</si>
  <si>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</si>
  <si>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</si>
  <si>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</si>
  <si>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</si>
  <si>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</si>
  <si>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</si>
  <si>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</si>
  <si>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</si>
  <si>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</si>
  <si>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</si>
  <si>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</si>
  <si>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</si>
  <si>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</si>
  <si>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</si>
  <si>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</si>
  <si>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</si>
  <si>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</si>
  <si>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</si>
  <si>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</si>
  <si>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</si>
  <si>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</si>
  <si>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</si>
  <si>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</si>
  <si>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</si>
  <si>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</si>
  <si>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</si>
  <si>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</si>
  <si>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</si>
  <si>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</si>
  <si>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</si>
  <si>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</si>
  <si>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</si>
  <si>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</si>
  <si>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</si>
  <si>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</si>
  <si>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</si>
  <si>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</si>
  <si>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</si>
  <si>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</si>
  <si>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</si>
  <si>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</si>
  <si>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</si>
  <si>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</si>
  <si>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</si>
  <si>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</si>
  <si>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</si>
  <si>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</si>
  <si>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</si>
  <si>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</si>
  <si>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</si>
  <si>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</si>
  <si>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</si>
  <si>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</si>
  <si>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</si>
  <si>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</si>
  <si>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</si>
  <si>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</si>
  <si>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</si>
  <si>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</si>
  <si>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</si>
  <si>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</si>
  <si>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</si>
  <si>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</si>
  <si>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</si>
  <si>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</si>
  <si>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</si>
  <si>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</si>
  <si>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</si>
  <si>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</si>
  <si>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</si>
  <si>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</si>
  <si>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</si>
  <si>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</si>
  <si>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</si>
  <si>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</si>
  <si>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</si>
  <si>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</si>
  <si>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</si>
  <si>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</si>
  <si>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</si>
  <si>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</si>
  <si>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</si>
  <si>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</si>
  <si>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</si>
  <si>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</si>
  <si>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</si>
  <si>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</si>
  <si>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</si>
  <si>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</si>
  <si>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</si>
  <si>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</si>
  <si>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</si>
  <si>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</si>
  <si>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</si>
  <si>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</si>
  <si>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</si>
  <si>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</si>
  <si>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</si>
  <si>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</si>
  <si>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</si>
  <si>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</si>
  <si>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</si>
  <si>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</si>
  <si>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</si>
  <si>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</si>
  <si>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</si>
  <si>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</si>
  <si>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</si>
  <si>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</si>
  <si>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</si>
  <si>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</si>
  <si>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</si>
  <si>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</si>
  <si>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</si>
  <si>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</si>
  <si>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</si>
  <si>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</si>
  <si>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</si>
  <si>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</si>
  <si>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</si>
  <si>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</si>
  <si>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</si>
  <si>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</si>
  <si>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</si>
  <si>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</si>
  <si>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</si>
  <si>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</si>
  <si>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</si>
  <si>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</si>
  <si>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</si>
  <si>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</si>
  <si>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</si>
  <si>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</si>
  <si>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</si>
  <si>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</si>
  <si>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</si>
  <si>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</si>
  <si>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</si>
  <si>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</si>
  <si>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</si>
  <si>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</si>
  <si>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</si>
  <si>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</si>
  <si>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</si>
  <si>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</si>
  <si>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</si>
  <si>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</si>
  <si>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</si>
  <si>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</si>
  <si>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</si>
  <si>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</si>
  <si>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</si>
  <si>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</si>
  <si>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</si>
  <si>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</si>
  <si>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</si>
  <si>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</si>
  <si>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</si>
  <si>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</si>
  <si>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</si>
  <si>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</si>
  <si>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</si>
  <si>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</si>
  <si>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</si>
  <si>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</si>
  <si>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</si>
  <si>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</si>
  <si>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</si>
  <si>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</si>
  <si>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</si>
  <si>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</si>
  <si>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</si>
  <si>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</si>
  <si>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</si>
  <si>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</si>
  <si>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</si>
  <si>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</si>
  <si>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</si>
  <si>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</si>
  <si>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</si>
  <si>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</si>
  <si>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</si>
  <si>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</si>
  <si>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</si>
  <si>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</si>
  <si>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</si>
  <si>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</si>
  <si>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</si>
  <si>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</si>
  <si>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</si>
  <si>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</si>
  <si>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</si>
  <si>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</si>
  <si>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</si>
  <si>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</si>
  <si>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</si>
  <si>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</si>
  <si>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</si>
  <si>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</si>
  <si>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</si>
  <si>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</si>
  <si>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</si>
  <si>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</si>
  <si>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</si>
  <si>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</si>
  <si>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</si>
  <si>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</si>
  <si>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</si>
  <si>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</si>
  <si>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</si>
  <si>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</si>
  <si>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</si>
  <si>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</si>
  <si>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</si>
  <si>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</si>
  <si>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</si>
  <si>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</si>
  <si>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</si>
  <si>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</si>
  <si>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</si>
  <si>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</si>
  <si>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</si>
  <si>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</si>
  <si>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</si>
  <si>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</si>
  <si>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</si>
  <si>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</si>
  <si>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</si>
  <si>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</si>
  <si>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</si>
  <si>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</si>
  <si>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</si>
  <si>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</si>
  <si>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</si>
  <si>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</si>
  <si>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</si>
  <si>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</si>
  <si>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</si>
  <si>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</si>
  <si>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</si>
  <si>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</si>
  <si>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</si>
  <si>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</si>
  <si>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</si>
  <si>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</si>
  <si>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</si>
  <si>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</si>
  <si>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</si>
  <si>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</si>
  <si>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</si>
  <si>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</si>
  <si>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</si>
  <si>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</si>
  <si>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</si>
  <si>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</si>
  <si>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</si>
  <si>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</si>
  <si>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</si>
  <si>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</si>
  <si>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</si>
  <si>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</si>
  <si>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</si>
  <si>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</si>
  <si>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</si>
  <si>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</si>
  <si>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</si>
  <si>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</si>
  <si>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</si>
  <si>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</si>
  <si>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</si>
  <si>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</si>
  <si>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</si>
  <si>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</si>
  <si>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</si>
  <si>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</si>
  <si>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</si>
  <si>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</si>
  <si>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</si>
  <si>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</si>
  <si>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</si>
  <si>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</si>
  <si>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</si>
  <si>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</si>
  <si>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</si>
  <si>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</si>
  <si>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</si>
  <si>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</si>
  <si>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</si>
  <si>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</si>
  <si>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</si>
  <si>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</si>
  <si>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</si>
  <si>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</si>
  <si>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</si>
  <si>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</si>
  <si>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</si>
  <si>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</si>
  <si>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</si>
  <si>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</si>
  <si>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</si>
  <si>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</si>
  <si>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</si>
  <si>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</si>
  <si>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</si>
  <si>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</si>
  <si>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</si>
  <si>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</si>
  <si>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</si>
  <si>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</si>
  <si>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</si>
  <si>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</si>
  <si>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</si>
  <si>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</si>
  <si>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</si>
  <si>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</si>
  <si>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</si>
  <si>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</si>
  <si>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</si>
  <si>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</si>
  <si>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</si>
  <si>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</si>
  <si>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</si>
  <si>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</si>
  <si>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</si>
  <si>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</si>
  <si>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</si>
  <si>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</si>
  <si>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</si>
  <si>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</si>
  <si>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</si>
  <si>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</si>
  <si>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</si>
  <si>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</si>
  <si>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</si>
  <si>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</si>
  <si>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</si>
  <si>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</si>
  <si>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</si>
  <si>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</si>
  <si>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</si>
  <si>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</si>
  <si>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</si>
  <si>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</si>
  <si>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</si>
  <si>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</si>
  <si>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</si>
  <si>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</si>
  <si>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</si>
  <si>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</si>
  <si>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</si>
  <si>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</si>
  <si>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</si>
  <si>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</si>
  <si>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</si>
  <si>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</si>
  <si>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</si>
  <si>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</si>
  <si>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</si>
  <si>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</si>
  <si>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</si>
  <si>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</si>
  <si>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</si>
  <si>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</si>
  <si>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</si>
  <si>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</si>
  <si>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</si>
  <si>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</si>
  <si>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</si>
  <si>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</si>
  <si>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</si>
  <si>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</si>
  <si>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</si>
  <si>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</si>
  <si>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</si>
  <si>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</si>
  <si>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</si>
  <si>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</si>
  <si>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</si>
  <si>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</si>
  <si>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</si>
  <si>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</si>
  <si>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</si>
  <si>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</si>
  <si>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</si>
  <si>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</si>
  <si>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</si>
  <si>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</si>
  <si>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</si>
  <si>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</si>
  <si>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</si>
  <si>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</si>
  <si>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</si>
  <si>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</si>
  <si>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</si>
  <si>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</si>
  <si>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</si>
  <si>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</si>
  <si>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</si>
  <si>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</si>
  <si>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</si>
  <si>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</si>
  <si>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</si>
  <si>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</si>
  <si>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</si>
  <si>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</si>
  <si>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</si>
  <si>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</si>
  <si>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</si>
  <si>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</si>
  <si>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</si>
  <si>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</si>
  <si>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</si>
  <si>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</si>
  <si>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</si>
  <si>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</si>
  <si>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</si>
  <si>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</si>
  <si>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</si>
  <si>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</si>
  <si>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</si>
  <si>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</si>
  <si>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</si>
  <si>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</si>
  <si>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</si>
  <si>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</si>
  <si>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</si>
  <si>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</si>
  <si>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</si>
  <si>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</si>
  <si>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</si>
  <si>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</si>
  <si>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</si>
  <si>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</si>
  <si>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</si>
  <si>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</si>
  <si>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</si>
  <si>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</si>
  <si>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</si>
  <si>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</si>
  <si>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</si>
  <si>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</si>
  <si>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</si>
  <si>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</si>
  <si>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</si>
  <si>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</si>
  <si>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</si>
  <si>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</si>
  <si>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</si>
  <si>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</si>
  <si>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</si>
  <si>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</si>
  <si>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</si>
  <si>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</si>
  <si>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</si>
  <si>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</si>
  <si>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</si>
  <si>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</si>
  <si>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</si>
  <si>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</si>
  <si>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</si>
  <si>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</si>
  <si>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</si>
  <si>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</si>
  <si>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</si>
  <si>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</si>
  <si>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</si>
  <si>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</si>
  <si>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</si>
  <si>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</si>
  <si>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</si>
  <si>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</si>
  <si>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</si>
  <si>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</si>
  <si>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</si>
  <si>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</si>
  <si>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</si>
  <si>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</si>
  <si>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</si>
  <si>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</si>
  <si>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</si>
  <si>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</si>
  <si>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</si>
  <si>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</si>
  <si>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</si>
  <si>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</si>
  <si>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</si>
  <si>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</si>
  <si>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</si>
  <si>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</si>
  <si>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</si>
  <si>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</si>
  <si>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</si>
  <si>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</si>
  <si>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</si>
  <si>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</si>
  <si>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</si>
  <si>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</si>
  <si>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</si>
  <si>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</si>
  <si>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</si>
  <si>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</si>
  <si>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</si>
  <si>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</si>
  <si>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</si>
  <si>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</si>
  <si>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</si>
  <si>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</si>
  <si>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</si>
  <si>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</si>
  <si>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</si>
  <si>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</si>
  <si>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</si>
  <si>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</si>
  <si>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</si>
  <si>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</si>
  <si>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</si>
  <si>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</si>
  <si>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</si>
  <si>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</si>
  <si>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</si>
  <si>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</si>
  <si>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</si>
  <si>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</si>
  <si>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</si>
  <si>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</si>
  <si>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</si>
  <si>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</si>
  <si>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</si>
  <si>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</si>
  <si>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</si>
  <si>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</si>
  <si>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</si>
  <si>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</si>
  <si>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</si>
  <si>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</si>
  <si>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</si>
  <si>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</si>
  <si>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</si>
  <si>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</si>
  <si>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</si>
  <si>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</si>
  <si>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</si>
  <si>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</si>
  <si>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</si>
  <si>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</si>
  <si>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</si>
  <si>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</si>
  <si>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</si>
  <si>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</si>
  <si>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</si>
  <si>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</si>
  <si>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</si>
  <si>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</si>
  <si>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</si>
  <si>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</si>
  <si>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</si>
  <si>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</si>
  <si>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</si>
  <si>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</si>
  <si>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</si>
  <si>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</si>
  <si>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</si>
  <si>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</si>
  <si>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</si>
  <si>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</si>
  <si>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</si>
  <si>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</si>
  <si>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</si>
  <si>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</si>
  <si>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</si>
  <si>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</si>
  <si>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</si>
  <si>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</si>
  <si>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</si>
  <si>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</si>
  <si>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</si>
  <si>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</si>
  <si>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</si>
  <si>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</si>
  <si>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</si>
  <si>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</si>
  <si>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</si>
  <si>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</si>
  <si>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</si>
  <si>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</si>
  <si>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</si>
  <si>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</si>
  <si>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</si>
  <si>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</si>
  <si>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</si>
  <si>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</si>
  <si>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</si>
  <si>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</si>
  <si>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</si>
  <si>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</si>
  <si>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</si>
  <si>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</si>
  <si>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</si>
  <si>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</si>
  <si>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</si>
  <si>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</si>
  <si>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</si>
  <si>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</si>
  <si>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</si>
  <si>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</si>
  <si>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</si>
  <si>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</si>
  <si>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</si>
  <si>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</si>
  <si>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</si>
  <si>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</si>
  <si>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</si>
  <si>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</si>
  <si>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</si>
  <si>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</si>
  <si>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</si>
  <si>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</si>
  <si>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</si>
  <si>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</si>
  <si>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</si>
  <si>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</si>
  <si>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</si>
  <si>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</si>
  <si>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</si>
  <si>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</si>
  <si>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</si>
  <si>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</si>
  <si>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</si>
  <si>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</si>
  <si>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</si>
  <si>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</si>
  <si>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</si>
  <si>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</si>
  <si>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</si>
  <si>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</si>
  <si>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</si>
  <si>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</si>
  <si>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</si>
  <si>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</si>
  <si>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</si>
  <si>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</si>
  <si>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</si>
  <si>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</si>
  <si>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</si>
  <si>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</si>
  <si>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</si>
  <si>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</si>
  <si>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</si>
  <si>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</si>
  <si>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</si>
  <si>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</si>
  <si>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</si>
  <si>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</si>
  <si>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</si>
  <si>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</si>
  <si>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</si>
  <si>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</si>
  <si>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</si>
  <si>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</si>
  <si>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</si>
  <si>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</si>
  <si>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</si>
  <si>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</si>
  <si>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</si>
  <si>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</si>
  <si>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</si>
  <si>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</si>
  <si>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</si>
  <si>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</si>
  <si>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</si>
  <si>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</si>
  <si>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</si>
  <si>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</si>
  <si>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</si>
  <si>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</si>
  <si>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</si>
  <si>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</si>
  <si>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</si>
  <si>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</si>
  <si>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</si>
  <si>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</si>
  <si>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</si>
  <si>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</si>
  <si>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</si>
  <si>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</si>
  <si>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</si>
  <si>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</si>
  <si>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</si>
  <si>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</si>
  <si>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</si>
  <si>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</si>
  <si>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</si>
  <si>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</si>
  <si>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</si>
  <si>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</si>
  <si>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</si>
  <si>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</si>
  <si>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</si>
  <si>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</si>
  <si>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</si>
  <si>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</si>
  <si>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</si>
  <si>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</si>
  <si>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</si>
  <si>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</si>
  <si>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</si>
  <si>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</si>
  <si>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</si>
  <si>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</si>
  <si>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</si>
  <si>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</si>
  <si>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</si>
  <si>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</si>
  <si>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</si>
  <si>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</si>
  <si>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</si>
  <si>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</si>
  <si>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</si>
  <si>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</si>
  <si>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</si>
  <si>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</si>
  <si>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</si>
  <si>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</si>
  <si>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</si>
  <si>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</si>
  <si>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</si>
  <si>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</si>
  <si>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</si>
  <si>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</si>
  <si>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</si>
  <si>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</si>
  <si>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</si>
  <si>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</si>
  <si>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</si>
  <si>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</si>
  <si>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</si>
  <si>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</si>
  <si>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</si>
  <si>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</si>
  <si>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</si>
  <si>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</si>
  <si>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</si>
  <si>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</si>
  <si>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</si>
  <si>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</si>
  <si>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</si>
  <si>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</si>
  <si>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</si>
  <si>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</si>
  <si>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</si>
  <si>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</si>
  <si>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</si>
  <si>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</si>
  <si>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</si>
  <si>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</si>
  <si>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</si>
  <si>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</si>
  <si>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</si>
  <si>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</si>
  <si>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</si>
  <si>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</si>
  <si>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</si>
  <si>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</si>
  <si>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</si>
  <si>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</si>
  <si>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</si>
  <si>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</si>
  <si>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</si>
  <si>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</si>
  <si>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</si>
  <si>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</si>
  <si>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</si>
  <si>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</si>
  <si>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</si>
  <si>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</si>
  <si>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</si>
  <si>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</si>
  <si>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</si>
  <si>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</si>
  <si>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</si>
  <si>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</si>
  <si>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</si>
  <si>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</si>
  <si>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</si>
  <si>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</si>
  <si>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</si>
  <si>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</si>
  <si>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</si>
  <si>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</si>
  <si>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</si>
  <si>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</si>
  <si>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</si>
  <si>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</si>
  <si>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</si>
  <si>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</si>
  <si>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</si>
  <si>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</si>
  <si>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</si>
  <si>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</si>
  <si>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</si>
  <si>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</si>
  <si>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</si>
  <si>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</si>
  <si>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</si>
  <si>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</si>
  <si>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</si>
  <si>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</si>
  <si>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</si>
  <si>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</si>
  <si>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</si>
  <si>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</si>
  <si>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</si>
  <si>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</si>
  <si>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</si>
  <si>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</si>
  <si>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</si>
  <si>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</si>
  <si>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</si>
  <si>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</si>
  <si>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</si>
  <si>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</si>
  <si>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</si>
  <si>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</si>
  <si>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</si>
  <si>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</si>
  <si>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</si>
  <si>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</si>
  <si>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</si>
  <si>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</si>
  <si>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</si>
  <si>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</si>
  <si>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</si>
  <si>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</si>
  <si>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</si>
  <si>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</si>
  <si>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</si>
  <si>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</si>
  <si>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</si>
  <si>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</si>
  <si>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</si>
  <si>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</si>
  <si>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</si>
  <si>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</si>
  <si>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</si>
  <si>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</si>
  <si>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</si>
  <si>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</si>
  <si>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</si>
  <si>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</si>
  <si>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</si>
  <si>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</si>
  <si>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</si>
  <si>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</si>
  <si>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</si>
  <si>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</si>
  <si>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</si>
  <si>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</si>
  <si>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</si>
  <si>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</si>
  <si>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</si>
  <si>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</si>
  <si>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</si>
  <si>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</si>
  <si>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</si>
  <si>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</si>
  <si>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</si>
  <si>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</si>
  <si>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</si>
  <si>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</si>
  <si>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</si>
  <si>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</si>
  <si>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</si>
  <si>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</si>
  <si>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</si>
  <si>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</si>
  <si>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</si>
  <si>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</si>
  <si>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</si>
  <si>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</si>
  <si>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</si>
  <si>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</si>
  <si>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</si>
  <si>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</si>
  <si>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</si>
  <si>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</si>
  <si>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</si>
  <si>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</si>
  <si>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</si>
  <si>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</si>
  <si>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</si>
  <si>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</si>
  <si>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</si>
  <si>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</si>
  <si>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</si>
  <si>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</si>
  <si>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</si>
  <si>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</si>
  <si>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</si>
  <si>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</si>
  <si>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</si>
  <si>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</si>
  <si>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</si>
  <si>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</si>
  <si>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</si>
  <si>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</si>
  <si>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</si>
  <si>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</si>
  <si>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</si>
  <si>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</si>
  <si>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</si>
  <si>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</si>
  <si>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</si>
  <si>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</si>
  <si>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</si>
  <si>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</si>
  <si>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</si>
  <si>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</si>
  <si>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</si>
  <si>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</si>
  <si>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</si>
  <si>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</si>
  <si>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</si>
  <si>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</si>
  <si>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</si>
  <si>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</si>
  <si>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</si>
  <si>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</si>
  <si>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</si>
  <si>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</si>
  <si>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</si>
  <si>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</si>
  <si>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</si>
  <si>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</si>
  <si>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</si>
  <si>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</si>
  <si>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</si>
  <si>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</si>
  <si>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</si>
  <si>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</si>
  <si>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</si>
  <si>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</si>
  <si>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</si>
  <si>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</si>
  <si>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</si>
  <si>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</si>
  <si>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</si>
  <si>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</si>
  <si>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</si>
  <si>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</si>
  <si>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</si>
  <si>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</si>
  <si>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</si>
  <si>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</si>
  <si>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</si>
  <si>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</si>
  <si>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</si>
  <si>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</si>
  <si>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</si>
  <si>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</si>
  <si>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</si>
  <si>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</si>
  <si>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</si>
  <si>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</si>
  <si>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</si>
  <si>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</si>
  <si>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</si>
  <si>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</si>
  <si>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</si>
  <si>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</si>
  <si>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</si>
  <si>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</si>
  <si>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</si>
  <si>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</si>
  <si>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</si>
  <si>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</si>
  <si>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</si>
  <si>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</si>
  <si>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</si>
  <si>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</si>
  <si>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</si>
  <si>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</si>
  <si>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</si>
  <si>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</si>
  <si>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</si>
  <si>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</si>
  <si>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</si>
  <si>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</si>
  <si>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</si>
  <si>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</si>
  <si>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</si>
  <si>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</si>
  <si>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</si>
  <si>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</si>
  <si>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</si>
  <si>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</si>
  <si>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</si>
  <si>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</si>
  <si>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</si>
  <si>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</si>
  <si>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</si>
  <si>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</si>
  <si>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</si>
  <si>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</si>
  <si>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</si>
  <si>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</si>
  <si>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</si>
  <si>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</si>
  <si>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</si>
  <si>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</si>
  <si>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</si>
  <si>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</si>
  <si>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</si>
  <si>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</si>
  <si>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</si>
  <si>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</si>
  <si>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</si>
  <si>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</si>
  <si>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</si>
  <si>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</si>
  <si>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</si>
  <si>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</si>
  <si>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</si>
  <si>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</si>
  <si>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</si>
  <si>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</si>
  <si>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</si>
  <si>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</si>
  <si>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</si>
  <si>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</si>
  <si>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</si>
  <si>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</si>
  <si>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</si>
  <si>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</si>
  <si>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</si>
  <si>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</si>
  <si>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</si>
  <si>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</si>
  <si>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</si>
  <si>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</si>
  <si>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</si>
  <si>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</si>
  <si>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</si>
  <si>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</si>
  <si>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</si>
  <si>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</si>
  <si>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</si>
  <si>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</si>
  <si>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</si>
  <si>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</si>
  <si>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</si>
  <si>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</si>
  <si>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</si>
  <si>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</si>
  <si>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</si>
  <si>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</si>
  <si>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</si>
  <si>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</si>
  <si>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</si>
  <si>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</si>
  <si>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</si>
  <si>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</si>
  <si>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</si>
  <si>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</si>
  <si>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</si>
  <si>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</si>
  <si>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</si>
  <si>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</si>
  <si>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</si>
  <si>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</si>
  <si>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</si>
  <si>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</si>
  <si>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</si>
  <si>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</si>
  <si>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</si>
  <si>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</si>
  <si>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</si>
  <si>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</si>
  <si>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</si>
  <si>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</si>
  <si>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</si>
  <si>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</si>
  <si>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</si>
  <si>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</si>
  <si>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</si>
  <si>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</si>
  <si>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</si>
  <si>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</si>
  <si>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</si>
  <si>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</si>
  <si>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</si>
  <si>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</si>
  <si>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</si>
  <si>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</si>
  <si>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</si>
  <si>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</si>
  <si>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</si>
  <si>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</si>
  <si>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</si>
  <si>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</si>
  <si>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</si>
  <si>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</si>
  <si>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</si>
  <si>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</si>
  <si>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</si>
  <si>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</si>
  <si>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</si>
  <si>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</si>
  <si>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</si>
  <si>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</si>
  <si>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</si>
  <si>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</si>
  <si>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</si>
  <si>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</si>
  <si>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</si>
  <si>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</si>
  <si>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</si>
  <si>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</si>
  <si>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</si>
  <si>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</si>
  <si>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</si>
  <si>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</si>
  <si>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</si>
  <si>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</si>
  <si>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</si>
  <si>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</si>
  <si>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</si>
  <si>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</si>
  <si>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</si>
  <si>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</si>
  <si>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</si>
  <si>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</si>
  <si>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</si>
  <si>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</si>
  <si>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</si>
  <si>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</si>
  <si>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</si>
  <si>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</si>
  <si>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</si>
  <si>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</si>
  <si>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</si>
  <si>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</si>
  <si>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</si>
  <si>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</si>
  <si>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</si>
  <si>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</si>
  <si>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</si>
  <si>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</si>
  <si>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</si>
  <si>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</si>
  <si>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</si>
  <si>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</si>
  <si>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</si>
  <si>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</si>
  <si>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</si>
  <si>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</si>
  <si>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</si>
  <si>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</si>
  <si>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</si>
  <si>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</si>
  <si>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</si>
  <si>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</si>
  <si>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</si>
  <si>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</si>
  <si>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</si>
  <si>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</si>
  <si>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</si>
  <si>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</si>
  <si>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</si>
  <si>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</si>
  <si>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</si>
  <si>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</si>
  <si>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</si>
  <si>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</si>
  <si>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</si>
  <si>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</si>
  <si>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</si>
  <si>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</si>
  <si>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</si>
  <si>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</si>
  <si>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</si>
  <si>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</si>
  <si>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</si>
  <si>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</si>
  <si>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</si>
  <si>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</si>
  <si>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</si>
  <si>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</si>
  <si>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</si>
  <si>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</si>
  <si>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</si>
  <si>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</si>
  <si>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</si>
  <si>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</si>
  <si>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</si>
  <si>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</si>
  <si>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</si>
  <si>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</si>
  <si>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</si>
  <si>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</si>
  <si>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</si>
  <si>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</si>
  <si>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</si>
  <si>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</si>
  <si>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</si>
  <si>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</si>
  <si>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</si>
  <si>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</si>
  <si>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</si>
  <si>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</si>
  <si>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</si>
  <si>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</si>
  <si>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</si>
  <si>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</si>
  <si>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</si>
  <si>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</si>
  <si>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</si>
  <si>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</si>
  <si>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</si>
  <si>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</si>
  <si>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</si>
  <si>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</si>
  <si>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</si>
  <si>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</si>
  <si>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</si>
  <si>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</si>
  <si>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</si>
  <si>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</si>
  <si>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</si>
  <si>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</si>
  <si>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</si>
  <si>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</si>
  <si>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</si>
  <si>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</si>
  <si>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</si>
  <si>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</si>
  <si>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</si>
  <si>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</si>
  <si>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</si>
  <si>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</si>
  <si>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</si>
  <si>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</si>
  <si>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</si>
  <si>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</si>
  <si>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</si>
  <si>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</si>
  <si>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</si>
  <si>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</si>
  <si>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</si>
  <si>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</si>
  <si>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</si>
  <si>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</si>
  <si>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</si>
  <si>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</si>
  <si>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</si>
  <si>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</si>
  <si>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</si>
  <si>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</si>
  <si>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</si>
  <si>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</si>
  <si>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</si>
  <si>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</si>
  <si>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</si>
  <si>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</si>
  <si>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</si>
  <si>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</si>
  <si>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</si>
  <si>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</si>
  <si>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</si>
  <si>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</si>
  <si>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</si>
  <si>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</si>
  <si>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</si>
  <si>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</si>
  <si>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</si>
  <si>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</si>
  <si>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</si>
  <si>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</si>
  <si>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</si>
  <si>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</si>
  <si>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</si>
  <si>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</si>
  <si>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</si>
  <si>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</si>
  <si>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</si>
  <si>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</si>
  <si>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</si>
  <si>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</si>
  <si>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</si>
  <si>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</si>
  <si>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</si>
  <si>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</si>
  <si>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</si>
  <si>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</si>
  <si>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</si>
  <si>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</si>
  <si>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</si>
  <si>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</si>
  <si>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</si>
  <si>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</si>
  <si>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</si>
  <si>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</si>
  <si>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</si>
  <si>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</si>
  <si>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</si>
  <si>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</si>
  <si>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</si>
  <si>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</si>
  <si>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</si>
  <si>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</si>
  <si>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</si>
  <si>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</si>
  <si>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</si>
  <si>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</si>
  <si>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</si>
  <si>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</si>
  <si>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</si>
  <si>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</si>
  <si>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</si>
  <si>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</si>
  <si>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</si>
  <si>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</si>
  <si>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</si>
  <si>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</si>
  <si>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</si>
  <si>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</si>
  <si>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</si>
  <si>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</si>
  <si>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</si>
  <si>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</si>
  <si>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</si>
  <si>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</si>
  <si>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</si>
  <si>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</si>
  <si>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</si>
  <si>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</si>
  <si>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</si>
  <si>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</si>
  <si>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</si>
  <si>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</si>
  <si>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</si>
  <si>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</si>
  <si>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</si>
  <si>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</si>
  <si>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</si>
  <si>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</si>
  <si>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</si>
  <si>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</si>
  <si>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</si>
  <si>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</si>
  <si>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</si>
  <si>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</si>
  <si>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</si>
  <si>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</si>
  <si>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</si>
  <si>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</si>
  <si>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</si>
  <si>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</si>
  <si>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</si>
  <si>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</si>
  <si>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</si>
  <si>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</si>
  <si>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</si>
  <si>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</si>
  <si>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</si>
  <si>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</si>
  <si>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</si>
  <si>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</si>
  <si>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</si>
  <si>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</si>
  <si>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</si>
  <si>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</si>
  <si>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</si>
  <si>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</si>
  <si>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</si>
  <si>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</si>
  <si>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</si>
  <si>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</si>
  <si>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</si>
  <si>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</si>
  <si>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</si>
  <si>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</si>
  <si>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</si>
  <si>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</si>
  <si>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</si>
  <si>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</si>
  <si>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</si>
  <si>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</si>
  <si>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</si>
  <si>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</si>
  <si>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</si>
  <si>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</si>
  <si>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</si>
  <si>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</si>
  <si>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</si>
  <si>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</si>
  <si>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</si>
  <si>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</si>
  <si>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</si>
  <si>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</si>
  <si>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</si>
  <si>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</si>
  <si>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</si>
  <si>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</si>
  <si>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</si>
  <si>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</si>
  <si>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</si>
  <si>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</si>
  <si>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</si>
  <si>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</si>
  <si>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</si>
  <si>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</si>
  <si>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</si>
  <si>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</si>
  <si>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</si>
  <si>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</si>
  <si>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</si>
  <si>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</si>
  <si>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</si>
  <si>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</si>
  <si>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</si>
  <si>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</si>
  <si>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</si>
  <si>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</si>
  <si>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</si>
  <si>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</si>
  <si>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</si>
  <si>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</si>
  <si>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</si>
  <si>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</si>
  <si>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</si>
  <si>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</si>
  <si>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</si>
  <si>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</si>
  <si>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</si>
  <si>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</si>
  <si>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</si>
  <si>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</si>
  <si>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</si>
  <si>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</si>
  <si>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</si>
  <si>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</si>
  <si>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</si>
  <si>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</si>
  <si>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</si>
  <si>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</si>
  <si>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</si>
  <si>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</si>
  <si>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</si>
  <si>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</si>
  <si>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</si>
  <si>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</si>
  <si>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</si>
  <si>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</si>
  <si>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</si>
  <si>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</si>
  <si>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</si>
  <si>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</si>
  <si>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</si>
  <si>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</si>
  <si>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</si>
  <si>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</si>
  <si>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</si>
  <si>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</si>
  <si>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</si>
  <si>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</si>
  <si>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</si>
  <si>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</si>
  <si>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</si>
  <si>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</si>
  <si>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</si>
  <si>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</si>
  <si>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</si>
  <si>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</si>
  <si>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</si>
  <si>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</si>
  <si>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</si>
  <si>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</si>
  <si>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</si>
  <si>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</si>
  <si>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</si>
  <si>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</si>
  <si>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</si>
  <si>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</si>
  <si>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</si>
  <si>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</si>
  <si>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</si>
  <si>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</si>
  <si>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</si>
  <si>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</si>
  <si>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</si>
  <si>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</si>
  <si>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</si>
  <si>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</si>
  <si>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</si>
  <si>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</si>
  <si>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</si>
  <si>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</si>
  <si>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</si>
  <si>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</si>
  <si>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</si>
  <si>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</si>
  <si>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</si>
  <si>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</si>
  <si>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</si>
  <si>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</si>
  <si>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</si>
  <si>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</si>
  <si>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</si>
  <si>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</si>
  <si>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</si>
  <si>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</si>
  <si>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</si>
  <si>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</si>
  <si>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</si>
  <si>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</si>
  <si>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</si>
  <si>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</si>
  <si>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</si>
  <si>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</si>
  <si>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</si>
  <si>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</si>
  <si>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</si>
  <si>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</si>
  <si>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</si>
  <si>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</si>
  <si>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</si>
  <si>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</si>
  <si>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</si>
  <si>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</si>
  <si>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</si>
  <si>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</si>
  <si>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</si>
  <si>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</si>
  <si>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</si>
  <si>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</si>
  <si>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</si>
  <si>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</si>
  <si>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</si>
  <si>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</si>
  <si>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</si>
  <si>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</si>
  <si>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</si>
  <si>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</si>
  <si>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</si>
  <si>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</si>
  <si>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</si>
  <si>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</si>
  <si>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</si>
  <si>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</si>
  <si>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</si>
  <si>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</si>
  <si>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</si>
  <si>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</si>
  <si>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</si>
  <si>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</si>
  <si>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</si>
  <si>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</si>
  <si>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</si>
  <si>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</si>
  <si>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</si>
  <si>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</si>
  <si>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</si>
  <si>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</si>
  <si>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</si>
  <si>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</si>
  <si>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</si>
  <si>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</si>
  <si>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</si>
  <si>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</si>
  <si>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</si>
  <si>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</si>
  <si>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</si>
  <si>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</si>
  <si>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</si>
  <si>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</si>
  <si>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</si>
  <si>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</si>
  <si>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</si>
  <si>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</si>
  <si>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</si>
  <si>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</si>
  <si>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</si>
  <si>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</si>
  <si>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</si>
  <si>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</si>
  <si>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</si>
  <si>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</si>
  <si>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</si>
  <si>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</si>
  <si>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</si>
  <si>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</si>
  <si>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</si>
  <si>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</si>
  <si>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</si>
  <si>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</si>
  <si>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</si>
  <si>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</si>
  <si>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</si>
  <si>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</si>
  <si>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</si>
  <si>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</si>
  <si>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</si>
  <si>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</si>
  <si>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</si>
  <si>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</si>
  <si>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</si>
  <si>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</si>
  <si>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</si>
  <si>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</si>
  <si>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</si>
  <si>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</si>
  <si>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</si>
  <si>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</si>
  <si>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</si>
  <si>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</si>
  <si>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</si>
  <si>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</si>
  <si>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</si>
  <si>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</si>
  <si>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</si>
  <si>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</si>
  <si>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</si>
  <si>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</si>
  <si>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</si>
  <si>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</si>
  <si>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</si>
  <si>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</si>
  <si>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</si>
  <si>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</si>
  <si>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</si>
  <si>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</si>
  <si>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</si>
  <si>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</si>
  <si>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</si>
  <si>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</si>
  <si>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</si>
  <si>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</si>
  <si>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</si>
  <si>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</si>
  <si>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</si>
  <si>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</si>
  <si>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</si>
  <si>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</si>
  <si>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</si>
  <si>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</si>
  <si>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</si>
  <si>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</si>
  <si>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</si>
  <si>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</si>
  <si>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</si>
  <si>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</si>
  <si>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</si>
  <si>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</si>
  <si>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</si>
  <si>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</si>
  <si>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</si>
  <si>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</si>
  <si>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</si>
  <si>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</si>
  <si>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</si>
  <si>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</si>
  <si>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</si>
  <si>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</si>
  <si>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</si>
  <si>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</si>
  <si>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</si>
  <si>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</si>
  <si>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</si>
  <si>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</si>
  <si>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</si>
  <si>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</si>
  <si>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</si>
  <si>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</si>
  <si>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</si>
  <si>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</si>
  <si>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</si>
  <si>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</si>
  <si>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</si>
  <si>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</si>
  <si>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</si>
  <si>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</si>
  <si>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</si>
  <si>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</si>
  <si>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</si>
  <si>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</si>
  <si>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</si>
  <si>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</si>
  <si>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</si>
  <si>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</si>
  <si>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</si>
  <si>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</si>
  <si>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</si>
  <si>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</si>
  <si>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</si>
  <si>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</si>
  <si>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</si>
  <si>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</si>
  <si>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</si>
  <si>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</si>
  <si>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</si>
  <si>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</si>
  <si>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</si>
  <si>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</si>
  <si>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</si>
  <si>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</si>
  <si>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</si>
  <si>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</si>
  <si>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</si>
  <si>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</si>
  <si>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</si>
  <si>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</si>
  <si>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</si>
  <si>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</si>
  <si>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</si>
  <si>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</si>
  <si>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</si>
  <si>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</si>
  <si>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</si>
  <si>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</si>
  <si>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</si>
  <si>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</si>
  <si>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</si>
  <si>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</si>
  <si>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</si>
  <si>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</si>
  <si>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</si>
  <si>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</si>
  <si>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</si>
  <si>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</si>
  <si>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</si>
  <si>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</si>
  <si>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</si>
  <si>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</si>
  <si>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</si>
  <si>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</si>
  <si>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</si>
  <si>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</si>
  <si>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</si>
  <si>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</si>
  <si>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</si>
  <si>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</si>
  <si>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</si>
  <si>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</si>
  <si>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</si>
  <si>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</si>
  <si>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</si>
  <si>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</si>
  <si>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</si>
  <si>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</si>
  <si>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</si>
  <si>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</si>
  <si>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</si>
  <si>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</si>
  <si>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</si>
  <si>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</si>
  <si>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</si>
  <si>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</si>
  <si>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</si>
  <si>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</si>
  <si>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</si>
  <si>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</si>
  <si>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</si>
  <si>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</si>
  <si>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</si>
  <si>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</si>
  <si>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</si>
  <si>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</si>
  <si>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</si>
  <si>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</si>
  <si>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</si>
  <si>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</si>
  <si>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</si>
  <si>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</si>
  <si>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</si>
  <si>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</si>
  <si>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</si>
  <si>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</si>
  <si>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</si>
  <si>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</si>
  <si>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</si>
  <si>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</si>
  <si>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</si>
  <si>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</si>
  <si>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</si>
  <si>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</si>
  <si>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</si>
  <si>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</si>
  <si>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</si>
  <si>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</si>
  <si>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</si>
  <si>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</si>
  <si>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</si>
  <si>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</si>
  <si>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</si>
  <si>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</si>
  <si>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</si>
  <si>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</si>
  <si>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</si>
  <si>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</si>
  <si>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</si>
  <si>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</si>
  <si>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</si>
  <si>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</si>
  <si>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</si>
  <si>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</si>
  <si>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</si>
  <si>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</si>
  <si>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</si>
  <si>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</si>
  <si>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</si>
  <si>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</si>
  <si>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</si>
  <si>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</si>
  <si>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</si>
  <si>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</si>
  <si>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</si>
  <si>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</si>
  <si>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</si>
  <si>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</si>
  <si>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</si>
  <si>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</si>
  <si>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</si>
  <si>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</si>
  <si>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</si>
  <si>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</si>
  <si>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</si>
  <si>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</si>
  <si>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</si>
  <si>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</si>
  <si>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</si>
  <si>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</si>
  <si>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</si>
  <si>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</si>
  <si>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</si>
  <si>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</si>
  <si>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</si>
  <si>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</si>
  <si>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</si>
  <si>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</si>
  <si>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</si>
  <si>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</si>
  <si>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</si>
  <si>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</si>
  <si>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</si>
  <si>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</si>
  <si>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</si>
  <si>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</si>
  <si>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</si>
  <si>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</si>
  <si>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</si>
  <si>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</si>
  <si>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</si>
  <si>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</si>
  <si>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</si>
  <si>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</si>
  <si>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</si>
  <si>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</si>
  <si>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</si>
  <si>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</si>
  <si>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</si>
  <si>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</si>
  <si>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</si>
  <si>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</si>
  <si>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</si>
  <si>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</si>
  <si>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</si>
  <si>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</si>
  <si>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</si>
  <si>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</si>
  <si>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</si>
  <si>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</si>
  <si>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</si>
  <si>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</si>
  <si>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</si>
  <si>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</si>
  <si>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</si>
  <si>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</si>
  <si>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</si>
  <si>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</si>
  <si>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</si>
  <si>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</si>
  <si>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</si>
  <si>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</si>
  <si>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</si>
  <si>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</si>
  <si>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</si>
  <si>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</si>
  <si>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</si>
  <si>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</si>
  <si>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</si>
  <si>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</si>
  <si>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</si>
  <si>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</si>
  <si>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</si>
  <si>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</si>
  <si>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</si>
  <si>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</si>
  <si>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</si>
  <si>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</si>
  <si>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</si>
  <si>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</si>
  <si>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</si>
  <si>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</si>
  <si>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</si>
  <si>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</si>
  <si>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</si>
  <si>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</si>
  <si>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</si>
  <si>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</si>
  <si>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</si>
  <si>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</si>
  <si>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</si>
  <si>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</si>
  <si>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</si>
  <si>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</si>
  <si>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</si>
  <si>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</si>
  <si>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</si>
  <si>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</si>
  <si>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</si>
  <si>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</si>
  <si>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</si>
  <si>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</si>
  <si>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</si>
  <si>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</si>
  <si>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</si>
  <si>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</si>
  <si>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</si>
  <si>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</si>
  <si>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</si>
  <si>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</si>
  <si>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</si>
  <si>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</si>
  <si>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</si>
  <si>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</si>
  <si>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</si>
  <si>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</si>
  <si>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</si>
  <si>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</si>
  <si>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</si>
  <si>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</si>
  <si>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</si>
  <si>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</si>
  <si>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</si>
  <si>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</si>
  <si>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</si>
  <si>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</si>
  <si>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</si>
  <si>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</si>
  <si>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</si>
  <si>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</si>
  <si>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</si>
  <si>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</si>
  <si>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</si>
  <si>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</si>
  <si>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</si>
  <si>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</si>
  <si>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</si>
  <si>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</si>
  <si>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</si>
  <si>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</si>
  <si>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</si>
  <si>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</si>
  <si>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</si>
  <si>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</si>
  <si>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</si>
  <si>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</si>
  <si>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</si>
  <si>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</si>
  <si>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</si>
  <si>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</si>
  <si>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</si>
  <si>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</si>
  <si>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</si>
  <si>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</si>
  <si>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</si>
  <si>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</si>
  <si>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</si>
  <si>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</si>
  <si>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</si>
  <si>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</si>
  <si>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</si>
  <si>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</si>
  <si>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</si>
  <si>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</si>
  <si>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</si>
  <si>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</si>
  <si>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</si>
  <si>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</si>
  <si>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</si>
  <si>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</si>
  <si>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</si>
  <si>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</si>
  <si>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</si>
  <si>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</si>
  <si>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</si>
  <si>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</si>
  <si>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</si>
  <si>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</si>
  <si>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</si>
  <si>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</si>
  <si>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</si>
  <si>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</si>
  <si>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</si>
  <si>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</si>
  <si>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</si>
  <si>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</si>
  <si>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</si>
  <si>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</si>
  <si>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</si>
  <si>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</si>
  <si>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</si>
  <si>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</si>
  <si>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</si>
  <si>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</si>
  <si>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</si>
  <si>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</si>
  <si>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</si>
  <si>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</si>
  <si>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</si>
  <si>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</si>
  <si>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</si>
  <si>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</si>
  <si>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</si>
  <si>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</si>
  <si>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</si>
  <si>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</si>
  <si>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</si>
  <si>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</si>
  <si>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</si>
  <si>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</si>
  <si>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</si>
  <si>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</si>
  <si>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</si>
  <si>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</si>
  <si>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</si>
  <si>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</si>
  <si>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</si>
  <si>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</si>
  <si>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</si>
  <si>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</si>
  <si>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</si>
  <si>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</si>
  <si>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</si>
  <si>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</si>
  <si>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</si>
  <si>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</si>
  <si>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</si>
  <si>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</si>
  <si>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</si>
  <si>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</si>
  <si>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</si>
  <si>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</si>
  <si>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</si>
  <si>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</si>
  <si>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</si>
  <si>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</si>
  <si>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</si>
  <si>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</si>
  <si>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</si>
  <si>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</si>
  <si>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</si>
  <si>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</si>
  <si>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</si>
  <si>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</si>
  <si>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</si>
  <si>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</si>
  <si>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</si>
  <si>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</si>
  <si>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</si>
  <si>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</si>
  <si>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</si>
  <si>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</si>
  <si>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</si>
  <si>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</si>
  <si>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</si>
  <si>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</si>
  <si>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</si>
  <si>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</si>
  <si>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</si>
  <si>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</si>
  <si>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</si>
  <si>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</si>
  <si>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</si>
  <si>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</si>
  <si>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</si>
  <si>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</si>
  <si>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</si>
  <si>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</si>
  <si>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</si>
  <si>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</si>
  <si>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</si>
  <si>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</si>
  <si>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</si>
  <si>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</si>
  <si>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</si>
  <si>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</si>
  <si>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</si>
  <si>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</si>
  <si>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</si>
  <si>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</si>
  <si>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</si>
  <si>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</si>
  <si>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</si>
  <si>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</si>
  <si>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</si>
  <si>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</si>
  <si>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</si>
  <si>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</si>
  <si>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</si>
  <si>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</si>
  <si>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</si>
  <si>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</si>
  <si>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</si>
  <si>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</si>
  <si>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</si>
  <si>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</si>
  <si>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</si>
  <si>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</si>
  <si>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</si>
  <si>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</si>
  <si>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</si>
  <si>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</si>
  <si>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</si>
  <si>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</si>
  <si>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</si>
  <si>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</si>
  <si>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</si>
  <si>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</si>
  <si>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</si>
  <si>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</si>
  <si>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</si>
  <si>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</si>
  <si>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</si>
  <si>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</si>
  <si>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</si>
  <si>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</si>
  <si>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</si>
  <si>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</si>
  <si>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</si>
  <si>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</si>
  <si>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</si>
  <si>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</si>
  <si>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</si>
  <si>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</si>
  <si>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</si>
  <si>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</si>
  <si>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</si>
  <si>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</si>
  <si>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</si>
  <si>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</si>
  <si>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</si>
  <si>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</si>
  <si>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</si>
  <si>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</si>
  <si>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</si>
  <si>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</si>
  <si>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</si>
  <si>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</si>
  <si>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</si>
  <si>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</si>
  <si>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</si>
  <si>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</si>
  <si>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</si>
  <si>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</si>
  <si>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</si>
  <si>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</si>
  <si>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</si>
  <si>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</si>
  <si>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</si>
  <si>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</si>
  <si>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</si>
  <si>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</si>
  <si>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</si>
  <si>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</si>
  <si>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</si>
  <si>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</si>
  <si>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</si>
  <si>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</si>
  <si>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</si>
  <si>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</si>
  <si>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</si>
  <si>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</si>
  <si>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</si>
  <si>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</si>
  <si>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</si>
  <si>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</si>
  <si>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</si>
  <si>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</si>
  <si>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</si>
  <si>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</si>
  <si>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</si>
  <si>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</si>
  <si>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</si>
  <si>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</si>
  <si>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</si>
  <si>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</si>
  <si>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</si>
  <si>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</si>
  <si>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</si>
  <si>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</si>
  <si>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</si>
  <si>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</si>
  <si>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</si>
  <si>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</si>
  <si>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</si>
  <si>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</si>
  <si>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</si>
  <si>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</si>
  <si>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</si>
  <si>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</si>
  <si>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</si>
  <si>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</si>
  <si>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</si>
  <si>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</si>
  <si>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</si>
  <si>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</si>
  <si>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</si>
  <si>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</si>
  <si>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</si>
  <si>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</si>
  <si>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</si>
  <si>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</si>
  <si>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</si>
  <si>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</si>
  <si>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</si>
  <si>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</si>
  <si>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</si>
  <si>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</si>
  <si>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</si>
  <si>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</si>
  <si>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</si>
  <si>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</si>
  <si>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</si>
  <si>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</si>
  <si>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</si>
  <si>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</si>
  <si>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</si>
  <si>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</si>
  <si>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</si>
  <si>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</si>
  <si>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</si>
  <si>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</si>
  <si>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</si>
  <si>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</si>
  <si>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</si>
  <si>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</si>
  <si>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</si>
  <si>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</si>
  <si>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</si>
  <si>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</si>
  <si>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</si>
  <si>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</si>
  <si>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</si>
  <si>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</si>
  <si>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</si>
  <si>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</si>
  <si>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</si>
  <si>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</si>
  <si>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</si>
  <si>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</si>
  <si>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</si>
  <si>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</si>
  <si>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</si>
  <si>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</si>
  <si>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</si>
  <si>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</si>
  <si>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</si>
  <si>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</si>
  <si>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</si>
  <si>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</si>
  <si>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</si>
  <si>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</si>
  <si>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</si>
  <si>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</si>
  <si>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</si>
  <si>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</si>
  <si>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</si>
  <si>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</si>
  <si>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</si>
  <si>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</si>
  <si>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</si>
  <si>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</si>
  <si>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</si>
  <si>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</si>
  <si>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</si>
  <si>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</si>
  <si>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</si>
  <si>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</si>
  <si>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</si>
  <si>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</si>
  <si>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</si>
  <si>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</si>
  <si>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</si>
  <si>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</si>
  <si>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</si>
  <si>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</si>
  <si>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</si>
  <si>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</si>
  <si>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</si>
  <si>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</si>
  <si>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</si>
  <si>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</si>
  <si>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</si>
  <si>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</si>
  <si>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</si>
  <si>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</si>
  <si>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</si>
  <si>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</si>
  <si>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</si>
  <si>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</si>
  <si>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</si>
  <si>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</si>
  <si>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</si>
  <si>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</si>
  <si>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</si>
  <si>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</si>
  <si>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</si>
  <si>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</si>
  <si>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</si>
  <si>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</si>
  <si>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</si>
  <si>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</si>
  <si>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</si>
  <si>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</si>
  <si>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</si>
  <si>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</si>
  <si>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</si>
  <si>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</si>
  <si>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</si>
  <si>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</si>
  <si>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</si>
  <si>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</si>
  <si>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</si>
  <si>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</si>
  <si>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</si>
  <si>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</si>
  <si>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</si>
  <si>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</si>
  <si>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</si>
  <si>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</si>
  <si>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</si>
  <si>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</si>
  <si>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</si>
  <si>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</si>
  <si>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</si>
  <si>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</si>
  <si>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</si>
  <si>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</si>
  <si>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</si>
  <si>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</si>
  <si>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</si>
  <si>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</si>
  <si>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</si>
  <si>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</si>
  <si>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</si>
  <si>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</si>
  <si>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</si>
  <si>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</si>
  <si>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</si>
  <si>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</si>
  <si>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</si>
  <si>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</si>
  <si>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</si>
  <si>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</si>
  <si>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</si>
  <si>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</si>
  <si>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</si>
  <si>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</si>
  <si>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</si>
  <si>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</si>
  <si>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</si>
  <si>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</si>
  <si>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</si>
  <si>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</si>
  <si>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</si>
  <si>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</si>
  <si>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</si>
  <si>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</si>
  <si>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</si>
  <si>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</si>
  <si>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</si>
  <si>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</si>
  <si>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</si>
  <si>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</si>
  <si>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</si>
  <si>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</si>
  <si>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</si>
  <si>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</si>
  <si>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</si>
  <si>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</si>
  <si>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</si>
  <si>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</si>
  <si>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</si>
  <si>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</si>
  <si>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</si>
  <si>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</si>
  <si>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</si>
  <si>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</si>
  <si>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</si>
  <si>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</si>
  <si>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</si>
  <si>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</si>
  <si>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</si>
  <si>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</si>
  <si>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</si>
  <si>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</si>
  <si>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</si>
  <si>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</si>
  <si>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</si>
  <si>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</si>
  <si>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</si>
  <si>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</si>
  <si>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</si>
  <si>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</si>
  <si>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</si>
  <si>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</si>
  <si>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</si>
  <si>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</si>
  <si>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</si>
  <si>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</si>
  <si>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</si>
  <si>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</si>
  <si>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</si>
  <si>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</si>
  <si>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</si>
  <si>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</si>
  <si>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</si>
  <si>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</si>
  <si>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</si>
  <si>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</si>
  <si>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</si>
  <si>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</si>
  <si>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</si>
  <si>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</si>
  <si>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</si>
  <si>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</si>
  <si>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</si>
  <si>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</si>
  <si>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</si>
  <si>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</si>
  <si>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</si>
  <si>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</si>
  <si>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</si>
  <si>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</si>
  <si>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</si>
  <si>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</si>
  <si>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</si>
  <si>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</si>
  <si>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</si>
  <si>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</si>
  <si>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</si>
  <si>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</si>
  <si>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</si>
  <si>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</si>
  <si>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</si>
  <si>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</si>
  <si>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</si>
  <si>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</si>
  <si>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</si>
  <si>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</si>
  <si>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</si>
  <si>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</si>
  <si>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</si>
  <si>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</si>
  <si>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</si>
  <si>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</si>
  <si>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</si>
  <si>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</si>
  <si>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</si>
  <si>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</si>
  <si>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</si>
  <si>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</si>
  <si>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</si>
  <si>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</si>
  <si>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</si>
  <si>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</si>
  <si>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</si>
  <si>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</si>
  <si>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</si>
  <si>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</si>
  <si>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</si>
  <si>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</si>
  <si>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</si>
  <si>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</si>
  <si>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</si>
  <si>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</si>
  <si>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</si>
  <si>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</si>
  <si>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</si>
  <si>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</si>
  <si>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</si>
  <si>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</si>
  <si>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</si>
  <si>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</si>
  <si>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</si>
  <si>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</si>
  <si>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</si>
  <si>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</si>
  <si>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</si>
  <si>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</si>
  <si>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</si>
  <si>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</si>
  <si>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</si>
  <si>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</si>
  <si>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</si>
  <si>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</si>
  <si>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</si>
  <si>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</si>
  <si>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</si>
  <si>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</si>
  <si>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</si>
  <si>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</si>
  <si>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</si>
  <si>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</si>
  <si>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</si>
  <si>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</si>
  <si>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</si>
  <si>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</si>
  <si>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</si>
  <si>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</si>
  <si>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</si>
  <si>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</si>
  <si>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</si>
  <si>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</si>
  <si>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</si>
  <si>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</si>
  <si>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</si>
  <si>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</si>
  <si>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</si>
  <si>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</si>
  <si>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</si>
  <si>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</si>
  <si>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</si>
  <si>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</si>
  <si>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</si>
  <si>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</si>
  <si>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</si>
  <si>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</si>
  <si>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</si>
  <si>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</si>
  <si>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</si>
  <si>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</si>
  <si>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</si>
  <si>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</si>
  <si>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</si>
  <si>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</si>
  <si>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</si>
  <si>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</si>
  <si>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</si>
  <si>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</si>
  <si>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</si>
  <si>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</si>
  <si>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</si>
  <si>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</si>
  <si>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</si>
  <si>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</si>
  <si>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</si>
  <si>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</si>
  <si>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</si>
  <si>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</si>
  <si>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</si>
  <si>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</si>
  <si>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</si>
  <si>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</si>
  <si>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</si>
  <si>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</si>
  <si>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</si>
  <si>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</si>
  <si>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</si>
  <si>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</si>
  <si>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</si>
  <si>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</si>
  <si>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</si>
  <si>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</si>
  <si>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</si>
  <si>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</si>
  <si>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</si>
  <si>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</si>
  <si>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</si>
  <si>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</si>
  <si>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</si>
  <si>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</si>
  <si>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</si>
  <si>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</si>
  <si>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</si>
  <si>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</si>
  <si>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</si>
  <si>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</si>
  <si>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</si>
  <si>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</si>
  <si>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</si>
  <si>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</si>
  <si>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</si>
  <si>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</si>
  <si>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</si>
  <si>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</si>
  <si>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</si>
  <si>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</si>
  <si>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</si>
  <si>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</si>
  <si>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</si>
  <si>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</si>
  <si>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</si>
  <si>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</si>
  <si>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</si>
  <si>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</si>
  <si>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</si>
  <si>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</si>
  <si>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</si>
  <si>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</si>
  <si>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</si>
  <si>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</si>
  <si>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</si>
  <si>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</si>
  <si>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</si>
  <si>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</si>
  <si>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</si>
  <si>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</si>
  <si>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</si>
  <si>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</si>
  <si>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</si>
  <si>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</si>
  <si>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</si>
  <si>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</si>
  <si>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</si>
  <si>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</si>
  <si>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</si>
  <si>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</si>
  <si>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</si>
  <si>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</si>
  <si>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</si>
  <si>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</si>
  <si>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</si>
  <si>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</si>
  <si>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</si>
  <si>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</si>
  <si>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</si>
  <si>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</si>
  <si>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</si>
  <si>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</si>
  <si>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</si>
  <si>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</si>
  <si>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</si>
  <si>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</si>
  <si>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</si>
  <si>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</si>
  <si>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</si>
  <si>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</si>
  <si>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</si>
  <si>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</si>
  <si>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</si>
  <si>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</si>
  <si>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</si>
  <si>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</si>
  <si>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</si>
  <si>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</si>
  <si>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</si>
  <si>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</si>
  <si>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</si>
  <si>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</si>
  <si>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</si>
  <si>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</si>
  <si>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</si>
  <si>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</si>
  <si>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</si>
  <si>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</si>
  <si>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</si>
  <si>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</si>
  <si>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</si>
  <si>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</si>
  <si>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</si>
  <si>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</si>
  <si>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</si>
  <si>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</si>
  <si>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</si>
  <si>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</si>
  <si>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</si>
  <si>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</si>
  <si>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</si>
  <si>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</si>
  <si>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</si>
  <si>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</si>
  <si>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</si>
  <si>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</si>
  <si>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</si>
  <si>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</si>
  <si>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</si>
  <si>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</si>
  <si>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</si>
  <si>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</si>
  <si>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</si>
  <si>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</si>
  <si>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</si>
  <si>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</si>
  <si>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</si>
  <si>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</si>
  <si>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</si>
  <si>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</si>
  <si>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</si>
  <si>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</si>
  <si>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</si>
  <si>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</si>
  <si>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</si>
  <si>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</si>
  <si>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</si>
  <si>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</si>
  <si>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</si>
  <si>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</si>
  <si>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</si>
  <si>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</si>
  <si>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</si>
  <si>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</si>
  <si>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</si>
  <si>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</si>
  <si>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</si>
  <si>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</si>
  <si>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</si>
  <si>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</si>
  <si>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</si>
  <si>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</si>
  <si>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</si>
  <si>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</si>
  <si>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</si>
  <si>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</si>
  <si>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</si>
  <si>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</si>
  <si>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</si>
  <si>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</si>
  <si>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</si>
  <si>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</si>
  <si>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</si>
  <si>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</si>
  <si>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</si>
  <si>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</si>
  <si>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</si>
  <si>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</si>
  <si>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</si>
  <si>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</si>
  <si>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</si>
  <si>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</si>
  <si>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</si>
  <si>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</si>
  <si>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</si>
  <si>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</si>
  <si>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</si>
  <si>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</si>
  <si>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</si>
  <si>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</si>
  <si>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</si>
  <si>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</si>
  <si>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</si>
  <si>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</si>
  <si>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</si>
  <si>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</si>
  <si>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</si>
  <si>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</si>
  <si>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</si>
  <si>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</si>
  <si>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</si>
  <si>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</si>
  <si>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</si>
  <si>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</si>
  <si>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</si>
  <si>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</si>
  <si>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</si>
  <si>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</si>
  <si>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</si>
  <si>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</si>
  <si>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</si>
  <si>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</si>
  <si>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</si>
  <si>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</si>
  <si>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</si>
  <si>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</si>
  <si>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</si>
  <si>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</si>
  <si>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</si>
  <si>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</si>
  <si>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</si>
  <si>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</si>
  <si>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</si>
  <si>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</si>
  <si>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</si>
  <si>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</si>
  <si>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</si>
  <si>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</si>
  <si>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</si>
  <si>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</si>
  <si>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</si>
  <si>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</si>
  <si>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</si>
  <si>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</si>
  <si>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</si>
  <si>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</si>
  <si>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</si>
  <si>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</si>
  <si>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</si>
  <si>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</si>
  <si>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</si>
  <si>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</si>
  <si>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</si>
  <si>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</si>
  <si>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</si>
  <si>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</si>
  <si>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</si>
  <si>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</si>
  <si>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</si>
  <si>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</si>
  <si>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</si>
  <si>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</si>
  <si>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</si>
  <si>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</si>
  <si>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</si>
  <si>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</si>
  <si>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</si>
  <si>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</si>
  <si>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</si>
  <si>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</si>
  <si>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</si>
  <si>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</si>
  <si>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</si>
  <si>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</si>
  <si>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</si>
  <si>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</si>
  <si>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</si>
  <si>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</si>
  <si>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</si>
  <si>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</si>
  <si>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</si>
  <si>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</si>
  <si>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</si>
  <si>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</si>
  <si>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</si>
  <si>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</si>
  <si>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</si>
  <si>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</si>
  <si>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</si>
  <si>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</si>
  <si>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</si>
  <si>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</si>
  <si>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</si>
  <si>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</si>
  <si>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</si>
  <si>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</si>
  <si>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</si>
  <si>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</si>
  <si>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</si>
  <si>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</si>
  <si>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</si>
  <si>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</si>
  <si>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</si>
  <si>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</si>
  <si>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</si>
  <si>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</si>
  <si>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</si>
  <si>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</si>
  <si>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</si>
  <si>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</si>
  <si>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</si>
  <si>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</si>
  <si>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</si>
  <si>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</si>
  <si>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</si>
  <si>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</si>
  <si>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</si>
  <si>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</si>
  <si>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</si>
  <si>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</si>
  <si>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</si>
  <si>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</si>
  <si>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</si>
  <si>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</si>
  <si>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</si>
  <si>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</si>
  <si>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</si>
  <si>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</si>
  <si>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</si>
  <si>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</si>
  <si>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</si>
  <si>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</si>
  <si>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</si>
  <si>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</si>
  <si>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</si>
  <si>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</si>
  <si>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</si>
  <si>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</si>
  <si>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</si>
  <si>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</si>
  <si>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</si>
  <si>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</si>
  <si>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</si>
  <si>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</si>
  <si>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</si>
  <si>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</si>
  <si>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</si>
  <si>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</si>
  <si>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</si>
  <si>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</si>
  <si>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</si>
  <si>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</si>
  <si>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</si>
  <si>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</si>
  <si>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</si>
  <si>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</si>
  <si>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</si>
  <si>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</si>
  <si>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</si>
  <si>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</si>
  <si>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</si>
  <si>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</si>
  <si>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</si>
  <si>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</si>
  <si>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</si>
  <si>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</si>
  <si>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</si>
  <si>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</si>
  <si>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</si>
  <si>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</si>
  <si>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</si>
  <si>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</si>
  <si>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</si>
  <si>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</si>
  <si>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</si>
  <si>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</si>
  <si>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</si>
  <si>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</si>
  <si>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</si>
  <si>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</si>
  <si>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</si>
  <si>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</si>
  <si>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</si>
  <si>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</si>
  <si>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</si>
  <si>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</si>
  <si>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</si>
  <si>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</si>
  <si>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</si>
  <si>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</si>
  <si>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</si>
  <si>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</si>
  <si>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</si>
  <si>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</si>
  <si>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</si>
  <si>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</si>
  <si>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</si>
  <si>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</si>
  <si>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</si>
  <si>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</si>
  <si>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</si>
  <si>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</si>
  <si>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</si>
  <si>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</si>
  <si>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</si>
  <si>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</si>
  <si>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</si>
  <si>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</si>
  <si>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</si>
  <si>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</si>
  <si>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</si>
  <si>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</si>
  <si>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</si>
  <si>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</si>
  <si>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</si>
  <si>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</si>
  <si>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</si>
  <si>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</si>
  <si>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</si>
  <si>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</si>
  <si>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</si>
  <si>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</si>
  <si>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</si>
  <si>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</si>
  <si>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</si>
  <si>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</si>
  <si>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</si>
  <si>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</si>
  <si>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</si>
  <si>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</si>
  <si>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</si>
  <si>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</si>
  <si>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</si>
  <si>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</si>
  <si>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</si>
  <si>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</si>
  <si>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</si>
  <si>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</si>
  <si>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</si>
  <si>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</si>
  <si>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</si>
  <si>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</si>
  <si>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</si>
  <si>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</si>
  <si>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</si>
  <si>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</si>
  <si>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</si>
  <si>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</si>
  <si>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</si>
  <si>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</si>
  <si>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</si>
  <si>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</si>
  <si>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</si>
  <si>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</si>
  <si>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</si>
  <si>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</si>
  <si>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</si>
  <si>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</si>
  <si>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</si>
  <si>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</si>
  <si>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</si>
  <si>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</si>
  <si>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</si>
  <si>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</si>
  <si>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</si>
  <si>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</si>
  <si>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</si>
  <si>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</si>
  <si>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</si>
  <si>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</si>
  <si>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</si>
  <si>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</si>
  <si>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</si>
  <si>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</si>
  <si>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</si>
  <si>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</si>
  <si>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</si>
  <si>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</si>
  <si>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</si>
  <si>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</si>
  <si>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</si>
  <si>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</si>
  <si>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</si>
  <si>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</si>
  <si>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</si>
  <si>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</si>
  <si>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</si>
  <si>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</si>
  <si>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</si>
  <si>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</si>
  <si>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</si>
  <si>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</si>
  <si>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</si>
  <si>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</si>
  <si>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</si>
  <si>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</si>
  <si>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</si>
  <si>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</si>
  <si>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</si>
  <si>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</si>
  <si>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</si>
  <si>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</si>
  <si>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</si>
  <si>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</si>
  <si>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</si>
  <si>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</si>
  <si>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</si>
  <si>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</si>
  <si>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</si>
  <si>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</si>
  <si>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</si>
  <si>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</si>
  <si>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</si>
  <si>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</si>
  <si>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</si>
  <si>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</si>
  <si>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</si>
  <si>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</si>
  <si>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</si>
  <si>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</si>
  <si>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</si>
  <si>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</si>
  <si>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</si>
  <si>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</si>
  <si>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</si>
  <si>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</si>
  <si>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</si>
  <si>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</si>
  <si>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</si>
  <si>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</si>
  <si>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</si>
  <si>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</si>
  <si>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</si>
  <si>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</si>
  <si>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</si>
  <si>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</si>
  <si>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</si>
  <si>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</si>
  <si>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</si>
  <si>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</si>
  <si>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</si>
  <si>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</si>
  <si>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</si>
  <si>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</si>
  <si>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</si>
  <si>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</si>
  <si>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</si>
  <si>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</si>
  <si>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</si>
  <si>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</si>
  <si>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</si>
  <si>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</si>
  <si>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</si>
  <si>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</si>
  <si>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</si>
  <si>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</si>
  <si>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</si>
  <si>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</si>
  <si>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</si>
  <si>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</si>
  <si>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</si>
  <si>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</si>
  <si>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</si>
  <si>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</si>
  <si>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</si>
  <si>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</si>
  <si>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</si>
  <si>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</si>
  <si>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</si>
  <si>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</si>
  <si>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</si>
  <si>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</si>
  <si>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</si>
  <si>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</si>
  <si>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</si>
  <si>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</si>
  <si>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</si>
  <si>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</si>
  <si>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</si>
  <si>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</si>
  <si>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</si>
  <si>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</si>
  <si>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</si>
  <si>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</si>
  <si>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</si>
  <si>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</si>
  <si>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</si>
  <si>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</si>
  <si>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</si>
  <si>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</si>
  <si>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</si>
  <si>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</si>
  <si>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</si>
  <si>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</si>
  <si>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</si>
  <si>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</si>
  <si>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</si>
  <si>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</si>
  <si>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</si>
  <si>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</si>
  <si>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</si>
  <si>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</si>
  <si>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</si>
  <si>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</si>
  <si>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</si>
  <si>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</si>
  <si>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</si>
  <si>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</si>
  <si>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</si>
  <si>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</si>
  <si>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</si>
  <si>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</si>
  <si>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</si>
  <si>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</si>
  <si>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</si>
  <si>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</si>
  <si>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</si>
  <si>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</si>
  <si>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</si>
  <si>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</si>
  <si>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</si>
  <si>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</si>
  <si>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</si>
  <si>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</si>
  <si>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</si>
  <si>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</si>
  <si>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</si>
  <si>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</si>
  <si>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</si>
  <si>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</si>
  <si>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</si>
  <si>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</si>
  <si>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</si>
  <si>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</si>
  <si>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</si>
  <si>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</si>
  <si>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</si>
  <si>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</si>
  <si>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</si>
  <si>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</si>
  <si>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</si>
  <si>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</si>
  <si>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</si>
  <si>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</si>
  <si>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</si>
  <si>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</si>
  <si>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</si>
  <si>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</si>
  <si>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</si>
  <si>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</si>
  <si>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</si>
  <si>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</si>
  <si>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</si>
  <si>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</si>
  <si>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</si>
  <si>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</si>
  <si>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</si>
  <si>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</si>
  <si>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</si>
  <si>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</si>
  <si>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</si>
  <si>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</si>
  <si>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</si>
  <si>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</si>
  <si>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</si>
  <si>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</si>
  <si>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</si>
  <si>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</si>
  <si>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</si>
  <si>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</si>
  <si>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</si>
  <si>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</si>
  <si>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</si>
  <si>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</si>
  <si>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</si>
  <si>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</si>
  <si>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</si>
  <si>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</si>
  <si>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</si>
  <si>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</si>
  <si>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</si>
  <si>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</si>
  <si>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</si>
  <si>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</si>
  <si>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</si>
  <si>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</si>
  <si>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</si>
  <si>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</si>
  <si>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</si>
  <si>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</si>
  <si>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</si>
  <si>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</si>
  <si>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</si>
  <si>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</si>
  <si>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</si>
  <si>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</si>
  <si>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</si>
  <si>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</si>
  <si>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</si>
  <si>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</si>
  <si>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</si>
  <si>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</si>
  <si>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</si>
  <si>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</si>
  <si>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</si>
  <si>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</si>
  <si>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</si>
  <si>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</si>
  <si>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</si>
  <si>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</si>
  <si>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</si>
  <si>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</si>
  <si>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</si>
  <si>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</si>
  <si>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</si>
  <si>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</si>
  <si>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</si>
  <si>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</si>
  <si>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</si>
  <si>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</si>
  <si>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</si>
  <si>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</si>
  <si>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</si>
  <si>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</si>
  <si>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</si>
  <si>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</si>
  <si>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</si>
  <si>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</si>
  <si>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</si>
  <si>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</si>
  <si>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</si>
  <si>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</si>
  <si>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</si>
  <si>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</si>
  <si>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</si>
  <si>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</si>
  <si>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</si>
  <si>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</si>
  <si>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</si>
  <si>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</si>
  <si>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</si>
  <si>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</si>
  <si>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</si>
  <si>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</si>
  <si>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</si>
  <si>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</si>
  <si>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</si>
  <si>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</si>
  <si>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</si>
  <si>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</si>
  <si>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</si>
  <si>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</si>
  <si>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</si>
  <si>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</si>
  <si>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</si>
  <si>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</si>
  <si>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</si>
  <si>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</si>
  <si>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</si>
  <si>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</si>
  <si>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</si>
  <si>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</si>
  <si>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</si>
  <si>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</si>
  <si>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</si>
  <si>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</si>
  <si>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</si>
  <si>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</si>
  <si>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</si>
  <si>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</si>
  <si>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</si>
  <si>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</si>
  <si>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</si>
  <si>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</si>
  <si>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</si>
  <si>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</si>
  <si>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</si>
  <si>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</si>
  <si>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</si>
  <si>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</si>
  <si>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</si>
  <si>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</si>
  <si>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</si>
  <si>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</si>
  <si>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</si>
  <si>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</si>
  <si>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</si>
  <si>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</si>
  <si>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</si>
  <si>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</si>
  <si>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</si>
  <si>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</si>
  <si>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</si>
  <si>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</si>
  <si>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</si>
  <si>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</si>
  <si>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</si>
  <si>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</si>
  <si>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</si>
  <si>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</si>
  <si>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</si>
  <si>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</si>
  <si>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</si>
  <si>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</si>
  <si>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</si>
  <si>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</si>
  <si>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</si>
  <si>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</si>
  <si>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</si>
  <si>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</si>
  <si>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</si>
  <si>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</si>
  <si>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</si>
  <si>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</si>
  <si>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</si>
  <si>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</si>
  <si>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</si>
  <si>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</si>
  <si>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</si>
  <si>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</si>
  <si>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</si>
  <si>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</si>
  <si>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</si>
  <si>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</si>
  <si>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</si>
  <si>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</si>
  <si>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</si>
  <si>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</si>
  <si>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</si>
  <si>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</si>
  <si>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</si>
  <si>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</si>
  <si>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</si>
  <si>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</si>
  <si>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</si>
  <si>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</si>
  <si>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</si>
  <si>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</si>
  <si>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</si>
  <si>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</si>
  <si>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</si>
  <si>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</si>
  <si>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</si>
  <si>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</si>
  <si>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</si>
  <si>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</si>
  <si>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</si>
  <si>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</si>
  <si>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</si>
  <si>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</si>
  <si>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</si>
  <si>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</si>
  <si>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</si>
  <si>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</si>
  <si>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</si>
  <si>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</si>
  <si>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</si>
  <si>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</si>
  <si>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</si>
  <si>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</si>
  <si>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</si>
  <si>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</si>
  <si>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</si>
  <si>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</si>
  <si>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</si>
  <si>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</si>
  <si>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</si>
  <si>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</si>
  <si>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</si>
  <si>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</si>
  <si>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</si>
  <si>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</si>
  <si>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</si>
  <si>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</si>
  <si>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</si>
  <si>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</si>
  <si>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</si>
  <si>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</si>
  <si>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</si>
  <si>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</si>
  <si>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</si>
  <si>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</si>
  <si>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</si>
  <si>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</si>
  <si>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</si>
  <si>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</si>
  <si>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</si>
  <si>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</si>
  <si>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</si>
  <si>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</si>
  <si>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</si>
  <si>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</si>
  <si>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</si>
  <si>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</si>
  <si>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</si>
  <si>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</si>
  <si>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</si>
  <si>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</si>
  <si>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</si>
  <si>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</si>
  <si>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</si>
  <si>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</si>
  <si>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</si>
  <si>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</si>
  <si>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</si>
  <si>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</si>
  <si>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</si>
  <si>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</si>
  <si>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</si>
  <si>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</si>
  <si>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</si>
  <si>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</si>
  <si>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</si>
  <si>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</si>
  <si>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</si>
  <si>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</si>
  <si>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</si>
  <si>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</si>
  <si>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</si>
  <si>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</si>
  <si>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</si>
  <si>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</si>
  <si>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</si>
  <si>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</si>
  <si>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</si>
  <si>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</si>
  <si>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</si>
  <si>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</si>
  <si>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</si>
  <si>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</si>
  <si>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</si>
  <si>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</si>
  <si>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</si>
  <si>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</si>
  <si>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</si>
  <si>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</si>
  <si>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</si>
  <si>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</si>
  <si>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</si>
  <si>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</si>
  <si>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</si>
  <si>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</si>
  <si>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</si>
  <si>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</si>
  <si>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</si>
  <si>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</si>
  <si>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</si>
  <si>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</si>
  <si>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</si>
  <si>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</si>
  <si>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</si>
  <si>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</si>
  <si>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</si>
  <si>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</si>
  <si>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</si>
  <si>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</si>
  <si>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</si>
  <si>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</si>
  <si>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</si>
  <si>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</si>
  <si>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</si>
  <si>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</si>
  <si>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</si>
  <si>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</si>
  <si>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</si>
  <si>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</si>
  <si>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</si>
  <si>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</si>
  <si>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</si>
  <si>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</si>
  <si>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</si>
  <si>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</si>
  <si>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</si>
  <si>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</si>
  <si>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</si>
  <si>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</si>
  <si>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</si>
  <si>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</si>
  <si>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</si>
  <si>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</si>
  <si>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</si>
  <si>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</si>
  <si>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</si>
  <si>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</si>
  <si>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</si>
  <si>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</si>
  <si>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</si>
  <si>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</si>
  <si>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</si>
  <si>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</si>
  <si>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</si>
  <si>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</si>
  <si>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</si>
  <si>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</si>
  <si>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</si>
  <si>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</si>
  <si>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</si>
  <si>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</si>
  <si>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</si>
  <si>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</si>
  <si>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</si>
  <si>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</si>
  <si>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</si>
  <si>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</si>
  <si>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</si>
  <si>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</si>
  <si>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</si>
  <si>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</si>
  <si>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</si>
  <si>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</si>
  <si>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</si>
  <si>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</si>
  <si>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</si>
  <si>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</si>
  <si>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</si>
  <si>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</si>
  <si>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</si>
  <si>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</si>
  <si>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</si>
  <si>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</si>
  <si>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</si>
  <si>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</si>
  <si>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</si>
  <si>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</si>
  <si>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</si>
  <si>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</si>
  <si>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</si>
  <si>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</si>
  <si>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</si>
  <si>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</si>
  <si>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</si>
  <si>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</si>
  <si>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</si>
  <si>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</si>
  <si>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</si>
  <si>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</si>
  <si>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</si>
  <si>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</si>
  <si>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</si>
  <si>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</si>
  <si>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</si>
  <si>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</si>
  <si>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</si>
  <si>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</si>
  <si>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</si>
  <si>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</si>
  <si>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</si>
  <si>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</si>
  <si>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</si>
  <si>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</si>
  <si>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</si>
  <si>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</si>
  <si>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</si>
  <si>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</si>
  <si>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</si>
  <si>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</si>
  <si>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</si>
  <si>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</si>
  <si>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</si>
  <si>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</si>
  <si>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</si>
  <si>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</si>
  <si>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</si>
  <si>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</si>
  <si>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</si>
  <si>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</si>
  <si>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</si>
  <si>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</si>
  <si>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</si>
  <si>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</si>
  <si>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</si>
  <si>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</si>
  <si>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</si>
  <si>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</si>
  <si>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</si>
  <si>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</si>
  <si>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</si>
  <si>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</si>
  <si>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</si>
  <si>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</si>
  <si>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</si>
  <si>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</si>
  <si>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</si>
  <si>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</si>
  <si>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</si>
  <si>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</si>
  <si>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</si>
  <si>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</si>
  <si>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</si>
  <si>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</si>
  <si>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</si>
  <si>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</si>
  <si>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</si>
  <si>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</si>
  <si>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</si>
  <si>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</si>
  <si>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</si>
  <si>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</si>
  <si>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</si>
  <si>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</si>
  <si>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</si>
  <si>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</si>
  <si>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</si>
  <si>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</si>
  <si>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</si>
  <si>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</si>
  <si>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</si>
  <si>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</si>
  <si>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</si>
  <si>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</si>
  <si>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</si>
  <si>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</si>
  <si>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</si>
  <si>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</si>
  <si>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</si>
  <si>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</si>
  <si>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</si>
  <si>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</si>
  <si>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</si>
  <si>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</si>
  <si>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</si>
  <si>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</si>
  <si>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</si>
  <si>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</si>
  <si>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</si>
  <si>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</si>
  <si>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</si>
  <si>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</si>
  <si>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</si>
  <si>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</si>
  <si>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</si>
  <si>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</si>
  <si>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</si>
  <si>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</si>
  <si>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</si>
  <si>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</si>
  <si>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</si>
  <si>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</si>
  <si>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</si>
  <si>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</si>
  <si>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</si>
  <si>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</si>
  <si>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</si>
  <si>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</si>
  <si>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</si>
  <si>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</si>
  <si>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</si>
  <si>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</si>
  <si>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</si>
  <si>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</si>
  <si>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</si>
  <si>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</si>
  <si>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</si>
  <si>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</si>
  <si>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</si>
  <si>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</si>
  <si>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</si>
  <si>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</si>
  <si>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</si>
  <si>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</si>
  <si>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</si>
  <si>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</si>
  <si>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</si>
  <si>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</si>
  <si>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</si>
  <si>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</si>
  <si>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</si>
  <si>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</si>
  <si>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</si>
  <si>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</si>
  <si>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</si>
  <si>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</si>
  <si>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</si>
  <si>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</si>
  <si>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</si>
  <si>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</si>
  <si>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</si>
  <si>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</si>
  <si>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</si>
  <si>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</si>
  <si>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</si>
  <si>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</si>
  <si>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</si>
  <si>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</si>
  <si>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</si>
  <si>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</si>
  <si>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</si>
  <si>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</si>
  <si>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</si>
  <si>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</si>
  <si>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</si>
  <si>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</si>
  <si>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</si>
  <si>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</si>
  <si>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</si>
  <si>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</si>
  <si>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</si>
  <si>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</si>
  <si>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</si>
  <si>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</si>
  <si>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</si>
  <si>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</si>
  <si>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</si>
  <si>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</si>
  <si>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</si>
  <si>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</si>
  <si>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</si>
  <si>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</si>
  <si>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</si>
  <si>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</si>
  <si>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</si>
  <si>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</si>
  <si>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</si>
  <si>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</si>
  <si>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</si>
  <si>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</si>
  <si>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</si>
  <si>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</si>
  <si>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</si>
  <si>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</si>
  <si>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</si>
  <si>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</si>
  <si>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</si>
  <si>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</si>
  <si>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</si>
  <si>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</si>
  <si>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</si>
  <si>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</si>
  <si>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</si>
  <si>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</si>
  <si>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</si>
  <si>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</si>
  <si>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</si>
  <si>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</si>
  <si>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</si>
  <si>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</si>
  <si>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</si>
  <si>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</si>
  <si>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</si>
  <si>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</si>
  <si>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</si>
  <si>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</si>
  <si>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</si>
  <si>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</si>
  <si>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</si>
  <si>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</si>
  <si>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</si>
  <si>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</si>
  <si>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</si>
  <si>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</si>
  <si>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</si>
  <si>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</si>
  <si>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</si>
  <si>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</si>
  <si>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</si>
  <si>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</si>
  <si>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</si>
  <si>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</si>
  <si>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</si>
  <si>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</si>
  <si>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</si>
  <si>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</si>
  <si>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</si>
  <si>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</si>
  <si>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</si>
  <si>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</si>
  <si>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</si>
  <si>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</si>
  <si>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</si>
  <si>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</si>
  <si>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</si>
  <si>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</si>
  <si>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</si>
  <si>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</si>
  <si>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</si>
  <si>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</si>
  <si>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</si>
  <si>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</si>
  <si>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</si>
  <si>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</si>
  <si>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</si>
  <si>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</si>
  <si>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</si>
  <si>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</si>
  <si>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</si>
  <si>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</si>
  <si>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</si>
  <si>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</si>
  <si>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</si>
  <si>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</si>
  <si>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</si>
  <si>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</si>
  <si>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</si>
  <si>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</si>
  <si>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</si>
  <si>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</si>
  <si>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</si>
  <si>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</si>
  <si>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</si>
  <si>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</si>
  <si>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</si>
  <si>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</si>
  <si>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</si>
  <si>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</si>
  <si>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</si>
  <si>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</si>
  <si>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</si>
  <si>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</si>
  <si>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</si>
  <si>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</si>
  <si>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</si>
  <si>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</si>
  <si>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</si>
  <si>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</si>
  <si>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</si>
  <si>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</si>
  <si>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</si>
  <si>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</si>
  <si>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</si>
  <si>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</si>
  <si>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</si>
  <si>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</si>
  <si>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</si>
  <si>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</si>
  <si>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</si>
  <si>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</si>
  <si>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</si>
  <si>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</si>
  <si>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</si>
  <si>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</si>
  <si>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</si>
  <si>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</si>
  <si>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</si>
  <si>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</si>
  <si>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</si>
  <si>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</si>
  <si>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</si>
  <si>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</si>
  <si>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</si>
  <si>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</si>
  <si>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</si>
  <si>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</si>
  <si>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</si>
  <si>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</si>
  <si>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</si>
  <si>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</si>
  <si>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</si>
  <si>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</si>
  <si>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</si>
  <si>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</si>
  <si>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</si>
  <si>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</si>
  <si>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</si>
  <si>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</si>
  <si>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</si>
  <si>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</si>
  <si>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</si>
  <si>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</si>
  <si>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</si>
  <si>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</si>
  <si>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</si>
  <si>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</si>
  <si>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</si>
  <si>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</si>
  <si>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</si>
  <si>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</si>
  <si>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</si>
  <si>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</si>
  <si>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</si>
  <si>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</si>
  <si>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</si>
  <si>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</si>
  <si>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</si>
  <si>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</si>
  <si>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</si>
  <si>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</si>
  <si>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</si>
  <si>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</si>
  <si>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</si>
  <si>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</si>
  <si>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</si>
  <si>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</si>
  <si>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</si>
  <si>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</si>
  <si>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</si>
  <si>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</si>
  <si>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</si>
  <si>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</si>
  <si>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</si>
  <si>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</si>
  <si>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</si>
  <si>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</si>
  <si>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</si>
  <si>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</si>
  <si>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</si>
  <si>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</si>
  <si>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</si>
  <si>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</si>
  <si>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</si>
  <si>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</si>
  <si>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</si>
  <si>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</si>
  <si>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</si>
  <si>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</si>
  <si>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</si>
  <si>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</si>
  <si>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</si>
  <si>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</si>
  <si>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</si>
  <si>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</si>
  <si>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</si>
  <si>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</si>
  <si>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</si>
  <si>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</si>
  <si>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</si>
  <si>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</si>
  <si>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</si>
  <si>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</si>
  <si>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</si>
  <si>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</si>
  <si>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</si>
  <si>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</si>
  <si>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</si>
  <si>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</si>
  <si>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</si>
  <si>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</si>
  <si>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</si>
  <si>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</si>
  <si>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</si>
  <si>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</si>
  <si>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</si>
  <si>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</si>
  <si>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</si>
  <si>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</si>
  <si>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</si>
  <si>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</si>
  <si>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</si>
  <si>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</si>
  <si>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</si>
  <si>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</si>
  <si>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</si>
  <si>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</si>
  <si>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</si>
  <si>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</si>
  <si>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</si>
  <si>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</si>
  <si>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 (in his profit)</t>
  </si>
  <si>
    <t>IK CHQ in Deutche bank</t>
  </si>
  <si>
    <t>IK CHQ in various sites</t>
  </si>
  <si>
    <t>Online by Al madina to A Raheem care of Secure vission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</si>
</sst>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12" fillId="0" borderId="1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1" t="s">
        <v>7380</v>
      </c>
      <c r="B1" s="772"/>
      <c r="C1" s="541"/>
      <c r="D1" s="771" t="s">
        <v>7379</v>
      </c>
      <c r="E1" s="772"/>
      <c r="F1" s="541"/>
      <c r="G1" s="771" t="s">
        <v>7370</v>
      </c>
      <c r="H1" s="772"/>
      <c r="I1" s="541"/>
      <c r="J1" s="771" t="s">
        <v>7364</v>
      </c>
      <c r="K1" s="772"/>
      <c r="L1" s="541"/>
      <c r="M1" s="771" t="s">
        <v>7351</v>
      </c>
      <c r="N1" s="772"/>
      <c r="O1" s="541"/>
      <c r="P1" s="771" t="s">
        <v>7350</v>
      </c>
      <c r="Q1" s="772"/>
      <c r="R1" s="541"/>
      <c r="S1" s="771" t="s">
        <v>7340</v>
      </c>
      <c r="T1" s="772"/>
      <c r="U1" s="541"/>
      <c r="V1" s="771" t="s">
        <v>7316</v>
      </c>
      <c r="W1" s="772"/>
      <c r="X1" s="541"/>
      <c r="Y1" s="771" t="s">
        <v>7301</v>
      </c>
      <c r="Z1" s="772"/>
      <c r="AA1" s="541"/>
      <c r="AB1" s="771" t="s">
        <v>7298</v>
      </c>
      <c r="AC1" s="772"/>
      <c r="AD1" s="541"/>
      <c r="AE1" s="771" t="s">
        <v>7295</v>
      </c>
      <c r="AF1" s="772"/>
      <c r="AG1" s="541"/>
      <c r="AH1" s="771" t="s">
        <v>7282</v>
      </c>
      <c r="AI1" s="772"/>
      <c r="AJ1" s="541"/>
      <c r="AK1" s="771" t="s">
        <v>7262</v>
      </c>
      <c r="AL1" s="772"/>
      <c r="AM1" s="541"/>
      <c r="AN1" s="771" t="s">
        <v>7258</v>
      </c>
      <c r="AO1" s="772"/>
      <c r="AP1" s="541"/>
      <c r="AQ1" s="771" t="s">
        <v>7255</v>
      </c>
      <c r="AR1" s="772"/>
      <c r="AS1" s="541"/>
      <c r="AT1" s="771" t="s">
        <v>7185</v>
      </c>
      <c r="AU1" s="772"/>
      <c r="AV1" s="541"/>
      <c r="AW1" s="771" t="s">
        <v>7186</v>
      </c>
      <c r="AX1" s="772"/>
      <c r="AY1" s="542"/>
      <c r="AZ1" s="771" t="s">
        <v>7187</v>
      </c>
      <c r="BA1" s="772"/>
      <c r="BC1" s="771" t="s">
        <v>7188</v>
      </c>
      <c r="BD1" s="772"/>
      <c r="BE1" s="542"/>
      <c r="BF1" s="771" t="s">
        <v>7189</v>
      </c>
      <c r="BG1" s="772"/>
      <c r="BI1" s="771" t="s">
        <v>7190</v>
      </c>
      <c r="BJ1" s="772"/>
      <c r="BK1" s="543"/>
      <c r="BL1" s="775" t="s">
        <v>7191</v>
      </c>
      <c r="BM1" s="776"/>
      <c r="BN1" s="543"/>
      <c r="BO1" s="543"/>
      <c r="BP1" s="775" t="s">
        <v>7191</v>
      </c>
      <c r="BQ1" s="776"/>
      <c r="BS1" s="775" t="s">
        <v>7192</v>
      </c>
      <c r="BT1" s="776"/>
      <c r="BV1" s="775" t="s">
        <v>7192</v>
      </c>
      <c r="BW1" s="776"/>
      <c r="BY1" s="775" t="s">
        <v>7192</v>
      </c>
      <c r="BZ1" s="776"/>
    </row>
    <row r="2" spans="1:78" s="449" customFormat="1" ht="18" customHeight="1" x14ac:dyDescent="0.35">
      <c r="A2" s="773"/>
      <c r="B2" s="774"/>
      <c r="C2" s="544"/>
      <c r="D2" s="773"/>
      <c r="E2" s="774"/>
      <c r="F2" s="544"/>
      <c r="G2" s="773"/>
      <c r="H2" s="774"/>
      <c r="I2" s="544"/>
      <c r="J2" s="773"/>
      <c r="K2" s="774"/>
      <c r="L2" s="544"/>
      <c r="M2" s="773"/>
      <c r="N2" s="774"/>
      <c r="O2" s="544"/>
      <c r="P2" s="773"/>
      <c r="Q2" s="774"/>
      <c r="R2" s="544"/>
      <c r="S2" s="773"/>
      <c r="T2" s="774"/>
      <c r="U2" s="544"/>
      <c r="V2" s="773"/>
      <c r="W2" s="774"/>
      <c r="X2" s="544"/>
      <c r="Y2" s="773"/>
      <c r="Z2" s="774"/>
      <c r="AA2" s="544"/>
      <c r="AB2" s="773"/>
      <c r="AC2" s="774"/>
      <c r="AD2" s="544"/>
      <c r="AE2" s="773"/>
      <c r="AF2" s="774"/>
      <c r="AG2" s="544"/>
      <c r="AH2" s="773"/>
      <c r="AI2" s="774"/>
      <c r="AJ2" s="544"/>
      <c r="AK2" s="773"/>
      <c r="AL2" s="774"/>
      <c r="AM2" s="544"/>
      <c r="AN2" s="773"/>
      <c r="AO2" s="774"/>
      <c r="AP2" s="544"/>
      <c r="AQ2" s="773"/>
      <c r="AR2" s="774"/>
      <c r="AS2" s="544"/>
      <c r="AT2" s="773"/>
      <c r="AU2" s="774"/>
      <c r="AV2" s="544"/>
      <c r="AW2" s="773"/>
      <c r="AX2" s="774"/>
      <c r="AY2" s="545"/>
      <c r="AZ2" s="773"/>
      <c r="BA2" s="774"/>
      <c r="BC2" s="773"/>
      <c r="BD2" s="774"/>
      <c r="BE2" s="545"/>
      <c r="BF2" s="773"/>
      <c r="BG2" s="774"/>
      <c r="BI2" s="773"/>
      <c r="BJ2" s="774"/>
      <c r="BK2" s="546"/>
      <c r="BL2" s="777"/>
      <c r="BM2" s="778"/>
      <c r="BN2" s="546"/>
      <c r="BO2" s="546"/>
      <c r="BP2" s="777"/>
      <c r="BQ2" s="778"/>
      <c r="BS2" s="777"/>
      <c r="BT2" s="778"/>
      <c r="BV2" s="777"/>
      <c r="BW2" s="778"/>
      <c r="BY2" s="777"/>
      <c r="BZ2" s="778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91" workbookViewId="0">
      <selection activeCell="B2707" sqref="B270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8"/>
      <c r="B1" s="788"/>
      <c r="C1" s="788"/>
      <c r="D1" s="788"/>
      <c r="E1" s="78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9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9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9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9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9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93" t="s">
        <v>3196</v>
      </c>
      <c r="F1120" s="793"/>
      <c r="G1120" s="79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94" t="s">
        <v>4117</v>
      </c>
      <c r="B1490" s="796"/>
      <c r="C1490" s="798" t="s">
        <v>4118</v>
      </c>
      <c r="D1490" s="800"/>
      <c r="E1490" s="800"/>
    </row>
    <row r="1491" spans="1:5" ht="26.45" customHeight="1" x14ac:dyDescent="0.25">
      <c r="A1491" s="795"/>
      <c r="B1491" s="797"/>
      <c r="C1491" s="799"/>
      <c r="D1491" s="801"/>
      <c r="E1491" s="80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02" t="s">
        <v>4925</v>
      </c>
      <c r="D1803" s="80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03" t="s">
        <v>5164</v>
      </c>
      <c r="I1893" s="80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0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0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05" t="s">
        <v>5481</v>
      </c>
      <c r="E2010" s="80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7" t="s">
        <v>5573</v>
      </c>
      <c r="G2048" s="80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7" t="s">
        <v>5904</v>
      </c>
      <c r="D2183" s="787"/>
      <c r="E2183" s="78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8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8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8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8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9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9"/>
      <c r="B2303" s="63" t="s">
        <v>6193</v>
      </c>
      <c r="C2303" s="241"/>
      <c r="D2303" s="289"/>
      <c r="E2303" s="200"/>
    </row>
    <row r="2304" spans="1:5" ht="20.25" customHeight="1" x14ac:dyDescent="0.3">
      <c r="A2304" s="779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0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0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1" t="s">
        <v>6516</v>
      </c>
      <c r="E2443" s="781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2" t="s">
        <v>6524</v>
      </c>
      <c r="C2446" s="782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83" t="s">
        <v>8122</v>
      </c>
      <c r="C2687" s="783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8834</v>
      </c>
    </row>
    <row r="2705" spans="1:2" ht="23.25" x14ac:dyDescent="0.35">
      <c r="A2705" s="43" t="s">
        <v>8835</v>
      </c>
      <c r="B2705" s="44" t="s">
        <v>8836</v>
      </c>
    </row>
    <row r="2706" spans="1:2" ht="23.25" x14ac:dyDescent="0.35">
      <c r="A2706" s="43" t="s">
        <v>8840</v>
      </c>
      <c r="B2706" s="44" t="s">
        <v>8841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topLeftCell="E1" zoomScale="130" zoomScaleNormal="130" workbookViewId="0">
      <pane ySplit="2" topLeftCell="A811" activePane="bottomLeft" state="frozen"/>
      <selection pane="bottomLeft" activeCell="N825" sqref="N825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8" t="s">
        <v>7387</v>
      </c>
      <c r="B1" s="808"/>
      <c r="C1" s="808"/>
      <c r="D1" s="808"/>
      <c r="E1" s="808"/>
      <c r="F1" s="808"/>
      <c r="G1" s="808"/>
      <c r="I1" s="808" t="s">
        <v>7489</v>
      </c>
      <c r="J1" s="808"/>
      <c r="K1" s="808"/>
      <c r="L1" s="808"/>
      <c r="M1" s="808"/>
      <c r="N1" s="808"/>
      <c r="O1" s="808"/>
      <c r="R1" s="809" t="s">
        <v>7529</v>
      </c>
      <c r="S1" s="809"/>
      <c r="T1" s="809"/>
      <c r="U1" s="809"/>
      <c r="V1" s="809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SUM(E288:E1155)</f>
        <v>130062516.84999999</v>
      </c>
      <c r="Q4" s="373">
        <f>P4+P5</f>
        <v>265645069.53999999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176994134.84999999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177779039</v>
      </c>
      <c r="Q9" s="9">
        <f>SUM(N:N)</f>
        <v>172706573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784904.15000000596</v>
      </c>
      <c r="Q11" s="373">
        <f>Q9-Q8</f>
        <v>13437015.980000019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SUM(F374:F35008)</f>
        <v>93444200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110247997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203692197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8822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8822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26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8828</v>
      </c>
      <c r="C708" s="745" t="s">
        <v>8152</v>
      </c>
      <c r="D708" s="719" t="s">
        <v>8824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8826</v>
      </c>
      <c r="D709" s="719" t="s">
        <v>8825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8826</v>
      </c>
      <c r="D710" s="719" t="s">
        <v>8825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8827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8823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45763</v>
      </c>
      <c r="B713" s="745"/>
      <c r="C713" s="745" t="s">
        <v>8025</v>
      </c>
      <c r="D713" s="717" t="s">
        <v>8829</v>
      </c>
      <c r="E713" s="709">
        <v>1000000</v>
      </c>
      <c r="F713" s="737"/>
      <c r="G713" s="711">
        <f t="shared" si="62"/>
        <v>6614863.1500000004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45764</v>
      </c>
      <c r="B714" s="745" t="s">
        <v>8830</v>
      </c>
      <c r="C714" s="745" t="s">
        <v>8831</v>
      </c>
      <c r="D714" s="717" t="s">
        <v>8832</v>
      </c>
      <c r="E714" s="709">
        <v>450000</v>
      </c>
      <c r="F714" s="737"/>
      <c r="G714" s="711">
        <f t="shared" si="62"/>
        <v>6164863.1500000004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45766</v>
      </c>
      <c r="B715" s="745"/>
      <c r="C715" s="745" t="s">
        <v>7999</v>
      </c>
      <c r="D715" s="717" t="s">
        <v>7505</v>
      </c>
      <c r="E715" s="709">
        <v>800000</v>
      </c>
      <c r="F715" s="737"/>
      <c r="G715" s="711">
        <f t="shared" si="62"/>
        <v>5364863.1500000004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45771</v>
      </c>
      <c r="B716" s="745"/>
      <c r="C716" s="745" t="s">
        <v>7999</v>
      </c>
      <c r="D716" s="717" t="s">
        <v>7505</v>
      </c>
      <c r="E716" s="709">
        <v>1000000</v>
      </c>
      <c r="F716" s="737"/>
      <c r="G716" s="711">
        <f t="shared" si="62"/>
        <v>4364863.1500000004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24" x14ac:dyDescent="0.3">
      <c r="A717" s="707">
        <v>45772</v>
      </c>
      <c r="B717" s="745"/>
      <c r="C717" s="745" t="s">
        <v>8447</v>
      </c>
      <c r="D717" s="719" t="s">
        <v>8846</v>
      </c>
      <c r="E717" s="709">
        <v>330000</v>
      </c>
      <c r="F717" s="737"/>
      <c r="G717" s="711">
        <f t="shared" si="62"/>
        <v>4034863.1500000004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27" customHeight="1" x14ac:dyDescent="0.2">
      <c r="A718" s="707">
        <v>45772</v>
      </c>
      <c r="B718" s="745" t="s">
        <v>8838</v>
      </c>
      <c r="C718" s="745" t="s">
        <v>6018</v>
      </c>
      <c r="D718" s="717" t="s">
        <v>8839</v>
      </c>
      <c r="E718" s="709">
        <v>379950</v>
      </c>
      <c r="F718" s="737"/>
      <c r="G718" s="711">
        <f t="shared" si="62"/>
        <v>3654913.1500000004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">
      <c r="A719" s="707">
        <v>45772</v>
      </c>
      <c r="B719" s="745"/>
      <c r="C719" s="745" t="s">
        <v>8447</v>
      </c>
      <c r="D719" s="719" t="s">
        <v>8846</v>
      </c>
      <c r="E719" s="709">
        <v>400000</v>
      </c>
      <c r="F719" s="737"/>
      <c r="G719" s="711">
        <f t="shared" si="62"/>
        <v>3254913.1500000004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5">
      <c r="A720" s="707">
        <v>45775</v>
      </c>
      <c r="B720" s="739"/>
      <c r="C720" s="739" t="s">
        <v>7999</v>
      </c>
      <c r="D720" s="719" t="s">
        <v>7505</v>
      </c>
      <c r="E720" s="709">
        <v>1000000</v>
      </c>
      <c r="F720" s="720"/>
      <c r="G720" s="711">
        <f t="shared" si="62"/>
        <v>2254913.1500000004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/>
      <c r="D721" s="719" t="s">
        <v>8843</v>
      </c>
      <c r="E721" s="709">
        <v>500000</v>
      </c>
      <c r="F721" s="720"/>
      <c r="G721" s="711">
        <f t="shared" si="62"/>
        <v>1754913.1500000004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8843</v>
      </c>
      <c r="E722" s="709">
        <v>500000</v>
      </c>
      <c r="F722" s="720"/>
      <c r="G722" s="711">
        <f t="shared" si="62"/>
        <v>1254913.1500000004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07">
        <v>45775</v>
      </c>
      <c r="B723" s="739"/>
      <c r="C723" s="739"/>
      <c r="D723" s="719" t="s">
        <v>8843</v>
      </c>
      <c r="E723" s="709">
        <v>500000</v>
      </c>
      <c r="F723" s="720"/>
      <c r="G723" s="711">
        <f t="shared" si="62"/>
        <v>754913.15000000037</v>
      </c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07">
        <v>45775</v>
      </c>
      <c r="B724" s="739"/>
      <c r="C724" s="739"/>
      <c r="D724" s="719" t="s">
        <v>8843</v>
      </c>
      <c r="E724" s="709">
        <v>500000</v>
      </c>
      <c r="F724" s="720"/>
      <c r="G724" s="711">
        <f t="shared" si="62"/>
        <v>254913.15000000037</v>
      </c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07">
        <v>45777</v>
      </c>
      <c r="B725" s="745"/>
      <c r="C725" s="739" t="s">
        <v>8447</v>
      </c>
      <c r="D725" s="719" t="s">
        <v>8846</v>
      </c>
      <c r="E725" s="709">
        <v>270000</v>
      </c>
      <c r="F725" s="737"/>
      <c r="G725" s="711">
        <f t="shared" si="62"/>
        <v>-15086.849999999627</v>
      </c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07">
        <v>45777</v>
      </c>
      <c r="B726" s="745"/>
      <c r="C726" s="745"/>
      <c r="D726" s="717" t="s">
        <v>7517</v>
      </c>
      <c r="E726" s="709"/>
      <c r="F726" s="709">
        <v>800000</v>
      </c>
      <c r="G726" s="711">
        <f t="shared" si="62"/>
        <v>784913.15000000037</v>
      </c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37"/>
      <c r="O727" s="711">
        <f t="shared" si="63"/>
        <v>4543115.9799999995</v>
      </c>
    </row>
    <row r="728" spans="1:22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23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si="73"/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07">
        <v>45776</v>
      </c>
      <c r="J822" s="739"/>
      <c r="K822" s="739"/>
      <c r="L822" s="719" t="s">
        <v>8844</v>
      </c>
      <c r="M822" s="709"/>
      <c r="N822" s="709">
        <v>3288312</v>
      </c>
      <c r="O822" s="711">
        <f t="shared" si="73"/>
        <v>3322015.9799999995</v>
      </c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07">
        <v>45776</v>
      </c>
      <c r="J823" s="739"/>
      <c r="K823" s="739"/>
      <c r="L823" s="719" t="s">
        <v>8845</v>
      </c>
      <c r="M823" s="709"/>
      <c r="N823" s="709">
        <v>10115000</v>
      </c>
      <c r="O823" s="711">
        <f t="shared" si="73"/>
        <v>13437015.98</v>
      </c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A879" s="737"/>
      <c r="B879" s="745"/>
      <c r="C879" s="745"/>
      <c r="D879" s="717"/>
      <c r="E879" s="709"/>
      <c r="F879" s="737"/>
      <c r="G879" s="737"/>
      <c r="I879" s="737"/>
      <c r="J879" s="739"/>
      <c r="K879" s="739"/>
      <c r="L879" s="719"/>
      <c r="M879" s="709"/>
      <c r="N879" s="737"/>
      <c r="O879" s="737"/>
    </row>
    <row r="880" spans="1:15" x14ac:dyDescent="0.3">
      <c r="A880" s="737"/>
      <c r="B880" s="745"/>
      <c r="C880" s="745"/>
      <c r="D880" s="717"/>
      <c r="E880" s="709"/>
      <c r="F880" s="737"/>
      <c r="G880" s="737"/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2" t="s">
        <v>37</v>
      </c>
      <c r="B1" s="813"/>
      <c r="C1" s="813"/>
      <c r="D1" s="813"/>
      <c r="E1" s="813"/>
      <c r="F1" s="813"/>
      <c r="G1" s="813"/>
      <c r="H1" s="813"/>
      <c r="I1" s="813"/>
      <c r="J1" s="813"/>
      <c r="K1" s="813"/>
      <c r="L1" s="813"/>
      <c r="M1" s="20"/>
      <c r="N1" s="21"/>
    </row>
    <row r="2" spans="1:14" ht="30.75" customHeight="1" x14ac:dyDescent="0.25">
      <c r="A2" s="814" t="s">
        <v>38</v>
      </c>
      <c r="B2" s="815"/>
      <c r="C2" s="815"/>
      <c r="D2" s="815"/>
      <c r="E2" s="815"/>
      <c r="F2" s="815"/>
      <c r="G2" s="815"/>
      <c r="H2" s="815"/>
      <c r="I2" s="815"/>
      <c r="J2" s="815"/>
      <c r="K2" s="815"/>
      <c r="L2" s="815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10" t="s">
        <v>7051</v>
      </c>
      <c r="B62" s="811"/>
      <c r="C62" s="811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7"/>
  <sheetViews>
    <sheetView zoomScaleNormal="100" zoomScaleSheetLayoutView="110" workbookViewId="0">
      <pane ySplit="1" topLeftCell="A596" activePane="bottomLeft" state="frozen"/>
      <selection pane="bottomLeft" activeCell="J607" sqref="J607:K60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3" t="s">
        <v>65</v>
      </c>
      <c r="C4" s="824"/>
      <c r="D4" s="824"/>
      <c r="E4" s="824"/>
      <c r="F4" s="825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3" t="s">
        <v>65</v>
      </c>
      <c r="C7" s="824"/>
      <c r="D7" s="824"/>
      <c r="E7" s="824"/>
      <c r="F7" s="825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3" t="s">
        <v>65</v>
      </c>
      <c r="C9" s="824"/>
      <c r="D9" s="824"/>
      <c r="E9" s="824"/>
      <c r="F9" s="825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3" t="s">
        <v>65</v>
      </c>
      <c r="C10" s="824"/>
      <c r="D10" s="824"/>
      <c r="E10" s="824"/>
      <c r="F10" s="825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3" t="s">
        <v>65</v>
      </c>
      <c r="C11" s="824"/>
      <c r="D11" s="824"/>
      <c r="E11" s="824"/>
      <c r="F11" s="825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3" t="s">
        <v>65</v>
      </c>
      <c r="C18" s="824"/>
      <c r="D18" s="824"/>
      <c r="E18" s="824"/>
      <c r="F18" s="825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3" t="s">
        <v>65</v>
      </c>
      <c r="C19" s="824"/>
      <c r="D19" s="824"/>
      <c r="E19" s="824"/>
      <c r="F19" s="825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3" t="s">
        <v>65</v>
      </c>
      <c r="C20" s="824"/>
      <c r="D20" s="824"/>
      <c r="E20" s="824"/>
      <c r="F20" s="825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3" t="s">
        <v>65</v>
      </c>
      <c r="C26" s="824"/>
      <c r="D26" s="824"/>
      <c r="E26" s="824"/>
      <c r="F26" s="825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3" t="s">
        <v>65</v>
      </c>
      <c r="C31" s="824"/>
      <c r="D31" s="824"/>
      <c r="E31" s="824"/>
      <c r="F31" s="825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3" t="s">
        <v>65</v>
      </c>
      <c r="C36" s="824"/>
      <c r="D36" s="824"/>
      <c r="E36" s="824"/>
      <c r="F36" s="825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3" t="s">
        <v>65</v>
      </c>
      <c r="C37" s="824"/>
      <c r="D37" s="824"/>
      <c r="E37" s="824"/>
      <c r="F37" s="825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3" t="s">
        <v>65</v>
      </c>
      <c r="C43" s="824"/>
      <c r="D43" s="824"/>
      <c r="E43" s="824"/>
      <c r="F43" s="825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3" t="s">
        <v>65</v>
      </c>
      <c r="C44" s="824"/>
      <c r="D44" s="824"/>
      <c r="E44" s="824"/>
      <c r="F44" s="825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3" t="s">
        <v>65</v>
      </c>
      <c r="C46" s="824"/>
      <c r="D46" s="824"/>
      <c r="E46" s="824"/>
      <c r="F46" s="825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3" t="s">
        <v>65</v>
      </c>
      <c r="C49" s="824"/>
      <c r="D49" s="824"/>
      <c r="E49" s="824"/>
      <c r="F49" s="825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3" t="s">
        <v>65</v>
      </c>
      <c r="C50" s="824"/>
      <c r="D50" s="824"/>
      <c r="E50" s="824"/>
      <c r="F50" s="825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3" t="s">
        <v>65</v>
      </c>
      <c r="C69" s="824"/>
      <c r="D69" s="824"/>
      <c r="E69" s="824"/>
      <c r="F69" s="825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3" t="s">
        <v>65</v>
      </c>
      <c r="C82" s="824"/>
      <c r="D82" s="824"/>
      <c r="E82" s="824"/>
      <c r="F82" s="825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6" t="s">
        <v>7706</v>
      </c>
      <c r="B327" s="827"/>
      <c r="C327" s="827"/>
      <c r="D327" s="827"/>
      <c r="E327" s="827"/>
      <c r="F327" s="827"/>
      <c r="G327" s="827"/>
      <c r="H327" s="828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6" t="s">
        <v>7705</v>
      </c>
      <c r="B353" s="827"/>
      <c r="C353" s="827"/>
      <c r="D353" s="827"/>
      <c r="E353" s="827"/>
      <c r="F353" s="827"/>
      <c r="G353" s="827"/>
      <c r="H353" s="828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6" t="s">
        <v>7745</v>
      </c>
      <c r="B371" s="827"/>
      <c r="C371" s="827"/>
      <c r="D371" s="827"/>
      <c r="E371" s="827"/>
      <c r="F371" s="827"/>
      <c r="G371" s="827"/>
      <c r="H371" s="828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9" t="s">
        <v>7907</v>
      </c>
      <c r="B384" s="830"/>
      <c r="C384" s="830"/>
      <c r="D384" s="830"/>
      <c r="E384" s="830"/>
      <c r="F384" s="830"/>
      <c r="G384" s="830"/>
      <c r="H384" s="651"/>
    </row>
    <row r="385" spans="1:9" s="7" customFormat="1" ht="28.5" x14ac:dyDescent="0.25">
      <c r="A385" s="829"/>
      <c r="B385" s="830"/>
      <c r="C385" s="830"/>
      <c r="D385" s="830"/>
      <c r="E385" s="830"/>
      <c r="F385" s="830"/>
      <c r="G385" s="830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6" t="s">
        <v>7907</v>
      </c>
      <c r="B391" s="817"/>
      <c r="C391" s="817"/>
      <c r="D391" s="817"/>
      <c r="E391" s="817"/>
      <c r="F391" s="817"/>
      <c r="G391" s="817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8" t="s">
        <v>7792</v>
      </c>
      <c r="B399" s="819"/>
      <c r="C399" s="819"/>
      <c r="D399" s="819"/>
      <c r="E399" s="819"/>
      <c r="F399" s="819"/>
      <c r="G399" s="819"/>
      <c r="H399" s="820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9" t="s">
        <v>7849</v>
      </c>
      <c r="B410" s="830"/>
      <c r="C410" s="830"/>
      <c r="D410" s="830"/>
      <c r="E410" s="830"/>
      <c r="F410" s="830"/>
      <c r="G410" s="830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8" t="s">
        <v>7870</v>
      </c>
      <c r="B424" s="819"/>
      <c r="C424" s="819"/>
      <c r="D424" s="819"/>
      <c r="E424" s="819"/>
      <c r="F424" s="819"/>
      <c r="G424" s="819"/>
      <c r="H424" s="820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22" t="s">
        <v>7920</v>
      </c>
      <c r="K425" s="822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6" t="s">
        <v>7908</v>
      </c>
      <c r="B440" s="817"/>
      <c r="C440" s="817"/>
      <c r="D440" s="817"/>
      <c r="E440" s="817"/>
      <c r="F440" s="817"/>
      <c r="G440" s="817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22" t="s">
        <v>7920</v>
      </c>
      <c r="K442" s="822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8" t="s">
        <v>7945</v>
      </c>
      <c r="B451" s="819"/>
      <c r="C451" s="819"/>
      <c r="D451" s="819"/>
      <c r="E451" s="819"/>
      <c r="F451" s="819"/>
      <c r="G451" s="819"/>
      <c r="H451" s="820"/>
      <c r="J451" s="822" t="s">
        <v>7920</v>
      </c>
      <c r="K451" s="822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6" t="s">
        <v>7952</v>
      </c>
      <c r="B462" s="817"/>
      <c r="C462" s="817"/>
      <c r="D462" s="817"/>
      <c r="E462" s="817"/>
      <c r="F462" s="817"/>
      <c r="G462" s="817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22"/>
      <c r="K464" s="822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8" t="s">
        <v>7954</v>
      </c>
      <c r="B472" s="819"/>
      <c r="C472" s="819"/>
      <c r="D472" s="819"/>
      <c r="E472" s="819"/>
      <c r="F472" s="819"/>
      <c r="G472" s="819"/>
      <c r="H472" s="820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22"/>
      <c r="K477" s="822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6" t="s">
        <v>8166</v>
      </c>
      <c r="B482" s="817"/>
      <c r="C482" s="817"/>
      <c r="D482" s="817"/>
      <c r="E482" s="817"/>
      <c r="F482" s="817"/>
      <c r="G482" s="817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8" t="s">
        <v>8259</v>
      </c>
      <c r="B490" s="819"/>
      <c r="C490" s="819"/>
      <c r="D490" s="819"/>
      <c r="E490" s="819"/>
      <c r="F490" s="819"/>
      <c r="G490" s="819"/>
      <c r="H490" s="820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22"/>
      <c r="K495" s="822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6" t="s">
        <v>8272</v>
      </c>
      <c r="B500" s="817"/>
      <c r="C500" s="817"/>
      <c r="D500" s="817"/>
      <c r="E500" s="817"/>
      <c r="F500" s="817"/>
      <c r="G500" s="817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8" t="s">
        <v>8273</v>
      </c>
      <c r="B509" s="819"/>
      <c r="C509" s="819"/>
      <c r="D509" s="819"/>
      <c r="E509" s="819"/>
      <c r="F509" s="819"/>
      <c r="G509" s="819"/>
      <c r="H509" s="820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22"/>
      <c r="K514" s="822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6" t="s">
        <v>8363</v>
      </c>
      <c r="B519" s="817"/>
      <c r="C519" s="817"/>
      <c r="D519" s="817"/>
      <c r="E519" s="817"/>
      <c r="F519" s="817"/>
      <c r="G519" s="817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8" t="s">
        <v>8273</v>
      </c>
      <c r="B528" s="819"/>
      <c r="C528" s="819"/>
      <c r="D528" s="819"/>
      <c r="E528" s="819"/>
      <c r="F528" s="819"/>
      <c r="G528" s="819"/>
      <c r="H528" s="820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22"/>
      <c r="K533" s="822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6" t="s">
        <v>8463</v>
      </c>
      <c r="B538" s="817"/>
      <c r="C538" s="817"/>
      <c r="D538" s="817"/>
      <c r="E538" s="817"/>
      <c r="F538" s="817"/>
      <c r="G538" s="817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18" t="s">
        <v>8273</v>
      </c>
      <c r="B549" s="819"/>
      <c r="C549" s="819"/>
      <c r="D549" s="819"/>
      <c r="E549" s="819"/>
      <c r="F549" s="819"/>
      <c r="G549" s="819"/>
      <c r="H549" s="820"/>
      <c r="I549" s="821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1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1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1"/>
      <c r="J552" s="822"/>
      <c r="K552" s="822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1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1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1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1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6" t="s">
        <v>8643</v>
      </c>
      <c r="B559" s="817"/>
      <c r="C559" s="817"/>
      <c r="D559" s="817"/>
      <c r="E559" s="817"/>
      <c r="F559" s="817"/>
      <c r="G559" s="817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18" t="s">
        <v>8273</v>
      </c>
      <c r="B570" s="819"/>
      <c r="C570" s="819"/>
      <c r="D570" s="819"/>
      <c r="E570" s="819"/>
      <c r="F570" s="819"/>
      <c r="G570" s="819"/>
      <c r="H570" s="820"/>
      <c r="I570" s="821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1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1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1"/>
      <c r="J573" s="822"/>
      <c r="K573" s="822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1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1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1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1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6" t="s">
        <v>8737</v>
      </c>
      <c r="B581" s="817"/>
      <c r="C581" s="817"/>
      <c r="D581" s="817"/>
      <c r="E581" s="817"/>
      <c r="F581" s="817"/>
      <c r="G581" s="817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18" t="s">
        <v>8758</v>
      </c>
      <c r="B590" s="819"/>
      <c r="C590" s="819"/>
      <c r="D590" s="819"/>
      <c r="E590" s="819"/>
      <c r="F590" s="819"/>
      <c r="G590" s="819"/>
      <c r="H590" s="820"/>
      <c r="I590" s="821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1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1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1"/>
      <c r="J593" s="822"/>
      <c r="K593" s="822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1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1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1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1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6" t="s">
        <v>8809</v>
      </c>
      <c r="B600" s="817"/>
      <c r="C600" s="817"/>
      <c r="D600" s="817"/>
      <c r="E600" s="817"/>
      <c r="F600" s="817"/>
      <c r="G600" s="817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18" t="s">
        <v>8758</v>
      </c>
      <c r="B608" s="819"/>
      <c r="C608" s="819"/>
      <c r="D608" s="819"/>
      <c r="E608" s="819"/>
      <c r="F608" s="819"/>
      <c r="G608" s="819"/>
      <c r="H608" s="820"/>
      <c r="I608" s="821"/>
      <c r="J608" s="615"/>
      <c r="K608" s="632"/>
    </row>
    <row r="609" spans="1:11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21"/>
      <c r="K609" s="590"/>
    </row>
    <row r="610" spans="1:11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21"/>
      <c r="K610" s="632"/>
    </row>
    <row r="611" spans="1:11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21"/>
      <c r="J611" s="822"/>
      <c r="K611" s="822"/>
    </row>
    <row r="612" spans="1:11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21"/>
      <c r="J612" s="7" t="s">
        <v>8821</v>
      </c>
      <c r="K612" s="7">
        <v>738000</v>
      </c>
    </row>
    <row r="613" spans="1:11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21"/>
      <c r="J613" s="615">
        <v>0.22</v>
      </c>
      <c r="K613" s="632">
        <f>K612*22%</f>
        <v>162360</v>
      </c>
    </row>
    <row r="614" spans="1:11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21"/>
      <c r="K614" s="590">
        <f>K613+K612</f>
        <v>900360</v>
      </c>
    </row>
    <row r="615" spans="1:11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21"/>
      <c r="J615" s="615"/>
      <c r="K615" s="632"/>
    </row>
    <row r="616" spans="1:11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1" ht="15.75" thickBot="1" x14ac:dyDescent="0.3"/>
    <row r="619" spans="1:11" s="7" customFormat="1" ht="28.5" x14ac:dyDescent="0.25">
      <c r="A619" s="816" t="s">
        <v>8812</v>
      </c>
      <c r="B619" s="817"/>
      <c r="C619" s="817"/>
      <c r="D619" s="817"/>
      <c r="E619" s="817"/>
      <c r="F619" s="817"/>
      <c r="G619" s="817"/>
      <c r="H619" s="644"/>
      <c r="J619" s="632"/>
    </row>
    <row r="620" spans="1:11" s="7" customFormat="1" ht="15" customHeight="1" x14ac:dyDescent="0.25">
      <c r="A620" s="489">
        <v>1095</v>
      </c>
      <c r="B620" s="5" t="s">
        <v>8813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8814</v>
      </c>
      <c r="K620" s="632"/>
    </row>
    <row r="621" spans="1:11" ht="15.75" x14ac:dyDescent="0.25">
      <c r="A621" s="489">
        <v>1096</v>
      </c>
      <c r="B621" s="5" t="s">
        <v>8813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8815</v>
      </c>
    </row>
    <row r="622" spans="1:11" s="7" customFormat="1" ht="15.75" x14ac:dyDescent="0.25">
      <c r="A622" s="489">
        <v>1097</v>
      </c>
      <c r="B622" s="5" t="s">
        <v>8813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8816</v>
      </c>
    </row>
    <row r="623" spans="1:11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8820</v>
      </c>
    </row>
    <row r="624" spans="1:11" s="7" customFormat="1" ht="15.75" x14ac:dyDescent="0.25">
      <c r="A624" s="489"/>
      <c r="B624" s="5"/>
      <c r="C624" s="410"/>
      <c r="D624" s="25"/>
      <c r="E624" s="10"/>
      <c r="F624" s="10"/>
      <c r="G624" s="768"/>
      <c r="H624" s="768"/>
    </row>
    <row r="625" spans="1:13" s="7" customFormat="1" ht="15.75" x14ac:dyDescent="0.25">
      <c r="A625" s="768"/>
      <c r="G625" s="768"/>
      <c r="H625" s="768"/>
      <c r="J625" s="7" t="s">
        <v>8833</v>
      </c>
      <c r="K625" s="7">
        <v>183016</v>
      </c>
    </row>
    <row r="626" spans="1:13" s="7" customFormat="1" ht="23.25" x14ac:dyDescent="0.25">
      <c r="A626" s="818" t="s">
        <v>8758</v>
      </c>
      <c r="B626" s="819"/>
      <c r="C626" s="819"/>
      <c r="D626" s="819"/>
      <c r="E626" s="819"/>
      <c r="F626" s="819"/>
      <c r="G626" s="819"/>
      <c r="H626" s="820"/>
      <c r="I626" s="821"/>
      <c r="J626" s="615">
        <v>0.18</v>
      </c>
      <c r="K626" s="632">
        <f>K625*18%</f>
        <v>32942.879999999997</v>
      </c>
      <c r="L626" s="615"/>
      <c r="M626" s="632"/>
    </row>
    <row r="627" spans="1:13" s="7" customFormat="1" ht="15.75" x14ac:dyDescent="0.25">
      <c r="A627" s="645"/>
      <c r="B627" s="646"/>
      <c r="C627" s="647">
        <f>C624+C623+C622+C621+C620</f>
        <v>1387300</v>
      </c>
      <c r="D627" s="648"/>
      <c r="E627" s="657" t="s">
        <v>7620</v>
      </c>
      <c r="F627" s="657"/>
      <c r="G627" s="650"/>
      <c r="H627" s="651"/>
      <c r="I627" s="821"/>
      <c r="K627" s="590">
        <f>K626+K625</f>
        <v>215958.88</v>
      </c>
      <c r="M627" s="590"/>
    </row>
    <row r="628" spans="1:13" s="7" customFormat="1" ht="15.75" x14ac:dyDescent="0.25">
      <c r="A628" s="645"/>
      <c r="B628" s="658" t="s">
        <v>7754</v>
      </c>
      <c r="C628" s="647">
        <f>C627*60%</f>
        <v>832380</v>
      </c>
      <c r="D628" s="648"/>
      <c r="E628" s="647"/>
      <c r="F628" s="647"/>
      <c r="G628" s="650" t="s">
        <v>7663</v>
      </c>
      <c r="H628" s="659">
        <f>SUM(E620:E624)</f>
        <v>208095</v>
      </c>
      <c r="I628" s="821"/>
      <c r="K628" s="632"/>
    </row>
    <row r="629" spans="1:13" s="7" customFormat="1" ht="15.75" x14ac:dyDescent="0.25">
      <c r="A629" s="645"/>
      <c r="B629" s="658" t="s">
        <v>7753</v>
      </c>
      <c r="C629" s="647">
        <f>C627*40%</f>
        <v>554920</v>
      </c>
      <c r="D629" s="648"/>
      <c r="E629" s="660"/>
      <c r="F629" s="660">
        <f>K625+K630+K635</f>
        <v>1088547</v>
      </c>
      <c r="G629" s="661">
        <v>0.8</v>
      </c>
      <c r="H629" s="662">
        <f>H628*80%</f>
        <v>166476</v>
      </c>
      <c r="I629" s="821"/>
      <c r="J629" s="822"/>
      <c r="K629" s="822"/>
    </row>
    <row r="630" spans="1:13" s="7" customFormat="1" ht="15.75" x14ac:dyDescent="0.25">
      <c r="A630" s="645"/>
      <c r="B630" s="658"/>
      <c r="C630" s="647"/>
      <c r="D630" s="648"/>
      <c r="E630" s="663">
        <v>0.15</v>
      </c>
      <c r="F630" s="660">
        <f>F629*15%</f>
        <v>163282.04999999999</v>
      </c>
      <c r="G630" s="650"/>
      <c r="H630" s="651"/>
      <c r="I630" s="821"/>
      <c r="J630" s="7" t="s">
        <v>8837</v>
      </c>
      <c r="K630" s="769">
        <v>286885</v>
      </c>
    </row>
    <row r="631" spans="1:13" s="7" customFormat="1" ht="15.75" x14ac:dyDescent="0.25">
      <c r="A631" s="645"/>
      <c r="B631" s="658" t="s">
        <v>7665</v>
      </c>
      <c r="C631" s="647">
        <f>C628</f>
        <v>832380</v>
      </c>
      <c r="D631" s="648"/>
      <c r="E631" s="660"/>
      <c r="F631" s="660"/>
      <c r="G631" s="650" t="s">
        <v>7881</v>
      </c>
      <c r="H631" s="659">
        <f>F630</f>
        <v>163282.04999999999</v>
      </c>
      <c r="I631" s="821"/>
      <c r="J631" s="615">
        <v>0.22</v>
      </c>
      <c r="K631" s="632">
        <f>K630*22%</f>
        <v>63114.7</v>
      </c>
    </row>
    <row r="632" spans="1:13" s="7" customFormat="1" ht="15.75" x14ac:dyDescent="0.25">
      <c r="A632" s="645"/>
      <c r="B632" s="658" t="s">
        <v>7623</v>
      </c>
      <c r="C632" s="647">
        <f>C631</f>
        <v>832380</v>
      </c>
      <c r="D632" s="648"/>
      <c r="E632" s="663"/>
      <c r="F632" s="660"/>
      <c r="G632" s="650" t="s">
        <v>7882</v>
      </c>
      <c r="H632" s="659">
        <f>H629-H631</f>
        <v>3193.9500000000116</v>
      </c>
      <c r="I632" s="821"/>
      <c r="K632" s="590">
        <f>K631+K630</f>
        <v>349999.7</v>
      </c>
    </row>
    <row r="633" spans="1:13" s="7" customFormat="1" ht="15.75" x14ac:dyDescent="0.25">
      <c r="A633" s="645"/>
      <c r="B633" s="664">
        <v>0.22</v>
      </c>
      <c r="C633" s="647">
        <f>C632*22%</f>
        <v>183123.6</v>
      </c>
      <c r="D633" s="648"/>
      <c r="E633" s="663"/>
      <c r="F633" s="660"/>
      <c r="G633" s="650"/>
      <c r="H633" s="651"/>
      <c r="I633" s="821"/>
      <c r="J633" s="615"/>
      <c r="K633" s="632"/>
    </row>
    <row r="634" spans="1:13" s="7" customFormat="1" ht="16.5" thickBot="1" x14ac:dyDescent="0.3">
      <c r="A634" s="618"/>
      <c r="B634" s="698"/>
      <c r="C634" s="698"/>
      <c r="D634" s="698"/>
      <c r="E634" s="698"/>
      <c r="F634" s="698"/>
      <c r="G634" s="699"/>
      <c r="H634" s="700"/>
      <c r="K634" s="590"/>
    </row>
    <row r="635" spans="1:13" ht="15.75" x14ac:dyDescent="0.25">
      <c r="J635" s="7" t="s">
        <v>8811</v>
      </c>
      <c r="K635" s="7">
        <v>618646</v>
      </c>
    </row>
    <row r="636" spans="1:13" ht="15.75" x14ac:dyDescent="0.25">
      <c r="J636" s="615">
        <v>0.18</v>
      </c>
      <c r="K636" s="632">
        <f>K635*18%</f>
        <v>111356.28</v>
      </c>
    </row>
    <row r="637" spans="1:13" ht="15.75" x14ac:dyDescent="0.25">
      <c r="J637" s="7"/>
      <c r="K637" s="590">
        <f>K636+K635</f>
        <v>730002.28</v>
      </c>
    </row>
  </sheetData>
  <autoFilter ref="A1:J269" xr:uid="{00000000-0001-0000-0400-000000000000}"/>
  <mergeCells count="66"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  <mergeCell ref="J451:K451"/>
    <mergeCell ref="J425:K425"/>
    <mergeCell ref="J442:K442"/>
    <mergeCell ref="A462:G462"/>
    <mergeCell ref="J464:K464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A619:G619"/>
    <mergeCell ref="A626:H626"/>
    <mergeCell ref="I626:I633"/>
    <mergeCell ref="J629:K629"/>
    <mergeCell ref="A600:G600"/>
    <mergeCell ref="A608:H608"/>
    <mergeCell ref="I608:I615"/>
    <mergeCell ref="J611:K611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5:G1048576 G601:G607">
    <cfRule type="containsText" dxfId="9" priority="11" operator="containsText" text="Pending">
      <formula>NOT(ISERROR(SEARCH("Pending",G1)))</formula>
    </cfRule>
    <cfRule type="containsText" dxfId="8" priority="12" operator="containsText" text="Received">
      <formula>NOT(ISERROR(SEARCH("Received",G1)))</formula>
    </cfRule>
  </conditionalFormatting>
  <conditionalFormatting sqref="G582 G589 G591:G598">
    <cfRule type="containsText" dxfId="7" priority="9" operator="containsText" text="Pending">
      <formula>NOT(ISERROR(SEARCH("Pending",G582)))</formula>
    </cfRule>
    <cfRule type="containsText" dxfId="6" priority="10" operator="containsText" text="Received">
      <formula>NOT(ISERROR(SEARCH("Received",G582)))</formula>
    </cfRule>
  </conditionalFormatting>
  <conditionalFormatting sqref="G609:G616">
    <cfRule type="containsText" dxfId="5" priority="5" operator="containsText" text="Pending">
      <formula>NOT(ISERROR(SEARCH("Pending",G609)))</formula>
    </cfRule>
    <cfRule type="containsText" dxfId="4" priority="6" operator="containsText" text="Received">
      <formula>NOT(ISERROR(SEARCH("Received",G609)))</formula>
    </cfRule>
  </conditionalFormatting>
  <conditionalFormatting sqref="G620:G625">
    <cfRule type="containsText" dxfId="3" priority="3" operator="containsText" text="Pending">
      <formula>NOT(ISERROR(SEARCH("Pending",G620)))</formula>
    </cfRule>
    <cfRule type="containsText" dxfId="2" priority="4" operator="containsText" text="Received">
      <formula>NOT(ISERROR(SEARCH("Received",G620)))</formula>
    </cfRule>
  </conditionalFormatting>
  <conditionalFormatting sqref="G627:G634">
    <cfRule type="containsText" dxfId="1" priority="1" operator="containsText" text="Pending">
      <formula>NOT(ISERROR(SEARCH("Pending",G627)))</formula>
    </cfRule>
    <cfRule type="containsText" dxfId="0" priority="2" operator="containsText" text="Received">
      <formula>NOT(ISERROR(SEARCH("Received",G627)))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8" sqref="U8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6" t="s">
        <v>6983</v>
      </c>
      <c r="B1" s="847"/>
      <c r="C1" s="847"/>
      <c r="D1" s="847"/>
      <c r="E1" s="848"/>
      <c r="G1" s="852" t="s">
        <v>6984</v>
      </c>
      <c r="H1" s="852"/>
      <c r="I1" s="852"/>
      <c r="J1" s="852"/>
      <c r="K1" s="324"/>
      <c r="L1" s="831" t="s">
        <v>7290</v>
      </c>
      <c r="M1" s="831"/>
      <c r="N1" s="831"/>
      <c r="O1" s="831"/>
      <c r="P1" s="831"/>
      <c r="R1" s="831" t="s">
        <v>6986</v>
      </c>
      <c r="S1" s="831"/>
      <c r="T1" s="831"/>
      <c r="U1" s="831"/>
    </row>
    <row r="2" spans="1:28" ht="28.15" customHeight="1" x14ac:dyDescent="0.25">
      <c r="A2" s="849"/>
      <c r="B2" s="850"/>
      <c r="C2" s="850"/>
      <c r="D2" s="850"/>
      <c r="E2" s="851"/>
      <c r="G2" s="852"/>
      <c r="H2" s="852"/>
      <c r="I2" s="852"/>
      <c r="J2" s="852"/>
      <c r="K2" s="324"/>
      <c r="L2" s="831"/>
      <c r="M2" s="831"/>
      <c r="N2" s="831"/>
      <c r="O2" s="831"/>
      <c r="P2" s="831"/>
      <c r="R2" s="831"/>
      <c r="S2" s="831"/>
      <c r="T2" s="831"/>
      <c r="U2" s="831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39">
        <v>38335</v>
      </c>
      <c r="T7" s="770" t="s">
        <v>7353</v>
      </c>
      <c r="U7" s="352" t="s">
        <v>8842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1" t="s">
        <v>7022</v>
      </c>
      <c r="H44" s="831"/>
      <c r="I44" s="831"/>
      <c r="J44" s="831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1"/>
      <c r="H45" s="831"/>
      <c r="I45" s="831"/>
      <c r="J45" s="831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46" t="s">
        <v>6983</v>
      </c>
      <c r="B50" s="847"/>
      <c r="C50" s="847"/>
      <c r="D50" s="847"/>
      <c r="E50" s="848"/>
      <c r="K50" s="406"/>
      <c r="L50" s="831" t="s">
        <v>6985</v>
      </c>
      <c r="M50" s="831"/>
      <c r="N50" s="831"/>
      <c r="O50" s="831"/>
      <c r="P50" s="831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49"/>
      <c r="B51" s="850"/>
      <c r="C51" s="850"/>
      <c r="D51" s="850"/>
      <c r="E51" s="851"/>
      <c r="G51" s="832" t="s">
        <v>7031</v>
      </c>
      <c r="H51" s="832"/>
      <c r="I51" s="832"/>
      <c r="J51" s="407">
        <f>J49+I48</f>
        <v>73164</v>
      </c>
      <c r="K51" s="406"/>
      <c r="L51" s="831"/>
      <c r="M51" s="831"/>
      <c r="N51" s="831"/>
      <c r="O51" s="831"/>
      <c r="P51" s="831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31" t="s">
        <v>6986</v>
      </c>
      <c r="S53" s="831"/>
      <c r="T53" s="831"/>
      <c r="U53" s="831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31"/>
      <c r="S54" s="831"/>
      <c r="T54" s="831"/>
      <c r="U54" s="831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45" t="s">
        <v>6985</v>
      </c>
      <c r="M66" s="845"/>
      <c r="N66" s="845"/>
      <c r="O66" s="845"/>
      <c r="P66" s="845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46" t="s">
        <v>7009</v>
      </c>
      <c r="B67" s="847"/>
      <c r="C67" s="847"/>
      <c r="D67" s="847"/>
      <c r="E67" s="848"/>
      <c r="L67" s="831"/>
      <c r="M67" s="831"/>
      <c r="N67" s="831"/>
      <c r="O67" s="831"/>
      <c r="P67" s="831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49"/>
      <c r="B68" s="850"/>
      <c r="C68" s="850"/>
      <c r="D68" s="850"/>
      <c r="E68" s="851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3" t="s">
        <v>7018</v>
      </c>
      <c r="B83" s="834"/>
      <c r="C83" s="834"/>
      <c r="D83" s="834"/>
      <c r="E83" s="835"/>
      <c r="R83" s="366"/>
      <c r="S83" s="386"/>
      <c r="U83" s="387"/>
    </row>
    <row r="84" spans="1:21" x14ac:dyDescent="0.25">
      <c r="A84" s="836"/>
      <c r="B84" s="837"/>
      <c r="C84" s="837"/>
      <c r="D84" s="837"/>
      <c r="E84" s="838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31" t="s">
        <v>6986</v>
      </c>
      <c r="S85" s="831"/>
      <c r="T85" s="831"/>
      <c r="U85" s="831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31"/>
      <c r="S86" s="831"/>
      <c r="T86" s="831"/>
      <c r="U86" s="831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9">
        <v>30000</v>
      </c>
      <c r="U89" s="842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40"/>
      <c r="U90" s="843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41"/>
      <c r="U91" s="844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31" t="s">
        <v>7022</v>
      </c>
      <c r="M109" s="831"/>
      <c r="N109" s="831"/>
      <c r="O109" s="831"/>
      <c r="P109" s="831"/>
    </row>
    <row r="110" spans="3:21" x14ac:dyDescent="0.25">
      <c r="L110" s="831"/>
      <c r="M110" s="831"/>
      <c r="N110" s="831"/>
      <c r="O110" s="831"/>
      <c r="P110" s="831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2" t="s">
        <v>7031</v>
      </c>
      <c r="M116" s="832"/>
      <c r="N116" s="832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2025-04-30T13:40:17Z</dcterms:modified>
</cp:coreProperties>
</file>