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autoCompressPictures="0" defaultThemeVersion="124226"/>
  <xr:revisionPtr revIDLastSave="0" documentId="13_ncr:1_{AE5B4D21-A00E-4E44-9691-1AF80446480A}" xr6:coauthVersionLast="47" xr6:coauthVersionMax="47" xr10:uidLastSave="{00000000-0000-0000-0000-000000000000}"/>
  <bookViews>
    <workbookView xWindow="-120" yWindow="-120" windowWidth="29040" windowHeight="15840" tabRatio="763" xr2:uid="{00000000-000D-0000-FFFF-FFFF00000000}"/>
  </bookViews>
  <sheets>
    <sheet name="Summary" sheetId="35" r:id="rId1"/>
    <sheet name="HVAC" sheetId="33" r:id="rId2"/>
    <sheet name="FF" sheetId="38" r:id="rId3"/>
  </sheets>
  <externalReferences>
    <externalReference r:id="rId4"/>
    <externalReference r:id="rId5"/>
  </externalReferences>
  <definedNames>
    <definedName name="_xlnm.Print_Area" localSheetId="2">FF!$A$1:$N$36</definedName>
    <definedName name="_xlnm.Print_Area" localSheetId="1">HVAC!$A$1:$N$46</definedName>
    <definedName name="_xlnm.Print_Area" localSheetId="0">Summary!$A$1:$E$16</definedName>
    <definedName name="_xlnm.Print_Titles" localSheetId="2">FF!$1:$4</definedName>
    <definedName name="_xlnm.Print_Titles" localSheetId="1">HVAC!$1:$4</definedName>
    <definedName name="_xlnm.Print_Titles" localSheetId="0">Summary!$6:$6</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K35" i="38" l="1"/>
  <c r="M35" i="38" s="1"/>
  <c r="K32" i="38"/>
  <c r="M32" i="38" s="1"/>
  <c r="K29" i="38"/>
  <c r="L29" i="38" s="1"/>
  <c r="K25" i="38"/>
  <c r="L25" i="38" s="1"/>
  <c r="K22" i="38"/>
  <c r="M22" i="38" s="1"/>
  <c r="K21" i="38"/>
  <c r="L21" i="38" s="1"/>
  <c r="K16" i="38"/>
  <c r="L16" i="38" s="1"/>
  <c r="K12" i="38"/>
  <c r="L12" i="38" s="1"/>
  <c r="M29" i="38" l="1"/>
  <c r="M16" i="38"/>
  <c r="N16" i="38" s="1"/>
  <c r="L35" i="38"/>
  <c r="N35" i="38" s="1"/>
  <c r="L32" i="38"/>
  <c r="N32" i="38" s="1"/>
  <c r="N29" i="38"/>
  <c r="M25" i="38"/>
  <c r="N25" i="38" s="1"/>
  <c r="L22" i="38"/>
  <c r="N22" i="38" s="1"/>
  <c r="M21" i="38"/>
  <c r="N21" i="38" s="1"/>
  <c r="M12" i="38"/>
  <c r="N12" i="38" s="1"/>
  <c r="K11" i="38"/>
  <c r="M11" i="38" s="1"/>
  <c r="L11" i="38" l="1"/>
  <c r="N11" i="38" s="1"/>
  <c r="F27" i="33" l="1"/>
  <c r="K13" i="33"/>
  <c r="L13" i="33" s="1"/>
  <c r="K14" i="33"/>
  <c r="L14" i="33" s="1"/>
  <c r="K15" i="33"/>
  <c r="L15" i="33" s="1"/>
  <c r="K16" i="33"/>
  <c r="L16" i="33" s="1"/>
  <c r="K17" i="33"/>
  <c r="L17" i="33" s="1"/>
  <c r="K21" i="33"/>
  <c r="L21" i="33" s="1"/>
  <c r="K29" i="33"/>
  <c r="L29" i="33" s="1"/>
  <c r="K32" i="33"/>
  <c r="L32" i="33" s="1"/>
  <c r="K38" i="33"/>
  <c r="L38" i="33" s="1"/>
  <c r="K43" i="33"/>
  <c r="L43" i="33" s="1"/>
  <c r="K45" i="33"/>
  <c r="M45" i="33" s="1"/>
  <c r="K9" i="33"/>
  <c r="M9" i="33" s="1"/>
  <c r="L45" i="33" l="1"/>
  <c r="N45" i="33" s="1"/>
  <c r="M38" i="33"/>
  <c r="N38" i="33" s="1"/>
  <c r="M17" i="33"/>
  <c r="N17" i="33" s="1"/>
  <c r="M15" i="33"/>
  <c r="N15" i="33" s="1"/>
  <c r="L9" i="33"/>
  <c r="M43" i="33"/>
  <c r="N43" i="33" s="1"/>
  <c r="M13" i="33"/>
  <c r="N13" i="33" s="1"/>
  <c r="M29" i="33"/>
  <c r="N29" i="33" s="1"/>
  <c r="M21" i="33"/>
  <c r="N21" i="33" s="1"/>
  <c r="M16" i="33"/>
  <c r="N16" i="33" s="1"/>
  <c r="M14" i="33"/>
  <c r="N14" i="33" s="1"/>
  <c r="M32" i="33"/>
  <c r="N32" i="33" s="1"/>
  <c r="E9" i="35" l="1"/>
  <c r="H25" i="38" l="1"/>
  <c r="H12" i="38"/>
  <c r="H11" i="38"/>
  <c r="H9" i="33" l="1"/>
  <c r="H13" i="33"/>
  <c r="H17" i="33"/>
  <c r="H18" i="33"/>
  <c r="H20" i="33"/>
  <c r="H22" i="33"/>
  <c r="H29" i="33"/>
  <c r="H32" i="33"/>
  <c r="H38" i="33"/>
  <c r="H43" i="33"/>
  <c r="H45" i="33"/>
  <c r="H16" i="38"/>
  <c r="H21" i="38"/>
  <c r="H22" i="38"/>
  <c r="H29" i="38"/>
  <c r="H32" i="38"/>
  <c r="H35" i="38"/>
  <c r="H36" i="38" l="1"/>
  <c r="M36" i="38"/>
  <c r="D8" i="35" s="1"/>
  <c r="L36" i="38"/>
  <c r="C8" i="35" s="1"/>
  <c r="H46" i="33" l="1"/>
  <c r="N9" i="33"/>
  <c r="L46" i="33"/>
  <c r="C7" i="35" s="1"/>
  <c r="M46" i="33"/>
  <c r="D7" i="35" s="1"/>
  <c r="N36" i="38" l="1"/>
  <c r="E8" i="35"/>
  <c r="E7" i="35"/>
  <c r="E10" i="35" s="1"/>
  <c r="E12" i="35" s="1"/>
  <c r="E13" i="35" s="1"/>
  <c r="E15" i="35" s="1"/>
  <c r="N46" i="33"/>
</calcChain>
</file>

<file path=xl/sharedStrings.xml><?xml version="1.0" encoding="utf-8"?>
<sst xmlns="http://schemas.openxmlformats.org/spreadsheetml/2006/main" count="153" uniqueCount="104">
  <si>
    <t>UNIT</t>
  </si>
  <si>
    <t>DESCRIPTION</t>
  </si>
  <si>
    <t>S.#</t>
  </si>
  <si>
    <t>QTY</t>
  </si>
  <si>
    <t>Job</t>
  </si>
  <si>
    <t>Total Amount (Rs.)</t>
  </si>
  <si>
    <t>SUPPLY
(Rs.)</t>
  </si>
  <si>
    <t>INSTALLATION
(Rs.)</t>
  </si>
  <si>
    <t>TOTAL
(Rs.)</t>
  </si>
  <si>
    <t>Rft.</t>
  </si>
  <si>
    <t>Sqft.</t>
  </si>
  <si>
    <t>Preparation of shop drawings and take approval prior to execution of construction work at site. After completion of construction, prepare as-built drawing as per construction at site and take approval by consultant.</t>
  </si>
  <si>
    <t xml:space="preserve">Supply, installation, testing and commissioning of Fiberglass Duct Insulation including aluminium foil kraft paper and canvas cloth, Anti Fungus Adhesive as shown on the drawings and as per technical specification including all labour, material and accessories required for insulation work complete in respect and to the satisfaction of Engineer incharge. </t>
  </si>
  <si>
    <t>Supply, installation, testing and commissioning of Round Shape Flexible Duct Neoprene with Aluminium Foil Paper, as shown on the drawings and as per technical specification including all labour, material and accessories complete in all respect.</t>
  </si>
  <si>
    <t>Supply, installation, testing and commissioning of Air Devices included with back opposed blade volume controller with accessible key operator, as shown on the drawings and as specified in technical specification including balancing of air flow rates, including all labour, material and accessories, complete in all respect and to the satisfaction of Engineer Incharge.</t>
  </si>
  <si>
    <t>Air Devices:</t>
  </si>
  <si>
    <r>
      <t xml:space="preserve">Total Amount (Rs.) Section - A
</t>
    </r>
    <r>
      <rPr>
        <sz val="10"/>
        <color theme="1"/>
        <rFont val="Century Gothic"/>
        <family val="2"/>
      </rPr>
      <t>(Carried Forward to Summary)</t>
    </r>
  </si>
  <si>
    <r>
      <t xml:space="preserve">Total Amount (Rs.) Section - B
</t>
    </r>
    <r>
      <rPr>
        <sz val="10"/>
        <color theme="1"/>
        <rFont val="Century Gothic"/>
        <family val="2"/>
      </rPr>
      <t>(Carried Forward to Summary)</t>
    </r>
  </si>
  <si>
    <t>BILL OF QUANTITIES</t>
  </si>
  <si>
    <t>BILL OF QUANTITIES: SUMMARY</t>
  </si>
  <si>
    <t>HVAC WORKS</t>
  </si>
  <si>
    <t>Nos.</t>
  </si>
  <si>
    <t>A.</t>
  </si>
  <si>
    <t>Shop Drawings and As-Built Drawing</t>
  </si>
  <si>
    <t>Testing, Balancing and Commissioning:</t>
  </si>
  <si>
    <t>24 - Gauge</t>
  </si>
  <si>
    <t>i.</t>
  </si>
  <si>
    <t>8" Dia</t>
  </si>
  <si>
    <t>Ductwork With Accessories:</t>
  </si>
  <si>
    <t xml:space="preserve">Supply, fabrication, installation, testing and commissioning of Sheet Metal hand made / machine fabricated Duct Work as shown on the drawings and as per technical specification including all labour, material, accessories, tees, plenum, transition pieces, splitter dampers, special duct test holes, duct access doors, air deflector, as where required complete in respect and to the satisfaction of Engineer incharge. </t>
  </si>
  <si>
    <t>25 mm Thick, 24 kg/m3 density, Fiberglass Insulation</t>
  </si>
  <si>
    <t>Ductwork Insulation:</t>
  </si>
  <si>
    <t>Flexible Duct:</t>
  </si>
  <si>
    <t>Flexible Duct Connector:</t>
  </si>
  <si>
    <t xml:space="preserve">Supply, installation, testing and commissioning of  Duct Sound Liner 25 mm thick, 32 kg/m3 density, as shown on the drawings and as per technical specifications including all labour, material and accessories, complete in respect and to the satisfaction of Engineer incharge. </t>
  </si>
  <si>
    <t>Duct Sound Liner:</t>
  </si>
  <si>
    <t>Volume Control Dampers:</t>
  </si>
  <si>
    <r>
      <t xml:space="preserve">Total Amount (Rs.) Section - C
</t>
    </r>
    <r>
      <rPr>
        <sz val="10"/>
        <color theme="1"/>
        <rFont val="Century Gothic"/>
        <family val="2"/>
      </rPr>
      <t>(Carried Forward to Summary)</t>
    </r>
  </si>
  <si>
    <t>Supply Air Linear Slot Diffuser with Damper
(T&amp;B Model: 6000 Series)</t>
  </si>
  <si>
    <t xml:space="preserve">Supply, installation, testing and commissioning of 6" wide rubber impregnated canvas Flexible Duct Connector (imported type) between FCU's / Fans and Duct Work as shown on the drawings and as specified in technical specification including all labour, material, accessories, complete in respect and to the satisfaction of Engineer incharge.  </t>
  </si>
  <si>
    <t>LAMA Outlet</t>
  </si>
  <si>
    <t>DOLMEN MALL, KARACHI</t>
  </si>
  <si>
    <t>SECTION - A
DUCTWORK WITH ACCESSORIES:</t>
  </si>
  <si>
    <t>8" x 8"</t>
  </si>
  <si>
    <t>B</t>
  </si>
  <si>
    <t>3/4", 2-Slot, 59" Long</t>
  </si>
  <si>
    <t>SECTION - C
DAMPERS:</t>
  </si>
  <si>
    <t>Nos</t>
  </si>
  <si>
    <t>SECTION - D
MISCELLANEOUS</t>
  </si>
  <si>
    <t>Testing, Balancing and commissioning of specialties and duct work including the cost of all labor, material, replacements, repair etc. required to be carried out by a separate agency and the result and test data to be submitted to the Engineer In charge for approval prior starting maintenance period, complete in all respect.</t>
  </si>
  <si>
    <t>Supply, installation, testing and commissioning of  opposed blade Quadrant Volume Control Dampers for Linear Slot Plenum, as shown on the drawings and as specified in technical specification including all labour, material and accessories, complete in all respect and to the satisfaction of Engineer Incharge.</t>
  </si>
  <si>
    <t>FIRE FIGHTING WORKS</t>
  </si>
  <si>
    <t>FIRE FIGHTING WORKS:</t>
  </si>
  <si>
    <t>i)</t>
  </si>
  <si>
    <t>ii)</t>
  </si>
  <si>
    <t>Supply &amp; installation of following Quick Response FM/UL listed sprinkler by Tyco/Reliable of 68 Degree C temperature Rating (Red Bulb) as per specifications including all accessories as per drawings and specifications</t>
  </si>
  <si>
    <t>Supply and installation of below mentioned Portable Fire extinguishers with Wall mount brackets as indicated on the drawings, as per specifications and Engineers Recommendation.</t>
  </si>
  <si>
    <t>6 Kg C02 wall mounted fire extinguisher</t>
  </si>
  <si>
    <t xml:space="preserve">5 Kg Dry powder wall mounted fire extinguisher </t>
  </si>
  <si>
    <t>Hanger and Supports</t>
  </si>
  <si>
    <t>Supply &amp; installation of UL/FM hangers, Rods, Anchors and supports Expansion Joints and Seismic Supports for fire piping work as per NFPA-20 by Fisher/Hilti/Sikla/Link and as per Specification including support load calculations.</t>
  </si>
  <si>
    <t>Shop Drawings and As-Built Drawings</t>
  </si>
  <si>
    <t>Testing, Balancing and commissioning of Fire Fighting System, including valves, specialties and the cost of all labor, material, replacements, repair etc. required to be carried out all tests by a separate agency and the result and test data to be submitted to the Engineer In charge for approval prior starting maintenance period, complete in all respect.</t>
  </si>
  <si>
    <t>SECTION - A
FIRE SPRINKLERS</t>
  </si>
  <si>
    <t>SECTION - B
FIRE EXTINGUISHERS</t>
  </si>
  <si>
    <t>SECTION - C
MISCELLANEOUS</t>
  </si>
  <si>
    <t>HVAC &amp; FF WORKS</t>
  </si>
  <si>
    <t>Quick Response Pendent Type</t>
  </si>
  <si>
    <t>FIRE FIGHTING WORK</t>
  </si>
  <si>
    <t>HVAC WORK</t>
  </si>
  <si>
    <r>
      <t xml:space="preserve">Note: </t>
    </r>
    <r>
      <rPr>
        <sz val="12"/>
        <rFont val="Calibri"/>
        <family val="2"/>
        <scheme val="minor"/>
      </rPr>
      <t xml:space="preserve">Contractor is advised to confirm the duct area as per site conditions before commencement of work. </t>
    </r>
  </si>
  <si>
    <r>
      <t xml:space="preserve">Note: </t>
    </r>
    <r>
      <rPr>
        <sz val="12"/>
        <rFont val="Calibri"/>
        <family val="2"/>
        <scheme val="minor"/>
      </rPr>
      <t xml:space="preserve">Contractor is advised to confirm the duct insulation area as per site conditions before commencement of work. </t>
    </r>
  </si>
  <si>
    <r>
      <t xml:space="preserve">Note: </t>
    </r>
    <r>
      <rPr>
        <sz val="12"/>
        <rFont val="Calibri"/>
        <family val="2"/>
        <scheme val="minor"/>
      </rPr>
      <t xml:space="preserve">Contractor is advised to confirm the running feet as per site conditions before commencement of work. </t>
    </r>
  </si>
  <si>
    <r>
      <rPr>
        <b/>
        <sz val="12"/>
        <color theme="1"/>
        <rFont val="Calibri"/>
        <family val="2"/>
        <scheme val="minor"/>
      </rPr>
      <t xml:space="preserve">Note: </t>
    </r>
    <r>
      <rPr>
        <sz val="12"/>
        <color theme="1"/>
        <rFont val="Calibri"/>
        <family val="2"/>
        <scheme val="minor"/>
      </rPr>
      <t xml:space="preserve">Contractor is advised to confirm quantities as per site conditions before commencement of work. </t>
    </r>
  </si>
  <si>
    <r>
      <t xml:space="preserve">Total Amount (Rs.) Section - A
</t>
    </r>
    <r>
      <rPr>
        <sz val="12"/>
        <color theme="1"/>
        <rFont val="Calibri"/>
        <family val="2"/>
        <scheme val="minor"/>
      </rPr>
      <t>(Carried Forward to Summary)</t>
    </r>
  </si>
  <si>
    <r>
      <t xml:space="preserve">Total Amount (Rs.) Section - B
</t>
    </r>
    <r>
      <rPr>
        <sz val="12"/>
        <color theme="1"/>
        <rFont val="Calibri"/>
        <family val="2"/>
        <scheme val="minor"/>
      </rPr>
      <t>(Carried Forward to Summary)</t>
    </r>
  </si>
  <si>
    <r>
      <t xml:space="preserve">Total Amount (Rs.) Section - C
</t>
    </r>
    <r>
      <rPr>
        <sz val="12"/>
        <color theme="1"/>
        <rFont val="Calibri"/>
        <family val="2"/>
        <scheme val="minor"/>
      </rPr>
      <t>(Carried Forward to Summary)</t>
    </r>
  </si>
  <si>
    <r>
      <t xml:space="preserve">Total Amount (Rs.) Section - D
</t>
    </r>
    <r>
      <rPr>
        <sz val="12"/>
        <color theme="1"/>
        <rFont val="Calibri"/>
        <family val="2"/>
        <scheme val="minor"/>
      </rPr>
      <t>(Carried Forward to Summary)</t>
    </r>
  </si>
  <si>
    <t>SUPPLY RATE</t>
  </si>
  <si>
    <t>INSTALLATION RATE</t>
  </si>
  <si>
    <t>TOTAL AMOUNT</t>
  </si>
  <si>
    <t>SECTION - B AIR DEVICES</t>
  </si>
  <si>
    <t>Square Diffuser (T&amp;B Model: AM)</t>
  </si>
  <si>
    <t>Supply , Installation, Testing and commissioning of below mentioned fire fighting equipment UL/FM standards as indicated on the drawings, as per specifications, Equipment schedule and Engineers Approval including the cost of excavation, backfill, cutting, repairing, Fittings  as required to make the system operational.</t>
  </si>
  <si>
    <t>SECTION - A
FIRE PIPING</t>
  </si>
  <si>
    <t>Supply &amp; installation of  seamless black  steel  SCH. 40 pipe as per ASTM A53 grade B by Lontrin, KSPM etc. with Heavy  Duty Welded fittings, Galvanized Supports and hangers, supports, painting and coding fire protection system of following sizes.</t>
  </si>
  <si>
    <t>Dia 1"</t>
  </si>
  <si>
    <t>Dia 1.5"</t>
  </si>
  <si>
    <t>Modification Work</t>
  </si>
  <si>
    <t>Supply &amp; Installation of Drain and Test Assembly of 1" to the nearest Drain Point as designated by DMC.
Plugging of all additional Fire Sprinkler Points that will not be utilized.</t>
  </si>
  <si>
    <t>Variarion Amount (02 Nos)</t>
  </si>
  <si>
    <t>FINAL BILL</t>
  </si>
  <si>
    <t>Previous Qty</t>
  </si>
  <si>
    <t>Current Qty</t>
  </si>
  <si>
    <t>Total Qty</t>
  </si>
  <si>
    <t>Material Amount</t>
  </si>
  <si>
    <t>Labour Amount</t>
  </si>
  <si>
    <t>TOTAL
AMOUNT</t>
  </si>
  <si>
    <t>FINAL BILL (Verified)</t>
  </si>
  <si>
    <t>Add 4.5%</t>
  </si>
  <si>
    <t>Grand receivalbe</t>
  </si>
  <si>
    <t>NIL</t>
  </si>
  <si>
    <t>Received</t>
  </si>
  <si>
    <t>Receivable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</si>
</sst>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0;\-0;;@"/>
    <numFmt numFmtId="167" formatCode="_-* #,##0_-;\-* #,##0_-;_-* &quot;-&quot;??_-;_-@_-"/>
    <numFmt numFmtId="168" formatCode="_(* #,##0_);_(* \(#,##0\);_(* &quot;-&quot;??_);_(@_)"/>
  </numFmts>
  <fonts count="21" x14ac:knownFonts="1">
    <font>
      <sz val="11"/>
      <color theme="1"/>
      <name val="Calibri"/>
      <family val="2"/>
      <scheme val="minor"/>
    </font>
    <font>
      <b/>
      <sz val="10"/>
      <name val="Times New Roman"/>
      <family val="1"/>
    </font>
    <font>
      <sz val="9"/>
      <name val="Century Gothic"/>
      <family val="2"/>
    </font>
    <font>
      <sz val="10"/>
      <name val="Times New Roman"/>
      <family val="1"/>
    </font>
    <font>
      <sz val="10"/>
      <name val="Arial"/>
      <family val="2"/>
    </font>
    <font>
      <sz val="9"/>
      <color theme="1"/>
      <name val="Century Gothic"/>
      <family val="2"/>
    </font>
    <font>
      <b/>
      <sz val="9"/>
      <color theme="1"/>
      <name val="Century Gothic"/>
      <family val="2"/>
    </font>
    <font>
      <sz val="10"/>
      <name val="Century Gothic"/>
      <family val="2"/>
    </font>
    <font>
      <b/>
      <sz val="10"/>
      <color theme="1"/>
      <name val="Century Gothic"/>
      <family val="2"/>
    </font>
    <font>
      <sz val="10"/>
      <color theme="1"/>
      <name val="Century Gothic"/>
      <family val="2"/>
    </font>
    <font>
      <b/>
      <sz val="11"/>
      <color theme="1"/>
      <name val="Century Gothic"/>
      <family val="2"/>
    </font>
    <font>
      <sz val="11"/>
      <color theme="1"/>
      <name val="Century Gothic"/>
      <family val="2"/>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b/>
      <sz val="14"/>
      <color theme="1"/>
      <name val="Calibri"/>
      <family val="2"/>
      <scheme val="minor"/>
    </font>
    <font>
      <b/>
      <sz val="16"/>
      <color theme="1"/>
      <name val="Century Gothic"/>
      <family val="2"/>
    </font>
    <font>
      <b/>
      <sz val="16"/>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medium">
        <color indexed="64"/>
      </left>
      <right style="thin">
        <color indexed="64"/>
      </right>
      <top style="thin">
        <color indexed="64"/>
      </top>
      <bottom style="thin">
        <color auto="1"/>
      </bottom>
      <diagonal/>
    </border>
  </borders>
  <cellStyleXfs count="10">
    <xf numFmtId="0" fontId="0" fillId="0" borderId="0"/>
    <xf numFmtId="0" fontId="1" fillId="0" borderId="0"/>
    <xf numFmtId="0" fontId="3" fillId="0" borderId="0"/>
    <xf numFmtId="0" fontId="3" fillId="0" borderId="0"/>
    <xf numFmtId="0" fontId="3" fillId="0" borderId="0"/>
    <xf numFmtId="0" fontId="4" fillId="0" borderId="0"/>
    <xf numFmtId="0" fontId="3" fillId="0" borderId="0"/>
    <xf numFmtId="164" fontId="4" fillId="0" borderId="0" applyFont="0" applyFill="0" applyBorder="0" applyAlignment="0" applyProtection="0"/>
    <xf numFmtId="0" fontId="12" fillId="0" borderId="0"/>
    <xf numFmtId="43" fontId="12" fillId="0" borderId="0" applyFont="0" applyFill="0" applyBorder="0" applyAlignment="0" applyProtection="0"/>
  </cellStyleXfs>
  <cellXfs count="225">
    <xf numFmtId="0" fontId="0" fillId="0" borderId="0" xfId="0"/>
    <xf numFmtId="0" fontId="5" fillId="0" borderId="0" xfId="0" applyFont="1"/>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3" fontId="5" fillId="0" borderId="0" xfId="0" applyNumberFormat="1" applyFont="1" applyAlignment="1">
      <alignment horizontal="center" vertical="center"/>
    </xf>
    <xf numFmtId="0" fontId="5" fillId="0" borderId="2" xfId="0" applyFont="1" applyBorder="1" applyAlignment="1">
      <alignment horizontal="center" vertical="center"/>
    </xf>
    <xf numFmtId="3" fontId="6" fillId="0" borderId="1" xfId="0" applyNumberFormat="1" applyFont="1" applyBorder="1" applyAlignment="1">
      <alignment horizontal="center" vertical="center" wrapText="1"/>
    </xf>
    <xf numFmtId="2" fontId="6" fillId="0" borderId="1" xfId="5" applyNumberFormat="1" applyFont="1" applyBorder="1" applyAlignment="1">
      <alignment horizontal="center" vertical="center"/>
    </xf>
    <xf numFmtId="3" fontId="6" fillId="0" borderId="2" xfId="0" applyNumberFormat="1" applyFont="1" applyBorder="1" applyAlignment="1">
      <alignment horizontal="center" vertical="center" wrapText="1"/>
    </xf>
    <xf numFmtId="2" fontId="6" fillId="0" borderId="2" xfId="0" applyNumberFormat="1" applyFont="1" applyBorder="1" applyAlignment="1">
      <alignment horizontal="left" vertical="center" wrapText="1" indent="1"/>
    </xf>
    <xf numFmtId="0" fontId="7" fillId="0" borderId="0" xfId="0" applyFont="1" applyAlignment="1">
      <alignment vertical="center"/>
    </xf>
    <xf numFmtId="0" fontId="7" fillId="0" borderId="9" xfId="7" applyNumberFormat="1" applyFont="1" applyFill="1" applyBorder="1" applyAlignment="1" applyProtection="1">
      <alignment horizontal="justify" vertical="top" wrapText="1"/>
    </xf>
    <xf numFmtId="0" fontId="7" fillId="0" borderId="10" xfId="7" applyNumberFormat="1" applyFont="1" applyFill="1" applyBorder="1" applyAlignment="1" applyProtection="1">
      <alignment horizontal="justify" vertical="top" wrapText="1"/>
    </xf>
    <xf numFmtId="165" fontId="6" fillId="0" borderId="1" xfId="0" applyNumberFormat="1" applyFont="1" applyBorder="1" applyAlignment="1">
      <alignment horizontal="center" vertical="center"/>
    </xf>
    <xf numFmtId="0" fontId="9" fillId="0" borderId="1" xfId="0" applyFont="1" applyBorder="1" applyAlignment="1">
      <alignment horizontal="center" vertical="center"/>
    </xf>
    <xf numFmtId="3" fontId="9" fillId="0" borderId="1" xfId="0" applyNumberFormat="1" applyFont="1" applyBorder="1" applyAlignment="1">
      <alignment horizontal="center" vertical="center"/>
    </xf>
    <xf numFmtId="0" fontId="9" fillId="0" borderId="0" xfId="0" applyFont="1"/>
    <xf numFmtId="0" fontId="9" fillId="0" borderId="1" xfId="0" applyFont="1" applyBorder="1" applyAlignment="1">
      <alignment horizontal="center" vertical="center" wrapText="1"/>
    </xf>
    <xf numFmtId="166" fontId="8" fillId="0" borderId="1" xfId="0" applyNumberFormat="1" applyFont="1" applyBorder="1" applyAlignment="1">
      <alignment horizontal="center" vertical="center"/>
    </xf>
    <xf numFmtId="166" fontId="9" fillId="0" borderId="1" xfId="0" applyNumberFormat="1" applyFont="1" applyBorder="1" applyAlignment="1">
      <alignment horizontal="center" vertical="center"/>
    </xf>
    <xf numFmtId="0" fontId="10" fillId="0" borderId="0" xfId="0" applyFont="1" applyAlignment="1">
      <alignment vertical="center"/>
    </xf>
    <xf numFmtId="0" fontId="11" fillId="0" borderId="13" xfId="0" applyFont="1" applyBorder="1" applyAlignment="1">
      <alignment vertical="center"/>
    </xf>
    <xf numFmtId="0" fontId="10" fillId="0" borderId="0" xfId="0" applyFont="1" applyAlignment="1">
      <alignment horizontal="right" vertical="center"/>
    </xf>
    <xf numFmtId="0" fontId="11" fillId="0" borderId="13" xfId="0" applyFont="1" applyBorder="1" applyAlignment="1">
      <alignment horizontal="right" vertical="center"/>
    </xf>
    <xf numFmtId="0" fontId="5" fillId="0" borderId="3" xfId="0" applyFont="1" applyBorder="1" applyAlignment="1">
      <alignment horizontal="center" vertical="center"/>
    </xf>
    <xf numFmtId="165" fontId="6" fillId="0" borderId="2" xfId="0" applyNumberFormat="1" applyFont="1" applyBorder="1" applyAlignment="1">
      <alignment horizontal="center" vertical="center"/>
    </xf>
    <xf numFmtId="0" fontId="8" fillId="0" borderId="1" xfId="0" applyFont="1" applyBorder="1" applyAlignment="1">
      <alignment horizontal="center" vertical="top"/>
    </xf>
    <xf numFmtId="0" fontId="10" fillId="0" borderId="0" xfId="0" applyFont="1"/>
    <xf numFmtId="0" fontId="11" fillId="0" borderId="13" xfId="0" applyFont="1" applyBorder="1"/>
    <xf numFmtId="3" fontId="5" fillId="0" borderId="0" xfId="0" applyNumberFormat="1" applyFont="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9" fillId="0" borderId="2" xfId="0" applyFont="1" applyBorder="1" applyAlignment="1">
      <alignment horizontal="center"/>
    </xf>
    <xf numFmtId="0" fontId="9" fillId="0" borderId="1" xfId="0" applyFont="1" applyBorder="1" applyAlignment="1">
      <alignment horizontal="center"/>
    </xf>
    <xf numFmtId="0" fontId="9" fillId="0" borderId="3" xfId="0" applyFont="1" applyBorder="1" applyAlignment="1">
      <alignment horizontal="center"/>
    </xf>
    <xf numFmtId="3" fontId="9" fillId="0" borderId="1" xfId="0" applyNumberFormat="1" applyFont="1" applyBorder="1" applyAlignment="1">
      <alignment horizontal="center"/>
    </xf>
    <xf numFmtId="3" fontId="9" fillId="0" borderId="2" xfId="0" applyNumberFormat="1" applyFont="1" applyBorder="1" applyAlignment="1">
      <alignment horizontal="center"/>
    </xf>
    <xf numFmtId="2" fontId="6" fillId="0" borderId="2" xfId="0" applyNumberFormat="1" applyFont="1" applyBorder="1" applyAlignment="1">
      <alignment horizontal="center"/>
    </xf>
    <xf numFmtId="2" fontId="6" fillId="0" borderId="2" xfId="5" applyNumberFormat="1"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11" fillId="0" borderId="0" xfId="0" applyFont="1" applyAlignment="1">
      <alignment vertical="center"/>
    </xf>
    <xf numFmtId="0" fontId="11" fillId="0" borderId="0" xfId="0" applyFont="1" applyAlignment="1">
      <alignment horizontal="right" vertical="center"/>
    </xf>
    <xf numFmtId="167" fontId="2" fillId="0" borderId="2" xfId="9" applyNumberFormat="1" applyFont="1" applyBorder="1" applyAlignment="1">
      <alignment horizontal="center" vertical="center"/>
    </xf>
    <xf numFmtId="167" fontId="6" fillId="0" borderId="1" xfId="9" applyNumberFormat="1" applyFont="1" applyBorder="1" applyAlignment="1">
      <alignment horizontal="center" vertical="center"/>
    </xf>
    <xf numFmtId="0" fontId="14" fillId="0" borderId="0" xfId="0" applyFont="1" applyAlignment="1">
      <alignment vertical="center"/>
    </xf>
    <xf numFmtId="0" fontId="13" fillId="0" borderId="0" xfId="0" applyFont="1"/>
    <xf numFmtId="0" fontId="13" fillId="0" borderId="13" xfId="0" applyFont="1" applyBorder="1" applyAlignment="1">
      <alignment vertical="center"/>
    </xf>
    <xf numFmtId="3" fontId="13" fillId="0" borderId="0" xfId="0" applyNumberFormat="1" applyFont="1" applyAlignment="1">
      <alignment horizontal="center"/>
    </xf>
    <xf numFmtId="0" fontId="13" fillId="0" borderId="0" xfId="0" applyFont="1" applyAlignment="1">
      <alignment horizontal="center"/>
    </xf>
    <xf numFmtId="3" fontId="13" fillId="0" borderId="0" xfId="0" applyNumberFormat="1" applyFont="1" applyAlignment="1">
      <alignment horizontal="center" vertical="center"/>
    </xf>
    <xf numFmtId="0" fontId="13" fillId="0" borderId="0" xfId="0" applyFont="1" applyAlignment="1">
      <alignment vertical="center"/>
    </xf>
    <xf numFmtId="0" fontId="13" fillId="0" borderId="2" xfId="0" applyFont="1" applyBorder="1" applyAlignment="1">
      <alignment horizontal="center" vertical="center"/>
    </xf>
    <xf numFmtId="0" fontId="13" fillId="0" borderId="2" xfId="0" applyFont="1" applyBorder="1" applyAlignment="1">
      <alignment horizontal="center"/>
    </xf>
    <xf numFmtId="0" fontId="13" fillId="0" borderId="3" xfId="0" applyFont="1" applyBorder="1" applyAlignment="1">
      <alignment horizontal="center" vertical="center"/>
    </xf>
    <xf numFmtId="0" fontId="13" fillId="0" borderId="3" xfId="0" applyFont="1" applyBorder="1" applyAlignment="1">
      <alignment horizontal="center"/>
    </xf>
    <xf numFmtId="0" fontId="14" fillId="0" borderId="6" xfId="0" applyFont="1" applyBorder="1" applyAlignment="1">
      <alignment horizontal="center" vertical="center"/>
    </xf>
    <xf numFmtId="0" fontId="13" fillId="0" borderId="6" xfId="0" applyFont="1" applyBorder="1" applyAlignment="1">
      <alignment horizontal="center"/>
    </xf>
    <xf numFmtId="0" fontId="13" fillId="0" borderId="6" xfId="0" applyFont="1" applyBorder="1" applyAlignment="1">
      <alignment horizontal="center" vertical="center"/>
    </xf>
    <xf numFmtId="1" fontId="13" fillId="0" borderId="2" xfId="0" applyNumberFormat="1" applyFont="1" applyBorder="1" applyAlignment="1">
      <alignment horizontal="center"/>
    </xf>
    <xf numFmtId="3" fontId="13" fillId="0" borderId="2" xfId="0" applyNumberFormat="1" applyFont="1" applyBorder="1" applyAlignment="1">
      <alignment horizontal="center" vertical="center"/>
    </xf>
    <xf numFmtId="0" fontId="14" fillId="0" borderId="14" xfId="0" applyFont="1" applyBorder="1" applyAlignment="1">
      <alignment horizontal="center" vertical="center" wrapText="1"/>
    </xf>
    <xf numFmtId="0" fontId="15" fillId="0" borderId="9" xfId="7" applyNumberFormat="1" applyFont="1" applyFill="1" applyBorder="1" applyAlignment="1" applyProtection="1">
      <alignment horizontal="left" vertical="center" wrapText="1"/>
    </xf>
    <xf numFmtId="0" fontId="15" fillId="0" borderId="10" xfId="7" applyNumberFormat="1" applyFont="1" applyFill="1" applyBorder="1" applyAlignment="1" applyProtection="1">
      <alignment horizontal="justify" vertical="center" wrapText="1"/>
    </xf>
    <xf numFmtId="1" fontId="13" fillId="0" borderId="1" xfId="0" applyNumberFormat="1" applyFont="1" applyBorder="1" applyAlignment="1">
      <alignment horizontal="center"/>
    </xf>
    <xf numFmtId="0" fontId="13" fillId="0" borderId="1" xfId="0" applyFont="1" applyBorder="1" applyAlignment="1">
      <alignment horizontal="center"/>
    </xf>
    <xf numFmtId="166" fontId="13" fillId="0" borderId="1" xfId="0" applyNumberFormat="1" applyFont="1" applyBorder="1" applyAlignment="1">
      <alignment horizontal="center" vertical="center"/>
    </xf>
    <xf numFmtId="166" fontId="13" fillId="0" borderId="0" xfId="0" applyNumberFormat="1" applyFont="1"/>
    <xf numFmtId="9" fontId="13" fillId="0" borderId="0" xfId="0" applyNumberFormat="1" applyFont="1"/>
    <xf numFmtId="0" fontId="15" fillId="0" borderId="1" xfId="0" applyFont="1" applyBorder="1" applyAlignment="1">
      <alignment horizontal="center" vertical="center" wrapText="1"/>
    </xf>
    <xf numFmtId="0" fontId="15" fillId="0" borderId="1" xfId="0" applyFont="1" applyBorder="1" applyAlignment="1">
      <alignment horizontal="center"/>
    </xf>
    <xf numFmtId="3" fontId="15" fillId="0" borderId="1" xfId="0" applyNumberFormat="1" applyFont="1" applyBorder="1" applyAlignment="1">
      <alignment horizontal="center"/>
    </xf>
    <xf numFmtId="3" fontId="13" fillId="0" borderId="1" xfId="0" applyNumberFormat="1" applyFont="1" applyBorder="1" applyAlignment="1">
      <alignment horizontal="center" vertical="center"/>
    </xf>
    <xf numFmtId="0" fontId="15" fillId="0" borderId="0" xfId="0" applyFont="1" applyAlignment="1">
      <alignment vertical="center"/>
    </xf>
    <xf numFmtId="0" fontId="15" fillId="0" borderId="5" xfId="7" applyNumberFormat="1" applyFont="1" applyFill="1" applyBorder="1" applyAlignment="1" applyProtection="1">
      <alignment horizontal="justify" vertical="center" wrapText="1"/>
    </xf>
    <xf numFmtId="1" fontId="13" fillId="0" borderId="6" xfId="0" applyNumberFormat="1" applyFont="1" applyBorder="1" applyAlignment="1">
      <alignment horizontal="center"/>
    </xf>
    <xf numFmtId="0" fontId="13" fillId="0" borderId="1" xfId="0" applyFont="1" applyBorder="1" applyAlignment="1">
      <alignment horizontal="center" vertical="center"/>
    </xf>
    <xf numFmtId="0" fontId="15" fillId="0" borderId="2" xfId="0" applyFont="1" applyBorder="1" applyAlignment="1">
      <alignment horizontal="center" vertical="center" wrapText="1"/>
    </xf>
    <xf numFmtId="0" fontId="15" fillId="0" borderId="2" xfId="0" applyFont="1" applyBorder="1" applyAlignment="1">
      <alignment horizontal="center"/>
    </xf>
    <xf numFmtId="3" fontId="15" fillId="0" borderId="2" xfId="0" applyNumberFormat="1" applyFont="1" applyBorder="1" applyAlignment="1">
      <alignment horizontal="center"/>
    </xf>
    <xf numFmtId="0" fontId="14" fillId="3" borderId="3" xfId="0" applyFont="1" applyFill="1" applyBorder="1" applyAlignment="1">
      <alignment horizontal="center" vertical="center"/>
    </xf>
    <xf numFmtId="0" fontId="13" fillId="0" borderId="1" xfId="0" applyFont="1" applyBorder="1" applyAlignment="1">
      <alignment horizontal="center" vertical="center" wrapText="1"/>
    </xf>
    <xf numFmtId="3" fontId="13" fillId="0" borderId="1" xfId="0" applyNumberFormat="1" applyFont="1" applyBorder="1" applyAlignment="1">
      <alignment horizontal="center"/>
    </xf>
    <xf numFmtId="0" fontId="13" fillId="0" borderId="3" xfId="0" applyFont="1" applyBorder="1" applyAlignment="1">
      <alignment horizontal="center" vertical="top"/>
    </xf>
    <xf numFmtId="1" fontId="13" fillId="0" borderId="3" xfId="0" applyNumberFormat="1" applyFont="1" applyBorder="1" applyAlignment="1">
      <alignment horizontal="center"/>
    </xf>
    <xf numFmtId="0" fontId="15" fillId="0" borderId="9" xfId="7" applyNumberFormat="1" applyFont="1" applyFill="1" applyBorder="1" applyAlignment="1" applyProtection="1">
      <alignment horizontal="justify" vertical="center" wrapText="1"/>
    </xf>
    <xf numFmtId="0" fontId="13" fillId="3" borderId="2" xfId="0" applyFont="1" applyFill="1" applyBorder="1" applyAlignment="1">
      <alignment horizontal="center" vertical="center"/>
    </xf>
    <xf numFmtId="0" fontId="15" fillId="0" borderId="4" xfId="7" applyNumberFormat="1" applyFont="1" applyFill="1" applyBorder="1" applyAlignment="1" applyProtection="1">
      <alignment horizontal="justify" vertical="center" wrapText="1"/>
    </xf>
    <xf numFmtId="0" fontId="13" fillId="3" borderId="3" xfId="0" applyFont="1" applyFill="1" applyBorder="1" applyAlignment="1">
      <alignment horizontal="center" vertical="top"/>
    </xf>
    <xf numFmtId="0" fontId="14" fillId="3" borderId="6" xfId="0" applyFont="1" applyFill="1" applyBorder="1" applyAlignment="1">
      <alignment horizontal="center" vertical="center"/>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3" fillId="0" borderId="1" xfId="0" applyFont="1" applyBorder="1" applyAlignment="1">
      <alignment horizontal="center" vertical="top" wrapText="1"/>
    </xf>
    <xf numFmtId="0" fontId="14" fillId="0" borderId="3" xfId="0" applyFont="1" applyBorder="1" applyAlignment="1">
      <alignment horizontal="center" vertical="center" wrapText="1"/>
    </xf>
    <xf numFmtId="0" fontId="15" fillId="0" borderId="1" xfId="0" applyFont="1" applyBorder="1" applyAlignment="1">
      <alignment horizontal="center" vertical="top"/>
    </xf>
    <xf numFmtId="167" fontId="13" fillId="0" borderId="1" xfId="9" applyNumberFormat="1" applyFont="1" applyBorder="1" applyAlignment="1" applyProtection="1">
      <alignment horizontal="right" vertical="center"/>
      <protection locked="0"/>
    </xf>
    <xf numFmtId="0" fontId="14" fillId="0" borderId="0" xfId="0" applyFont="1"/>
    <xf numFmtId="0" fontId="14" fillId="0" borderId="0" xfId="0" applyFont="1" applyAlignment="1">
      <alignment horizontal="right" vertical="center"/>
    </xf>
    <xf numFmtId="0" fontId="13" fillId="0" borderId="0" xfId="0" applyFont="1" applyAlignment="1">
      <alignment horizontal="right" vertical="center"/>
    </xf>
    <xf numFmtId="43" fontId="13" fillId="0" borderId="1" xfId="9" applyFont="1" applyBorder="1" applyAlignment="1" applyProtection="1">
      <alignment horizontal="right" vertical="center"/>
      <protection locked="0"/>
    </xf>
    <xf numFmtId="166" fontId="9" fillId="0" borderId="1" xfId="0" applyNumberFormat="1" applyFont="1" applyBorder="1" applyAlignment="1">
      <alignment horizontal="center"/>
    </xf>
    <xf numFmtId="166" fontId="8" fillId="0" borderId="1" xfId="0" applyNumberFormat="1" applyFont="1" applyBorder="1" applyAlignment="1">
      <alignment horizontal="center"/>
    </xf>
    <xf numFmtId="167" fontId="13" fillId="0" borderId="1" xfId="9" applyNumberFormat="1" applyFont="1" applyBorder="1" applyAlignment="1" applyProtection="1">
      <alignment horizontal="right"/>
      <protection locked="0"/>
    </xf>
    <xf numFmtId="43" fontId="13" fillId="0" borderId="1" xfId="9" applyFont="1" applyBorder="1" applyAlignment="1" applyProtection="1">
      <alignment horizontal="right"/>
      <protection locked="0"/>
    </xf>
    <xf numFmtId="166" fontId="9" fillId="0" borderId="2" xfId="0" applyNumberFormat="1" applyFont="1" applyBorder="1" applyAlignment="1">
      <alignment horizontal="center"/>
    </xf>
    <xf numFmtId="0" fontId="8" fillId="0" borderId="3" xfId="0" applyFont="1" applyBorder="1" applyAlignment="1">
      <alignment horizontal="center" wrapText="1"/>
    </xf>
    <xf numFmtId="166" fontId="9" fillId="0" borderId="3" xfId="0" applyNumberFormat="1" applyFont="1" applyBorder="1" applyAlignment="1">
      <alignment horizontal="center"/>
    </xf>
    <xf numFmtId="0" fontId="7" fillId="0" borderId="1" xfId="0" applyFont="1" applyBorder="1" applyAlignment="1">
      <alignment horizontal="center"/>
    </xf>
    <xf numFmtId="0" fontId="6" fillId="0" borderId="3" xfId="0" applyFont="1" applyBorder="1" applyAlignment="1">
      <alignment horizontal="center" vertical="center"/>
    </xf>
    <xf numFmtId="166" fontId="13" fillId="0" borderId="1" xfId="0" applyNumberFormat="1" applyFont="1" applyBorder="1" applyAlignment="1">
      <alignment horizontal="center"/>
    </xf>
    <xf numFmtId="166" fontId="11" fillId="0" borderId="1" xfId="0" applyNumberFormat="1" applyFont="1" applyBorder="1" applyAlignment="1">
      <alignment horizontal="center" vertical="center"/>
    </xf>
    <xf numFmtId="166" fontId="14" fillId="0" borderId="1" xfId="0" applyNumberFormat="1" applyFont="1" applyBorder="1" applyAlignment="1">
      <alignment horizontal="right" vertical="center"/>
    </xf>
    <xf numFmtId="166" fontId="10" fillId="0" borderId="1" xfId="0" applyNumberFormat="1" applyFont="1" applyBorder="1" applyAlignment="1">
      <alignment horizontal="right" vertical="center"/>
    </xf>
    <xf numFmtId="2" fontId="6" fillId="0" borderId="2" xfId="0" applyNumberFormat="1" applyFont="1" applyBorder="1" applyAlignment="1">
      <alignment horizontal="center" vertical="center"/>
    </xf>
    <xf numFmtId="2" fontId="6" fillId="0" borderId="2" xfId="5" applyNumberFormat="1" applyFont="1" applyBorder="1" applyAlignment="1">
      <alignment horizontal="center" vertical="center"/>
    </xf>
    <xf numFmtId="0" fontId="5" fillId="0" borderId="0" xfId="0" applyFont="1" applyAlignment="1">
      <alignment vertical="center"/>
    </xf>
    <xf numFmtId="0" fontId="8" fillId="0" borderId="1" xfId="0" applyFont="1" applyBorder="1" applyAlignment="1">
      <alignment horizontal="center" vertical="center"/>
    </xf>
    <xf numFmtId="0" fontId="9" fillId="0" borderId="0" xfId="0" applyFont="1" applyAlignment="1">
      <alignment vertical="center"/>
    </xf>
    <xf numFmtId="0" fontId="5" fillId="0" borderId="1" xfId="0" applyFont="1" applyBorder="1" applyAlignment="1">
      <alignment vertical="center"/>
    </xf>
    <xf numFmtId="0" fontId="9" fillId="0" borderId="1" xfId="0" applyFont="1" applyBorder="1" applyAlignment="1">
      <alignment vertical="center"/>
    </xf>
    <xf numFmtId="168" fontId="13" fillId="0" borderId="1" xfId="9" applyNumberFormat="1" applyFont="1" applyBorder="1" applyAlignment="1">
      <alignment horizontal="right" vertical="center"/>
    </xf>
    <xf numFmtId="165" fontId="14" fillId="0" borderId="1" xfId="0" applyNumberFormat="1" applyFont="1" applyBorder="1" applyAlignment="1">
      <alignment horizontal="center" vertical="center"/>
    </xf>
    <xf numFmtId="2" fontId="14" fillId="0" borderId="1" xfId="0" applyNumberFormat="1" applyFont="1" applyBorder="1" applyAlignment="1">
      <alignment horizontal="center" vertical="center"/>
    </xf>
    <xf numFmtId="2" fontId="14" fillId="0" borderId="1" xfId="5" applyNumberFormat="1" applyFont="1" applyBorder="1" applyAlignment="1">
      <alignment horizontal="center" vertical="center"/>
    </xf>
    <xf numFmtId="167" fontId="13" fillId="0" borderId="1" xfId="9" applyNumberFormat="1" applyFont="1" applyBorder="1" applyAlignment="1" applyProtection="1">
      <alignment vertical="center"/>
      <protection locked="0"/>
    </xf>
    <xf numFmtId="3" fontId="14" fillId="0" borderId="1" xfId="0" applyNumberFormat="1" applyFont="1" applyBorder="1" applyAlignment="1">
      <alignment horizontal="center" vertical="center"/>
    </xf>
    <xf numFmtId="3" fontId="14" fillId="0" borderId="1" xfId="0" applyNumberFormat="1" applyFont="1" applyBorder="1" applyAlignment="1">
      <alignment horizontal="center" vertical="center" wrapText="1"/>
    </xf>
    <xf numFmtId="0" fontId="7" fillId="0" borderId="0" xfId="0" applyFont="1"/>
    <xf numFmtId="0" fontId="14" fillId="0" borderId="1" xfId="0" applyFont="1" applyBorder="1" applyAlignment="1">
      <alignment horizontal="center" vertical="center" wrapText="1"/>
    </xf>
    <xf numFmtId="165" fontId="17" fillId="0" borderId="1" xfId="0" applyNumberFormat="1" applyFont="1" applyBorder="1" applyAlignment="1">
      <alignment horizontal="center" vertical="center"/>
    </xf>
    <xf numFmtId="2" fontId="17" fillId="0" borderId="1" xfId="5" applyNumberFormat="1" applyFont="1" applyBorder="1" applyAlignment="1">
      <alignment horizontal="center" vertical="center"/>
    </xf>
    <xf numFmtId="2" fontId="17" fillId="0" borderId="1" xfId="0" applyNumberFormat="1" applyFont="1" applyBorder="1" applyAlignment="1">
      <alignment horizontal="center" vertical="center"/>
    </xf>
    <xf numFmtId="3" fontId="17" fillId="0" borderId="1" xfId="0" applyNumberFormat="1" applyFont="1" applyBorder="1" applyAlignment="1">
      <alignment horizontal="center" vertical="center"/>
    </xf>
    <xf numFmtId="3"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7" fillId="0" borderId="9" xfId="7" applyNumberFormat="1" applyFont="1" applyFill="1" applyBorder="1" applyAlignment="1" applyProtection="1">
      <alignment horizontal="justify" vertical="center" wrapText="1"/>
    </xf>
    <xf numFmtId="0" fontId="7" fillId="0" borderId="10" xfId="7" applyNumberFormat="1" applyFont="1" applyFill="1" applyBorder="1" applyAlignment="1" applyProtection="1">
      <alignment horizontal="justify" vertical="center" wrapText="1"/>
    </xf>
    <xf numFmtId="3"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18" fillId="0" borderId="1" xfId="0" applyFont="1" applyBorder="1" applyAlignment="1">
      <alignment horizontal="center" vertical="center"/>
    </xf>
    <xf numFmtId="0" fontId="20" fillId="0" borderId="1" xfId="0" applyFont="1" applyBorder="1" applyAlignment="1">
      <alignment horizontal="center" vertical="center"/>
    </xf>
    <xf numFmtId="2" fontId="14" fillId="0" borderId="1" xfId="5" applyNumberFormat="1" applyFont="1" applyBorder="1" applyAlignment="1">
      <alignment horizontal="center" vertical="center"/>
    </xf>
    <xf numFmtId="3" fontId="20" fillId="0" borderId="1" xfId="0" applyNumberFormat="1" applyFont="1" applyBorder="1" applyAlignment="1">
      <alignment horizontal="center" vertical="center"/>
    </xf>
    <xf numFmtId="0" fontId="14" fillId="0" borderId="7" xfId="0" applyFont="1" applyBorder="1" applyAlignment="1">
      <alignment horizontal="left" vertical="top" wrapText="1"/>
    </xf>
    <xf numFmtId="0" fontId="14"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9" xfId="0" applyFont="1" applyBorder="1" applyAlignment="1">
      <alignment horizontal="left" vertical="center"/>
    </xf>
    <xf numFmtId="0" fontId="14" fillId="0" borderId="10" xfId="0" applyFont="1" applyBorder="1" applyAlignment="1">
      <alignment horizontal="left"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13" fillId="0" borderId="7" xfId="0" applyFont="1" applyBorder="1" applyAlignment="1" applyProtection="1">
      <alignment horizontal="left" vertical="top" wrapText="1"/>
      <protection locked="0"/>
    </xf>
    <xf numFmtId="0" fontId="13" fillId="0" borderId="8" xfId="0" applyFont="1" applyBorder="1" applyAlignment="1" applyProtection="1">
      <alignment horizontal="left" vertical="top" wrapText="1"/>
      <protection locked="0"/>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9" xfId="0" applyFont="1" applyBorder="1" applyAlignment="1" applyProtection="1">
      <alignment horizontal="left" vertical="top" wrapText="1"/>
      <protection locked="0"/>
    </xf>
    <xf numFmtId="0" fontId="13" fillId="0" borderId="10" xfId="0" applyFont="1" applyBorder="1" applyAlignment="1" applyProtection="1">
      <alignment horizontal="left" vertical="top" wrapText="1"/>
      <protection locked="0"/>
    </xf>
    <xf numFmtId="0" fontId="13" fillId="0" borderId="4" xfId="0" applyFont="1" applyBorder="1" applyAlignment="1" applyProtection="1">
      <alignment horizontal="left" vertical="top" wrapText="1"/>
      <protection locked="0"/>
    </xf>
    <xf numFmtId="0" fontId="13" fillId="0" borderId="5" xfId="0" applyFont="1" applyBorder="1" applyAlignment="1" applyProtection="1">
      <alignment horizontal="left" vertical="top" wrapText="1"/>
      <protection locked="0"/>
    </xf>
    <xf numFmtId="0" fontId="16" fillId="0" borderId="9" xfId="0" applyFont="1" applyBorder="1" applyAlignment="1">
      <alignment horizontal="left" vertical="center" wrapText="1"/>
    </xf>
    <xf numFmtId="0" fontId="16" fillId="0" borderId="10" xfId="0" applyFont="1" applyBorder="1" applyAlignment="1">
      <alignment horizontal="left" vertical="center" wrapText="1"/>
    </xf>
    <xf numFmtId="0" fontId="13" fillId="2" borderId="11" xfId="0" applyFont="1" applyFill="1" applyBorder="1" applyAlignment="1">
      <alignment horizontal="left" vertical="top" wrapText="1"/>
    </xf>
    <xf numFmtId="0" fontId="13" fillId="2" borderId="12"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4" xfId="0" applyFont="1" applyFill="1" applyBorder="1" applyAlignment="1" applyProtection="1">
      <alignment horizontal="left" vertical="top" wrapText="1"/>
      <protection locked="0"/>
    </xf>
    <xf numFmtId="0" fontId="13" fillId="2" borderId="5" xfId="0" applyFont="1" applyFill="1" applyBorder="1" applyAlignment="1" applyProtection="1">
      <alignment horizontal="left" vertical="top" wrapText="1"/>
      <protection locked="0"/>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8" fillId="0" borderId="9" xfId="0" applyFont="1" applyBorder="1" applyAlignment="1">
      <alignment horizontal="center" wrapText="1"/>
    </xf>
    <xf numFmtId="0" fontId="8" fillId="0" borderId="10" xfId="0" applyFont="1" applyBorder="1" applyAlignment="1">
      <alignment horizontal="center" wrapText="1"/>
    </xf>
    <xf numFmtId="0" fontId="19" fillId="0" borderId="1" xfId="0" applyFont="1" applyBorder="1" applyAlignment="1">
      <alignment horizontal="center" vertical="center"/>
    </xf>
    <xf numFmtId="2" fontId="17" fillId="0" borderId="1" xfId="5" applyNumberFormat="1" applyFont="1" applyBorder="1" applyAlignment="1">
      <alignment horizontal="center" vertical="center"/>
    </xf>
    <xf numFmtId="3" fontId="19" fillId="0" borderId="1" xfId="0" applyNumberFormat="1" applyFont="1" applyBorder="1" applyAlignment="1">
      <alignment horizontal="center" vertical="center"/>
    </xf>
    <xf numFmtId="0" fontId="6" fillId="0" borderId="7" xfId="0" applyFont="1" applyBorder="1" applyAlignment="1">
      <alignment horizontal="left" wrapText="1"/>
    </xf>
    <xf numFmtId="0" fontId="6" fillId="0" borderId="8" xfId="0" applyFont="1" applyBorder="1" applyAlignment="1">
      <alignment horizontal="left" wrapText="1"/>
    </xf>
    <xf numFmtId="0" fontId="9" fillId="0" borderId="9" xfId="0" applyFont="1" applyBorder="1" applyAlignment="1">
      <alignment horizontal="left" wrapText="1"/>
    </xf>
    <xf numFmtId="0" fontId="9" fillId="0" borderId="10" xfId="0" applyFont="1" applyBorder="1" applyAlignment="1">
      <alignment horizontal="lef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6" fillId="0" borderId="4" xfId="0" applyFont="1" applyBorder="1" applyAlignment="1">
      <alignment horizontal="left" wrapText="1"/>
    </xf>
    <xf numFmtId="0" fontId="6" fillId="0" borderId="5" xfId="0" applyFont="1" applyBorder="1" applyAlignment="1">
      <alignment horizontal="left" wrapText="1"/>
    </xf>
    <xf numFmtId="0" fontId="9" fillId="0" borderId="4" xfId="0" applyFont="1" applyBorder="1" applyAlignment="1">
      <alignment horizontal="center"/>
    </xf>
    <xf numFmtId="0" fontId="9" fillId="0" borderId="5"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6" fillId="0" borderId="9" xfId="0" applyFont="1" applyBorder="1" applyAlignment="1">
      <alignment horizontal="left" wrapText="1"/>
    </xf>
    <xf numFmtId="0" fontId="6" fillId="0" borderId="10" xfId="0" applyFont="1" applyBorder="1" applyAlignment="1">
      <alignment horizontal="left" wrapText="1"/>
    </xf>
    <xf numFmtId="0" fontId="6" fillId="0" borderId="2" xfId="0" applyFont="1" applyBorder="1" applyAlignment="1">
      <alignment horizontal="center"/>
    </xf>
    <xf numFmtId="0" fontId="6" fillId="0" borderId="3" xfId="0" applyFont="1" applyBorder="1" applyAlignment="1">
      <alignment horizontal="center"/>
    </xf>
    <xf numFmtId="0" fontId="5"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2" fontId="6" fillId="0" borderId="9" xfId="5" applyNumberFormat="1" applyFont="1" applyBorder="1" applyAlignment="1">
      <alignment horizontal="left" vertical="center"/>
    </xf>
    <xf numFmtId="2" fontId="6" fillId="0" borderId="10" xfId="5" applyNumberFormat="1" applyFont="1" applyBorder="1" applyAlignment="1">
      <alignment horizontal="left" vertical="center"/>
    </xf>
    <xf numFmtId="0" fontId="5" fillId="0" borderId="0" xfId="0" applyFont="1" applyBorder="1" applyAlignment="1">
      <alignment horizontal="center" vertical="center"/>
    </xf>
    <xf numFmtId="0" fontId="6" fillId="0" borderId="1" xfId="0" applyFont="1" applyBorder="1" applyAlignment="1">
      <alignment horizontal="right" vertical="center" wrapText="1"/>
    </xf>
    <xf numFmtId="167" fontId="6" fillId="0" borderId="1" xfId="9" applyNumberFormat="1" applyFont="1" applyBorder="1" applyAlignment="1">
      <alignment horizontal="right" vertical="center"/>
    </xf>
    <xf numFmtId="3" fontId="5" fillId="0" borderId="1" xfId="0" applyNumberFormat="1" applyFont="1" applyBorder="1" applyAlignment="1">
      <alignment horizontal="right" vertical="center"/>
    </xf>
  </cellXfs>
  <cellStyles count="10">
    <cellStyle name="Comma" xfId="9" builtinId="3"/>
    <cellStyle name="Comma 2" xfId="7" xr:uid="{00000000-0005-0000-0000-000000000000}"/>
    <cellStyle name="Normal" xfId="0" builtinId="0"/>
    <cellStyle name="Normal 2" xfId="1" xr:uid="{00000000-0005-0000-0000-000002000000}"/>
    <cellStyle name="Normal 2 2" xfId="2" xr:uid="{00000000-0005-0000-0000-000003000000}"/>
    <cellStyle name="Normal 2 3" xfId="8" xr:uid="{00000000-0005-0000-0000-000004000000}"/>
    <cellStyle name="Normal 3" xfId="3" xr:uid="{00000000-0005-0000-0000-000005000000}"/>
    <cellStyle name="Normal 4" xfId="4" xr:uid="{00000000-0005-0000-0000-000006000000}"/>
    <cellStyle name="Normal 5" xfId="6" xr:uid="{00000000-0005-0000-0000-000007000000}"/>
    <cellStyle name="Normal_B.O.Q priced" xfId="5" xr:uid="{00000000-0005-0000-0000-000008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Lama%20Retails%20-%20Dolmen%20Mall%20Clifton%20Karachi\VO\01-%20variation%20order%20for%20sprinkler%20caps.xlsx" TargetMode="External"/><Relationship Id="rId1" Type="http://schemas.openxmlformats.org/officeDocument/2006/relationships/externalLinkPath" Target="VO/01-%20variation%20order%20for%20sprinkler%20cap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Running%20projects\Lama%20Retails%20-%20Dolmen%20Mall%20Clifton%20Karachi\VO\02-%20variation%20order%20for%20Dismantling%20of%20Existing%20Pipe%20and%20sprinkler.xlsx" TargetMode="External"/><Relationship Id="rId1" Type="http://schemas.openxmlformats.org/officeDocument/2006/relationships/externalLinkPath" Target="VO/02-%20variation%20order%20for%20Dismantling%20of%20Existing%20Pipe%20and%20sprink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8">
          <cell r="J28">
            <v>341850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8">
          <cell r="J28">
            <v>49718.75</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5"/>
  <sheetViews>
    <sheetView showGridLines="0" tabSelected="1" zoomScale="110" zoomScaleNormal="110" zoomScaleSheetLayoutView="90" zoomScalePageLayoutView="90" workbookViewId="0">
      <selection activeCell="H14" sqref="H14"/>
    </sheetView>
  </sheetViews>
  <sheetFormatPr defaultColWidth="9.140625" defaultRowHeight="30" customHeight="1" x14ac:dyDescent="0.3"/>
  <cols>
    <col min="1" max="1" width="5.5703125" style="2" customWidth="1"/>
    <col min="2" max="2" width="57.85546875" style="1" customWidth="1"/>
    <col min="3" max="3" width="12" style="5" customWidth="1"/>
    <col min="4" max="4" width="13.28515625" style="5" customWidth="1"/>
    <col min="5" max="5" width="13.7109375" style="5" customWidth="1"/>
    <col min="6" max="8" width="9.140625" style="2"/>
    <col min="9" max="16384" width="9.140625" style="1"/>
  </cols>
  <sheetData>
    <row r="1" spans="1:12" ht="15.95" customHeight="1" x14ac:dyDescent="0.3">
      <c r="A1" s="21" t="s">
        <v>40</v>
      </c>
      <c r="B1" s="21"/>
      <c r="C1" s="21"/>
      <c r="D1" s="21"/>
      <c r="E1" s="23" t="s">
        <v>19</v>
      </c>
    </row>
    <row r="2" spans="1:12" ht="15.95" customHeight="1" x14ac:dyDescent="0.3">
      <c r="A2" s="43" t="s">
        <v>41</v>
      </c>
      <c r="B2" s="43"/>
      <c r="C2" s="43"/>
      <c r="D2" s="43"/>
      <c r="E2" s="44" t="s">
        <v>66</v>
      </c>
    </row>
    <row r="5" spans="1:12" ht="27" customHeight="1" x14ac:dyDescent="0.3">
      <c r="A5" s="141" t="s">
        <v>98</v>
      </c>
      <c r="B5" s="141"/>
      <c r="C5" s="141"/>
      <c r="D5" s="141"/>
      <c r="E5" s="141"/>
    </row>
    <row r="6" spans="1:12" ht="35.25" customHeight="1" x14ac:dyDescent="0.3">
      <c r="A6" s="14" t="s">
        <v>2</v>
      </c>
      <c r="B6" s="8" t="s">
        <v>1</v>
      </c>
      <c r="C6" s="7" t="s">
        <v>6</v>
      </c>
      <c r="D6" s="7" t="s">
        <v>7</v>
      </c>
      <c r="E6" s="9" t="s">
        <v>8</v>
      </c>
    </row>
    <row r="7" spans="1:12" s="2" customFormat="1" ht="33" customHeight="1" x14ac:dyDescent="0.3">
      <c r="A7" s="6">
        <v>1</v>
      </c>
      <c r="B7" s="10" t="s">
        <v>69</v>
      </c>
      <c r="C7" s="45">
        <f>HVAC!L46</f>
        <v>634945.5</v>
      </c>
      <c r="D7" s="45">
        <f>HVAC!M46</f>
        <v>138764.79999999999</v>
      </c>
      <c r="E7" s="45">
        <f>D7+C7</f>
        <v>773710.3</v>
      </c>
      <c r="I7" s="1"/>
      <c r="J7" s="1"/>
      <c r="K7" s="1"/>
      <c r="L7" s="1"/>
    </row>
    <row r="8" spans="1:12" s="2" customFormat="1" ht="33" customHeight="1" x14ac:dyDescent="0.3">
      <c r="A8" s="6">
        <v>2</v>
      </c>
      <c r="B8" s="10" t="s">
        <v>68</v>
      </c>
      <c r="C8" s="45">
        <f>FF!L36</f>
        <v>319798.4375</v>
      </c>
      <c r="D8" s="45">
        <f>FF!M36</f>
        <v>76000</v>
      </c>
      <c r="E8" s="45">
        <f>D8+C8</f>
        <v>395798.4375</v>
      </c>
      <c r="I8" s="1"/>
      <c r="J8" s="1"/>
      <c r="K8" s="1"/>
      <c r="L8" s="1"/>
    </row>
    <row r="9" spans="1:12" s="2" customFormat="1" ht="33" customHeight="1" x14ac:dyDescent="0.3">
      <c r="A9" s="6">
        <v>3</v>
      </c>
      <c r="B9" s="10" t="s">
        <v>90</v>
      </c>
      <c r="C9" s="45"/>
      <c r="D9" s="45"/>
      <c r="E9" s="45">
        <f>[1]Sheet1!$J$28+[2]Sheet1!$J$28</f>
        <v>391568.75</v>
      </c>
      <c r="I9" s="1"/>
      <c r="J9" s="1"/>
      <c r="K9" s="1"/>
      <c r="L9" s="1"/>
    </row>
    <row r="10" spans="1:12" ht="39.950000000000003" customHeight="1" x14ac:dyDescent="0.3">
      <c r="A10" s="3"/>
      <c r="B10" s="4" t="s">
        <v>5</v>
      </c>
      <c r="C10" s="46"/>
      <c r="D10" s="46"/>
      <c r="E10" s="46">
        <f>SUM(E7:E9)</f>
        <v>1561077.4875</v>
      </c>
    </row>
    <row r="12" spans="1:12" ht="39.950000000000003" customHeight="1" x14ac:dyDescent="0.3">
      <c r="A12" s="221"/>
      <c r="B12" s="222" t="s">
        <v>99</v>
      </c>
      <c r="C12" s="223"/>
      <c r="D12" s="223"/>
      <c r="E12" s="223">
        <f>E10*4.5%</f>
        <v>70248.486937499998</v>
      </c>
    </row>
    <row r="13" spans="1:12" ht="39.950000000000003" customHeight="1" x14ac:dyDescent="0.3">
      <c r="A13" s="221"/>
      <c r="B13" s="222" t="s">
        <v>100</v>
      </c>
      <c r="C13" s="223"/>
      <c r="D13" s="223"/>
      <c r="E13" s="223">
        <f>E12+E10</f>
        <v>1631325.9744375001</v>
      </c>
    </row>
    <row r="14" spans="1:12" ht="30" customHeight="1" x14ac:dyDescent="0.3">
      <c r="B14" s="222" t="s">
        <v>102</v>
      </c>
      <c r="C14" s="224"/>
      <c r="D14" s="224"/>
      <c r="E14" s="223" t="s">
        <v>101</v>
      </c>
    </row>
    <row r="15" spans="1:12" ht="30" customHeight="1" x14ac:dyDescent="0.3">
      <c r="B15" s="222" t="s">
        <v>103</v>
      </c>
      <c r="C15" s="224"/>
      <c r="D15" s="224"/>
      <c r="E15" s="223">
        <f>E13</f>
        <v>1631325.9744375001</v>
      </c>
    </row>
  </sheetData>
  <mergeCells count="1">
    <mergeCell ref="A5:E5"/>
  </mergeCells>
  <printOptions horizontalCentered="1"/>
  <pageMargins left="0.75" right="0.49" top="0.94" bottom="0.37" header="0.53" footer="0.17"/>
  <pageSetup paperSize="9" scale="87" orientation="portrait" r:id="rId1"/>
  <headerFooter>
    <oddFooter>&amp;L&amp;"Century Gothic,Regular"&amp;9ElekEn Associates&amp;R&amp;"Century Gothic,Regular"&amp;9July 24, 2024</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46"/>
  <sheetViews>
    <sheetView showGridLines="0" topLeftCell="A26" zoomScale="85" zoomScaleNormal="85" zoomScaleSheetLayoutView="90" zoomScalePageLayoutView="90" workbookViewId="0">
      <selection activeCell="J44" sqref="J44"/>
    </sheetView>
  </sheetViews>
  <sheetFormatPr defaultColWidth="9.140625" defaultRowHeight="30" customHeight="1" x14ac:dyDescent="0.25"/>
  <cols>
    <col min="1" max="1" width="5.5703125" style="48" customWidth="1"/>
    <col min="2" max="2" width="4.42578125" style="48" customWidth="1"/>
    <col min="3" max="3" width="61.7109375" style="48" customWidth="1"/>
    <col min="4" max="4" width="7" style="50" customWidth="1"/>
    <col min="5" max="5" width="5.5703125" style="51" customWidth="1"/>
    <col min="6" max="7" width="15.42578125" style="52" customWidth="1"/>
    <col min="8" max="11" width="11.5703125" style="52" customWidth="1"/>
    <col min="12" max="12" width="14.7109375" style="52" customWidth="1"/>
    <col min="13" max="14" width="11.5703125" style="52" customWidth="1"/>
    <col min="15" max="16384" width="9.140625" style="48"/>
  </cols>
  <sheetData>
    <row r="1" spans="1:21" ht="15.95" customHeight="1" x14ac:dyDescent="0.25">
      <c r="A1" s="47" t="s">
        <v>40</v>
      </c>
      <c r="B1" s="47"/>
      <c r="C1" s="47"/>
      <c r="D1" s="98"/>
      <c r="E1" s="98"/>
      <c r="F1" s="47"/>
      <c r="G1" s="47"/>
      <c r="H1" s="47"/>
      <c r="I1" s="47"/>
      <c r="J1" s="47"/>
      <c r="K1" s="47"/>
      <c r="L1" s="47"/>
      <c r="M1" s="47"/>
      <c r="N1" s="99" t="s">
        <v>18</v>
      </c>
    </row>
    <row r="2" spans="1:21" ht="15.95" customHeight="1" x14ac:dyDescent="0.25">
      <c r="A2" s="49" t="s">
        <v>41</v>
      </c>
      <c r="B2" s="53"/>
      <c r="C2" s="53"/>
      <c r="D2" s="48"/>
      <c r="E2" s="48"/>
      <c r="F2" s="53"/>
      <c r="G2" s="53"/>
      <c r="H2" s="53"/>
      <c r="I2" s="53"/>
      <c r="J2" s="53"/>
      <c r="K2" s="53"/>
      <c r="L2" s="53"/>
      <c r="M2" s="53"/>
      <c r="N2" s="100" t="s">
        <v>20</v>
      </c>
    </row>
    <row r="3" spans="1:21" ht="40.5" customHeight="1" x14ac:dyDescent="0.25">
      <c r="A3" s="142" t="s">
        <v>18</v>
      </c>
      <c r="B3" s="142"/>
      <c r="C3" s="142"/>
      <c r="D3" s="142"/>
      <c r="E3" s="142"/>
      <c r="F3" s="142"/>
      <c r="G3" s="142"/>
      <c r="H3" s="142"/>
      <c r="I3" s="144" t="s">
        <v>91</v>
      </c>
      <c r="J3" s="144"/>
      <c r="K3" s="144"/>
      <c r="L3" s="144"/>
      <c r="M3" s="144"/>
      <c r="N3" s="144"/>
    </row>
    <row r="4" spans="1:21" s="53" customFormat="1" ht="44.25" customHeight="1" x14ac:dyDescent="0.25">
      <c r="A4" s="123" t="s">
        <v>2</v>
      </c>
      <c r="B4" s="143" t="s">
        <v>1</v>
      </c>
      <c r="C4" s="143"/>
      <c r="D4" s="124" t="s">
        <v>3</v>
      </c>
      <c r="E4" s="125" t="s">
        <v>0</v>
      </c>
      <c r="F4" s="127" t="s">
        <v>78</v>
      </c>
      <c r="G4" s="128" t="s">
        <v>79</v>
      </c>
      <c r="H4" s="128" t="s">
        <v>80</v>
      </c>
      <c r="I4" s="128" t="s">
        <v>92</v>
      </c>
      <c r="J4" s="128" t="s">
        <v>93</v>
      </c>
      <c r="K4" s="128" t="s">
        <v>94</v>
      </c>
      <c r="L4" s="130" t="s">
        <v>95</v>
      </c>
      <c r="M4" s="130" t="s">
        <v>96</v>
      </c>
      <c r="N4" s="130" t="s">
        <v>97</v>
      </c>
    </row>
    <row r="5" spans="1:21" ht="17.45" customHeight="1" x14ac:dyDescent="0.25">
      <c r="A5" s="157"/>
      <c r="B5" s="159" t="s">
        <v>42</v>
      </c>
      <c r="C5" s="160"/>
      <c r="D5" s="163"/>
      <c r="E5" s="163"/>
      <c r="F5" s="157"/>
      <c r="G5" s="157"/>
      <c r="H5" s="54"/>
      <c r="I5" s="54"/>
      <c r="J5" s="54"/>
      <c r="K5" s="54"/>
      <c r="L5" s="54"/>
      <c r="M5" s="54"/>
      <c r="N5" s="157"/>
    </row>
    <row r="6" spans="1:21" ht="17.45" customHeight="1" x14ac:dyDescent="0.25">
      <c r="A6" s="158"/>
      <c r="B6" s="161"/>
      <c r="C6" s="162"/>
      <c r="D6" s="164"/>
      <c r="E6" s="164"/>
      <c r="F6" s="158"/>
      <c r="G6" s="158"/>
      <c r="H6" s="56"/>
      <c r="I6" s="56"/>
      <c r="J6" s="56"/>
      <c r="K6" s="56"/>
      <c r="L6" s="56"/>
      <c r="M6" s="56"/>
      <c r="N6" s="158"/>
    </row>
    <row r="7" spans="1:21" ht="17.45" customHeight="1" x14ac:dyDescent="0.25">
      <c r="A7" s="58">
        <v>1</v>
      </c>
      <c r="B7" s="153" t="s">
        <v>28</v>
      </c>
      <c r="C7" s="154"/>
      <c r="D7" s="59"/>
      <c r="E7" s="59"/>
      <c r="F7" s="60"/>
      <c r="G7" s="60"/>
      <c r="H7" s="60"/>
      <c r="I7" s="60"/>
      <c r="J7" s="60"/>
      <c r="K7" s="60"/>
      <c r="L7" s="60"/>
      <c r="M7" s="60"/>
      <c r="N7" s="60"/>
    </row>
    <row r="8" spans="1:21" ht="96.75" customHeight="1" x14ac:dyDescent="0.25">
      <c r="A8" s="54"/>
      <c r="B8" s="171" t="s">
        <v>29</v>
      </c>
      <c r="C8" s="172"/>
      <c r="D8" s="61"/>
      <c r="E8" s="55"/>
      <c r="F8" s="62"/>
      <c r="G8" s="62"/>
      <c r="H8" s="62"/>
      <c r="I8" s="62"/>
      <c r="J8" s="62"/>
      <c r="K8" s="62"/>
      <c r="L8" s="62"/>
      <c r="M8" s="62"/>
      <c r="N8" s="62"/>
    </row>
    <row r="9" spans="1:21" ht="16.899999999999999" customHeight="1" x14ac:dyDescent="0.25">
      <c r="A9" s="63"/>
      <c r="B9" s="64" t="s">
        <v>26</v>
      </c>
      <c r="C9" s="65" t="s">
        <v>25</v>
      </c>
      <c r="D9" s="66">
        <v>350</v>
      </c>
      <c r="E9" s="67" t="s">
        <v>10</v>
      </c>
      <c r="F9" s="68">
        <v>550</v>
      </c>
      <c r="G9" s="68">
        <v>80</v>
      </c>
      <c r="H9" s="97">
        <f>SUM(F9+G9)*D9</f>
        <v>220500</v>
      </c>
      <c r="I9" s="101">
        <v>215.81</v>
      </c>
      <c r="J9" s="97"/>
      <c r="K9" s="101">
        <f>J9+I9</f>
        <v>215.81</v>
      </c>
      <c r="L9" s="97">
        <f>K9*F9</f>
        <v>118695.5</v>
      </c>
      <c r="M9" s="97">
        <f>K9*G9</f>
        <v>17264.8</v>
      </c>
      <c r="N9" s="97">
        <f>M9+L9</f>
        <v>135960.29999999999</v>
      </c>
      <c r="O9" s="69"/>
      <c r="P9" s="70"/>
      <c r="Q9" s="70"/>
    </row>
    <row r="10" spans="1:21" s="75" customFormat="1" ht="27" customHeight="1" x14ac:dyDescent="0.25">
      <c r="A10" s="71"/>
      <c r="B10" s="173" t="s">
        <v>70</v>
      </c>
      <c r="C10" s="174"/>
      <c r="D10" s="72"/>
      <c r="E10" s="73"/>
      <c r="F10" s="74"/>
      <c r="G10" s="74"/>
      <c r="H10" s="74"/>
      <c r="I10" s="74"/>
      <c r="J10" s="74"/>
      <c r="K10" s="97"/>
      <c r="L10" s="97"/>
      <c r="M10" s="97"/>
      <c r="N10" s="97"/>
      <c r="O10" s="48"/>
      <c r="P10" s="48"/>
      <c r="Q10" s="48"/>
      <c r="R10" s="48"/>
      <c r="S10" s="48"/>
      <c r="T10" s="48"/>
      <c r="U10" s="48"/>
    </row>
    <row r="11" spans="1:21" ht="17.45" customHeight="1" x14ac:dyDescent="0.25">
      <c r="A11" s="58">
        <v>2</v>
      </c>
      <c r="B11" s="161" t="s">
        <v>31</v>
      </c>
      <c r="C11" s="162"/>
      <c r="D11" s="59"/>
      <c r="E11" s="59"/>
      <c r="F11" s="60"/>
      <c r="G11" s="60"/>
      <c r="H11" s="60"/>
      <c r="I11" s="60"/>
      <c r="J11" s="60"/>
      <c r="K11" s="97"/>
      <c r="L11" s="97"/>
      <c r="M11" s="97"/>
      <c r="N11" s="97"/>
    </row>
    <row r="12" spans="1:21" ht="102.75" customHeight="1" x14ac:dyDescent="0.25">
      <c r="A12" s="54"/>
      <c r="B12" s="171" t="s">
        <v>12</v>
      </c>
      <c r="C12" s="172"/>
      <c r="D12" s="61"/>
      <c r="E12" s="55"/>
      <c r="F12" s="68"/>
      <c r="G12" s="68"/>
      <c r="H12" s="97"/>
      <c r="I12" s="97"/>
      <c r="J12" s="97"/>
      <c r="K12" s="97"/>
      <c r="L12" s="97"/>
      <c r="M12" s="97"/>
      <c r="N12" s="97"/>
    </row>
    <row r="13" spans="1:21" ht="25.5" customHeight="1" x14ac:dyDescent="0.25">
      <c r="A13" s="63"/>
      <c r="B13" s="64" t="s">
        <v>26</v>
      </c>
      <c r="C13" s="65" t="s">
        <v>30</v>
      </c>
      <c r="D13" s="66">
        <v>1000</v>
      </c>
      <c r="E13" s="67" t="s">
        <v>10</v>
      </c>
      <c r="F13" s="68">
        <v>250</v>
      </c>
      <c r="G13" s="68">
        <v>50</v>
      </c>
      <c r="H13" s="97">
        <f t="shared" ref="H13:H45" si="0">SUM(F13+G13)*D13</f>
        <v>300000</v>
      </c>
      <c r="I13" s="101">
        <v>600</v>
      </c>
      <c r="J13" s="97"/>
      <c r="K13" s="97">
        <f t="shared" ref="K13:K45" si="1">J13+I13</f>
        <v>600</v>
      </c>
      <c r="L13" s="97">
        <f t="shared" ref="L13:L45" si="2">K13*F13</f>
        <v>150000</v>
      </c>
      <c r="M13" s="97">
        <f t="shared" ref="M13:M45" si="3">K13*G13</f>
        <v>30000</v>
      </c>
      <c r="N13" s="97">
        <f t="shared" ref="N13:N45" si="4">M13+L13</f>
        <v>180000</v>
      </c>
      <c r="P13" s="70"/>
      <c r="Q13" s="70"/>
    </row>
    <row r="14" spans="1:21" s="75" customFormat="1" ht="37.5" customHeight="1" x14ac:dyDescent="0.25">
      <c r="A14" s="71"/>
      <c r="B14" s="173" t="s">
        <v>71</v>
      </c>
      <c r="C14" s="174"/>
      <c r="D14" s="72"/>
      <c r="E14" s="73"/>
      <c r="F14" s="68"/>
      <c r="G14" s="68"/>
      <c r="H14" s="97"/>
      <c r="I14" s="97"/>
      <c r="J14" s="97"/>
      <c r="K14" s="97">
        <f t="shared" si="1"/>
        <v>0</v>
      </c>
      <c r="L14" s="97">
        <f t="shared" si="2"/>
        <v>0</v>
      </c>
      <c r="M14" s="97">
        <f t="shared" si="3"/>
        <v>0</v>
      </c>
      <c r="N14" s="97">
        <f t="shared" si="4"/>
        <v>0</v>
      </c>
      <c r="O14" s="48"/>
      <c r="P14" s="48"/>
      <c r="Q14" s="48"/>
      <c r="R14" s="48"/>
      <c r="S14" s="48"/>
      <c r="T14" s="48"/>
      <c r="U14" s="48"/>
    </row>
    <row r="15" spans="1:21" s="53" customFormat="1" ht="17.45" customHeight="1" x14ac:dyDescent="0.25">
      <c r="A15" s="58">
        <v>3</v>
      </c>
      <c r="B15" s="161" t="s">
        <v>32</v>
      </c>
      <c r="C15" s="162"/>
      <c r="D15" s="60"/>
      <c r="E15" s="60"/>
      <c r="F15" s="68"/>
      <c r="G15" s="68"/>
      <c r="H15" s="97"/>
      <c r="I15" s="97"/>
      <c r="J15" s="97"/>
      <c r="K15" s="97">
        <f t="shared" si="1"/>
        <v>0</v>
      </c>
      <c r="L15" s="97">
        <f t="shared" si="2"/>
        <v>0</v>
      </c>
      <c r="M15" s="97">
        <f t="shared" si="3"/>
        <v>0</v>
      </c>
      <c r="N15" s="97">
        <f t="shared" si="4"/>
        <v>0</v>
      </c>
    </row>
    <row r="16" spans="1:21" ht="61.9" customHeight="1" x14ac:dyDescent="0.25">
      <c r="A16" s="54"/>
      <c r="B16" s="179" t="s">
        <v>13</v>
      </c>
      <c r="C16" s="180"/>
      <c r="D16" s="61"/>
      <c r="E16" s="55"/>
      <c r="F16" s="68"/>
      <c r="G16" s="68"/>
      <c r="H16" s="97"/>
      <c r="I16" s="97"/>
      <c r="J16" s="97"/>
      <c r="K16" s="97">
        <f t="shared" si="1"/>
        <v>0</v>
      </c>
      <c r="L16" s="97">
        <f t="shared" si="2"/>
        <v>0</v>
      </c>
      <c r="M16" s="97">
        <f t="shared" si="3"/>
        <v>0</v>
      </c>
      <c r="N16" s="97">
        <f t="shared" si="4"/>
        <v>0</v>
      </c>
    </row>
    <row r="17" spans="1:21" ht="15.75" customHeight="1" x14ac:dyDescent="0.25">
      <c r="A17" s="78"/>
      <c r="B17" s="64" t="s">
        <v>26</v>
      </c>
      <c r="C17" s="65" t="s">
        <v>27</v>
      </c>
      <c r="D17" s="66">
        <v>100</v>
      </c>
      <c r="E17" s="67" t="s">
        <v>9</v>
      </c>
      <c r="F17" s="68">
        <v>550</v>
      </c>
      <c r="G17" s="68">
        <v>100</v>
      </c>
      <c r="H17" s="97">
        <f t="shared" si="0"/>
        <v>65000</v>
      </c>
      <c r="I17" s="97">
        <v>55</v>
      </c>
      <c r="J17" s="97"/>
      <c r="K17" s="97">
        <f t="shared" si="1"/>
        <v>55</v>
      </c>
      <c r="L17" s="97">
        <f t="shared" si="2"/>
        <v>30250</v>
      </c>
      <c r="M17" s="97">
        <f t="shared" si="3"/>
        <v>5500</v>
      </c>
      <c r="N17" s="97">
        <f t="shared" si="4"/>
        <v>35750</v>
      </c>
      <c r="P17" s="70"/>
      <c r="Q17" s="70"/>
    </row>
    <row r="18" spans="1:21" s="75" customFormat="1" ht="38.25" customHeight="1" x14ac:dyDescent="0.25">
      <c r="A18" s="79"/>
      <c r="B18" s="181" t="s">
        <v>72</v>
      </c>
      <c r="C18" s="182"/>
      <c r="D18" s="80"/>
      <c r="E18" s="81"/>
      <c r="F18" s="68"/>
      <c r="G18" s="68"/>
      <c r="H18" s="97">
        <f t="shared" si="0"/>
        <v>0</v>
      </c>
      <c r="I18" s="97"/>
      <c r="J18" s="97"/>
      <c r="K18" s="97"/>
      <c r="L18" s="97"/>
      <c r="M18" s="97"/>
      <c r="N18" s="97"/>
      <c r="O18" s="48"/>
      <c r="P18" s="48"/>
      <c r="Q18" s="48"/>
      <c r="R18" s="48"/>
      <c r="S18" s="48"/>
      <c r="T18" s="48"/>
      <c r="U18" s="48"/>
    </row>
    <row r="19" spans="1:21" ht="17.45" customHeight="1" x14ac:dyDescent="0.25">
      <c r="A19" s="82">
        <v>4</v>
      </c>
      <c r="B19" s="161" t="s">
        <v>33</v>
      </c>
      <c r="C19" s="162"/>
      <c r="D19" s="57"/>
      <c r="E19" s="57"/>
      <c r="F19" s="68"/>
      <c r="G19" s="68"/>
      <c r="H19" s="97"/>
      <c r="I19" s="97"/>
      <c r="J19" s="97"/>
      <c r="K19" s="97"/>
      <c r="L19" s="97"/>
      <c r="M19" s="97"/>
      <c r="N19" s="97"/>
    </row>
    <row r="20" spans="1:21" ht="78" customHeight="1" x14ac:dyDescent="0.25">
      <c r="A20" s="60"/>
      <c r="B20" s="175" t="s">
        <v>39</v>
      </c>
      <c r="C20" s="176"/>
      <c r="D20" s="66">
        <v>1</v>
      </c>
      <c r="E20" s="67" t="s">
        <v>9</v>
      </c>
      <c r="F20" s="111">
        <v>750</v>
      </c>
      <c r="G20" s="111">
        <v>100</v>
      </c>
      <c r="H20" s="104">
        <f t="shared" si="0"/>
        <v>850</v>
      </c>
      <c r="I20" s="104"/>
      <c r="J20" s="104"/>
      <c r="K20" s="97"/>
      <c r="L20" s="97"/>
      <c r="M20" s="97"/>
      <c r="N20" s="97"/>
    </row>
    <row r="21" spans="1:21" ht="17.45" customHeight="1" x14ac:dyDescent="0.25">
      <c r="A21" s="82">
        <v>5</v>
      </c>
      <c r="B21" s="161" t="s">
        <v>35</v>
      </c>
      <c r="C21" s="162"/>
      <c r="D21" s="57"/>
      <c r="E21" s="57"/>
      <c r="F21" s="68"/>
      <c r="G21" s="68"/>
      <c r="H21" s="97"/>
      <c r="I21" s="97"/>
      <c r="J21" s="97"/>
      <c r="K21" s="97">
        <f t="shared" si="1"/>
        <v>0</v>
      </c>
      <c r="L21" s="97">
        <f t="shared" si="2"/>
        <v>0</v>
      </c>
      <c r="M21" s="97">
        <f t="shared" si="3"/>
        <v>0</v>
      </c>
      <c r="N21" s="97">
        <f t="shared" si="4"/>
        <v>0</v>
      </c>
    </row>
    <row r="22" spans="1:21" ht="69" customHeight="1" x14ac:dyDescent="0.25">
      <c r="A22" s="78"/>
      <c r="B22" s="177" t="s">
        <v>34</v>
      </c>
      <c r="C22" s="178"/>
      <c r="D22" s="66">
        <v>1</v>
      </c>
      <c r="E22" s="67" t="s">
        <v>10</v>
      </c>
      <c r="F22" s="111">
        <v>300</v>
      </c>
      <c r="G22" s="111">
        <v>50</v>
      </c>
      <c r="H22" s="104">
        <f t="shared" si="0"/>
        <v>350</v>
      </c>
      <c r="I22" s="104"/>
      <c r="J22" s="104"/>
      <c r="K22" s="97"/>
      <c r="L22" s="97"/>
      <c r="M22" s="97"/>
      <c r="N22" s="97"/>
    </row>
    <row r="23" spans="1:21" ht="36.75" customHeight="1" x14ac:dyDescent="0.25">
      <c r="A23" s="60"/>
      <c r="B23" s="151" t="s">
        <v>73</v>
      </c>
      <c r="C23" s="152"/>
      <c r="D23" s="77"/>
      <c r="E23" s="59"/>
      <c r="F23" s="68"/>
      <c r="G23" s="68"/>
      <c r="H23" s="97"/>
      <c r="I23" s="97"/>
      <c r="J23" s="97"/>
      <c r="K23" s="97"/>
      <c r="L23" s="97"/>
      <c r="M23" s="97"/>
      <c r="N23" s="97"/>
    </row>
    <row r="24" spans="1:21" ht="35.25" customHeight="1" x14ac:dyDescent="0.25">
      <c r="A24" s="83"/>
      <c r="B24" s="149" t="s">
        <v>74</v>
      </c>
      <c r="C24" s="150"/>
      <c r="D24" s="84"/>
      <c r="E24" s="67"/>
      <c r="F24" s="68"/>
      <c r="G24" s="68"/>
      <c r="H24" s="97"/>
      <c r="I24" s="97"/>
      <c r="J24" s="97"/>
      <c r="K24" s="97"/>
      <c r="L24" s="97"/>
      <c r="M24" s="97"/>
      <c r="N24" s="97"/>
    </row>
    <row r="25" spans="1:21" ht="17.45" customHeight="1" x14ac:dyDescent="0.25">
      <c r="A25" s="54"/>
      <c r="B25" s="159" t="s">
        <v>81</v>
      </c>
      <c r="C25" s="160"/>
      <c r="D25" s="55"/>
      <c r="E25" s="55"/>
      <c r="F25" s="68"/>
      <c r="G25" s="68"/>
      <c r="H25" s="97"/>
      <c r="I25" s="97"/>
      <c r="J25" s="97"/>
      <c r="K25" s="97"/>
      <c r="L25" s="97"/>
      <c r="M25" s="97"/>
      <c r="N25" s="97"/>
    </row>
    <row r="26" spans="1:21" ht="17.45" customHeight="1" x14ac:dyDescent="0.25">
      <c r="A26" s="58">
        <v>6</v>
      </c>
      <c r="B26" s="153" t="s">
        <v>15</v>
      </c>
      <c r="C26" s="154"/>
      <c r="D26" s="59"/>
      <c r="E26" s="59"/>
      <c r="F26" s="68"/>
      <c r="G26" s="68"/>
      <c r="H26" s="97"/>
      <c r="I26" s="97"/>
      <c r="J26" s="97"/>
      <c r="K26" s="97"/>
      <c r="L26" s="97"/>
      <c r="M26" s="97"/>
      <c r="N26" s="97"/>
    </row>
    <row r="27" spans="1:21" ht="106.5" customHeight="1" x14ac:dyDescent="0.25">
      <c r="A27" s="54"/>
      <c r="B27" s="171" t="s">
        <v>14</v>
      </c>
      <c r="C27" s="172"/>
      <c r="D27" s="61"/>
      <c r="E27" s="55"/>
      <c r="F27" s="126">
        <f>K28*F28</f>
        <v>0</v>
      </c>
      <c r="G27" s="126"/>
      <c r="H27" s="126"/>
      <c r="I27" s="126"/>
      <c r="J27" s="126"/>
      <c r="K27" s="126"/>
      <c r="L27" s="126"/>
      <c r="M27" s="126"/>
      <c r="N27" s="126"/>
    </row>
    <row r="28" spans="1:21" ht="15.75" x14ac:dyDescent="0.25">
      <c r="A28" s="85" t="s">
        <v>22</v>
      </c>
      <c r="B28" s="165" t="s">
        <v>82</v>
      </c>
      <c r="C28" s="166"/>
      <c r="D28" s="86"/>
      <c r="E28" s="57"/>
      <c r="F28" s="126"/>
      <c r="G28" s="126"/>
      <c r="H28" s="126"/>
      <c r="I28" s="126"/>
      <c r="J28" s="126"/>
      <c r="K28" s="126"/>
      <c r="L28" s="126"/>
      <c r="M28" s="126"/>
      <c r="N28" s="126"/>
    </row>
    <row r="29" spans="1:21" ht="15.75" customHeight="1" x14ac:dyDescent="0.25">
      <c r="A29" s="78"/>
      <c r="B29" s="87" t="s">
        <v>26</v>
      </c>
      <c r="C29" s="65" t="s">
        <v>43</v>
      </c>
      <c r="D29" s="66">
        <v>4</v>
      </c>
      <c r="E29" s="67" t="s">
        <v>21</v>
      </c>
      <c r="F29" s="68">
        <v>4500</v>
      </c>
      <c r="G29" s="68">
        <v>1000</v>
      </c>
      <c r="H29" s="97">
        <f t="shared" si="0"/>
        <v>22000</v>
      </c>
      <c r="I29" s="97">
        <v>4</v>
      </c>
      <c r="J29" s="97"/>
      <c r="K29" s="97">
        <f t="shared" si="1"/>
        <v>4</v>
      </c>
      <c r="L29" s="97">
        <f t="shared" si="2"/>
        <v>18000</v>
      </c>
      <c r="M29" s="97">
        <f t="shared" si="3"/>
        <v>4000</v>
      </c>
      <c r="N29" s="97">
        <f t="shared" si="4"/>
        <v>22000</v>
      </c>
      <c r="P29" s="70"/>
      <c r="Q29" s="70"/>
    </row>
    <row r="30" spans="1:21" ht="15.75" customHeight="1" x14ac:dyDescent="0.25">
      <c r="A30" s="88"/>
      <c r="B30" s="89"/>
      <c r="C30" s="76"/>
      <c r="D30" s="61"/>
      <c r="E30" s="55"/>
      <c r="F30" s="126"/>
      <c r="G30" s="126"/>
      <c r="H30" s="126"/>
      <c r="I30" s="126"/>
      <c r="J30" s="126"/>
      <c r="K30" s="97"/>
      <c r="L30" s="97"/>
      <c r="M30" s="97"/>
      <c r="N30" s="97"/>
    </row>
    <row r="31" spans="1:21" ht="34.5" customHeight="1" x14ac:dyDescent="0.25">
      <c r="A31" s="90" t="s">
        <v>44</v>
      </c>
      <c r="B31" s="165" t="s">
        <v>38</v>
      </c>
      <c r="C31" s="166"/>
      <c r="D31" s="86"/>
      <c r="E31" s="57"/>
      <c r="F31" s="126"/>
      <c r="G31" s="126"/>
      <c r="H31" s="126"/>
      <c r="I31" s="126"/>
      <c r="J31" s="126"/>
      <c r="K31" s="97"/>
      <c r="L31" s="97"/>
      <c r="M31" s="97"/>
      <c r="N31" s="97"/>
    </row>
    <row r="32" spans="1:21" ht="24.75" customHeight="1" x14ac:dyDescent="0.25">
      <c r="A32" s="78"/>
      <c r="B32" s="64" t="s">
        <v>26</v>
      </c>
      <c r="C32" s="65" t="s">
        <v>45</v>
      </c>
      <c r="D32" s="66">
        <v>1</v>
      </c>
      <c r="E32" s="67" t="s">
        <v>21</v>
      </c>
      <c r="F32" s="68">
        <v>9000</v>
      </c>
      <c r="G32" s="68">
        <v>1000</v>
      </c>
      <c r="H32" s="97">
        <f t="shared" si="0"/>
        <v>10000</v>
      </c>
      <c r="I32" s="97"/>
      <c r="J32" s="97">
        <v>32</v>
      </c>
      <c r="K32" s="97">
        <f t="shared" si="1"/>
        <v>32</v>
      </c>
      <c r="L32" s="97">
        <f t="shared" si="2"/>
        <v>288000</v>
      </c>
      <c r="M32" s="97">
        <f t="shared" si="3"/>
        <v>32000</v>
      </c>
      <c r="N32" s="97">
        <f t="shared" si="4"/>
        <v>320000</v>
      </c>
      <c r="P32" s="70"/>
      <c r="Q32" s="70"/>
    </row>
    <row r="33" spans="1:14" ht="44.25" customHeight="1" x14ac:dyDescent="0.25">
      <c r="A33" s="60"/>
      <c r="B33" s="167" t="s">
        <v>73</v>
      </c>
      <c r="C33" s="168"/>
      <c r="D33" s="77"/>
      <c r="E33" s="59"/>
      <c r="F33" s="68"/>
      <c r="G33" s="68"/>
      <c r="H33" s="97"/>
      <c r="I33" s="97"/>
      <c r="J33" s="97"/>
      <c r="K33" s="97"/>
      <c r="L33" s="97"/>
      <c r="M33" s="97"/>
      <c r="N33" s="97"/>
    </row>
    <row r="34" spans="1:14" ht="35.25" customHeight="1" x14ac:dyDescent="0.25">
      <c r="A34" s="83"/>
      <c r="B34" s="149" t="s">
        <v>75</v>
      </c>
      <c r="C34" s="150"/>
      <c r="D34" s="84"/>
      <c r="E34" s="67"/>
      <c r="F34" s="68"/>
      <c r="G34" s="68"/>
      <c r="H34" s="97"/>
      <c r="I34" s="97"/>
      <c r="J34" s="97"/>
      <c r="K34" s="97"/>
      <c r="L34" s="97"/>
      <c r="M34" s="97"/>
      <c r="N34" s="97"/>
    </row>
    <row r="35" spans="1:14" ht="17.45" customHeight="1" x14ac:dyDescent="0.25">
      <c r="A35" s="157"/>
      <c r="B35" s="159" t="s">
        <v>46</v>
      </c>
      <c r="C35" s="160"/>
      <c r="D35" s="163"/>
      <c r="E35" s="163"/>
      <c r="F35" s="68"/>
      <c r="G35" s="68"/>
      <c r="H35" s="97"/>
      <c r="I35" s="97"/>
      <c r="J35" s="97"/>
      <c r="K35" s="97"/>
      <c r="L35" s="97"/>
      <c r="M35" s="97"/>
      <c r="N35" s="97"/>
    </row>
    <row r="36" spans="1:14" ht="17.45" customHeight="1" x14ac:dyDescent="0.25">
      <c r="A36" s="158"/>
      <c r="B36" s="161"/>
      <c r="C36" s="162"/>
      <c r="D36" s="164"/>
      <c r="E36" s="164"/>
      <c r="F36" s="68"/>
      <c r="G36" s="68"/>
      <c r="H36" s="97"/>
      <c r="I36" s="97"/>
      <c r="J36" s="97"/>
      <c r="K36" s="97"/>
      <c r="L36" s="97"/>
      <c r="M36" s="97"/>
      <c r="N36" s="97"/>
    </row>
    <row r="37" spans="1:14" ht="17.45" customHeight="1" x14ac:dyDescent="0.25">
      <c r="A37" s="91">
        <v>7</v>
      </c>
      <c r="B37" s="153" t="s">
        <v>36</v>
      </c>
      <c r="C37" s="154"/>
      <c r="D37" s="59"/>
      <c r="E37" s="59"/>
      <c r="F37" s="68"/>
      <c r="G37" s="68"/>
      <c r="H37" s="97"/>
      <c r="I37" s="97"/>
      <c r="J37" s="97"/>
      <c r="K37" s="97"/>
      <c r="L37" s="97"/>
      <c r="M37" s="97"/>
      <c r="N37" s="97"/>
    </row>
    <row r="38" spans="1:14" ht="78.75" customHeight="1" x14ac:dyDescent="0.25">
      <c r="A38" s="78"/>
      <c r="B38" s="169" t="s">
        <v>50</v>
      </c>
      <c r="C38" s="170"/>
      <c r="D38" s="66">
        <v>1</v>
      </c>
      <c r="E38" s="67" t="s">
        <v>47</v>
      </c>
      <c r="F38" s="68">
        <v>20000</v>
      </c>
      <c r="G38" s="68">
        <v>5000</v>
      </c>
      <c r="H38" s="97">
        <f t="shared" si="0"/>
        <v>25000</v>
      </c>
      <c r="I38" s="97">
        <v>1</v>
      </c>
      <c r="J38" s="97"/>
      <c r="K38" s="97">
        <f t="shared" si="1"/>
        <v>1</v>
      </c>
      <c r="L38" s="97">
        <f t="shared" si="2"/>
        <v>20000</v>
      </c>
      <c r="M38" s="97">
        <f t="shared" si="3"/>
        <v>5000</v>
      </c>
      <c r="N38" s="97">
        <f t="shared" si="4"/>
        <v>25000</v>
      </c>
    </row>
    <row r="39" spans="1:14" ht="48.75" customHeight="1" x14ac:dyDescent="0.25">
      <c r="A39" s="60"/>
      <c r="B39" s="151" t="s">
        <v>73</v>
      </c>
      <c r="C39" s="152"/>
      <c r="D39" s="77"/>
      <c r="E39" s="59"/>
      <c r="F39" s="68"/>
      <c r="G39" s="68"/>
      <c r="H39" s="97"/>
      <c r="I39" s="97"/>
      <c r="J39" s="97"/>
      <c r="K39" s="97"/>
      <c r="L39" s="97"/>
      <c r="M39" s="97"/>
      <c r="N39" s="97"/>
    </row>
    <row r="40" spans="1:14" ht="35.25" customHeight="1" x14ac:dyDescent="0.25">
      <c r="A40" s="83"/>
      <c r="B40" s="149" t="s">
        <v>76</v>
      </c>
      <c r="C40" s="150"/>
      <c r="D40" s="84"/>
      <c r="E40" s="67"/>
      <c r="F40" s="68"/>
      <c r="G40" s="68"/>
      <c r="H40" s="97"/>
      <c r="I40" s="97"/>
      <c r="J40" s="97"/>
      <c r="K40" s="97"/>
      <c r="L40" s="97"/>
      <c r="M40" s="97"/>
      <c r="N40" s="97"/>
    </row>
    <row r="41" spans="1:14" ht="35.25" customHeight="1" x14ac:dyDescent="0.25">
      <c r="A41" s="92"/>
      <c r="B41" s="153" t="s">
        <v>48</v>
      </c>
      <c r="C41" s="154"/>
      <c r="D41" s="84"/>
      <c r="E41" s="67"/>
      <c r="F41" s="68"/>
      <c r="G41" s="68"/>
      <c r="H41" s="97"/>
      <c r="I41" s="97"/>
      <c r="J41" s="97"/>
      <c r="K41" s="97"/>
      <c r="L41" s="97"/>
      <c r="M41" s="97"/>
      <c r="N41" s="97"/>
    </row>
    <row r="42" spans="1:14" ht="17.45" customHeight="1" x14ac:dyDescent="0.25">
      <c r="A42" s="93">
        <v>8</v>
      </c>
      <c r="B42" s="155" t="s">
        <v>23</v>
      </c>
      <c r="C42" s="156"/>
      <c r="D42" s="57"/>
      <c r="E42" s="57"/>
      <c r="F42" s="68"/>
      <c r="G42" s="68"/>
      <c r="H42" s="97"/>
      <c r="I42" s="97"/>
      <c r="J42" s="97"/>
      <c r="K42" s="97"/>
      <c r="L42" s="97"/>
      <c r="M42" s="97"/>
      <c r="N42" s="97"/>
    </row>
    <row r="43" spans="1:14" ht="74.25" customHeight="1" x14ac:dyDescent="0.25">
      <c r="A43" s="94"/>
      <c r="B43" s="147" t="s">
        <v>11</v>
      </c>
      <c r="C43" s="148"/>
      <c r="D43" s="84">
        <v>1</v>
      </c>
      <c r="E43" s="67" t="s">
        <v>4</v>
      </c>
      <c r="F43" s="68">
        <v>10000</v>
      </c>
      <c r="G43" s="68">
        <v>10000</v>
      </c>
      <c r="H43" s="97">
        <f t="shared" si="0"/>
        <v>20000</v>
      </c>
      <c r="I43" s="97"/>
      <c r="J43" s="97">
        <v>1</v>
      </c>
      <c r="K43" s="97">
        <f t="shared" si="1"/>
        <v>1</v>
      </c>
      <c r="L43" s="97">
        <f t="shared" si="2"/>
        <v>10000</v>
      </c>
      <c r="M43" s="97">
        <f t="shared" si="3"/>
        <v>10000</v>
      </c>
      <c r="N43" s="97">
        <f t="shared" si="4"/>
        <v>20000</v>
      </c>
    </row>
    <row r="44" spans="1:14" ht="15" customHeight="1" x14ac:dyDescent="0.25">
      <c r="A44" s="95">
        <v>9</v>
      </c>
      <c r="B44" s="145" t="s">
        <v>24</v>
      </c>
      <c r="C44" s="146"/>
      <c r="D44" s="57"/>
      <c r="E44" s="57"/>
      <c r="F44" s="68"/>
      <c r="G44" s="68"/>
      <c r="H44" s="97"/>
      <c r="I44" s="97"/>
      <c r="J44" s="97"/>
      <c r="K44" s="97"/>
      <c r="L44" s="97"/>
      <c r="M44" s="97"/>
      <c r="N44" s="97"/>
    </row>
    <row r="45" spans="1:14" s="75" customFormat="1" ht="80.25" customHeight="1" x14ac:dyDescent="0.25">
      <c r="A45" s="96"/>
      <c r="B45" s="147" t="s">
        <v>49</v>
      </c>
      <c r="C45" s="148"/>
      <c r="D45" s="84">
        <v>1</v>
      </c>
      <c r="E45" s="84" t="s">
        <v>4</v>
      </c>
      <c r="F45" s="68">
        <v>0</v>
      </c>
      <c r="G45" s="68">
        <v>35000</v>
      </c>
      <c r="H45" s="97">
        <f t="shared" si="0"/>
        <v>35000</v>
      </c>
      <c r="I45" s="97">
        <v>1</v>
      </c>
      <c r="J45" s="97"/>
      <c r="K45" s="97">
        <f t="shared" si="1"/>
        <v>1</v>
      </c>
      <c r="L45" s="97">
        <f t="shared" si="2"/>
        <v>0</v>
      </c>
      <c r="M45" s="97">
        <f t="shared" si="3"/>
        <v>35000</v>
      </c>
      <c r="N45" s="97">
        <f t="shared" si="4"/>
        <v>35000</v>
      </c>
    </row>
    <row r="46" spans="1:14" ht="35.25" customHeight="1" x14ac:dyDescent="0.25">
      <c r="A46" s="83"/>
      <c r="B46" s="149" t="s">
        <v>77</v>
      </c>
      <c r="C46" s="150"/>
      <c r="D46" s="84"/>
      <c r="E46" s="67"/>
      <c r="F46" s="68"/>
      <c r="G46" s="68"/>
      <c r="H46" s="113">
        <f>SUM(H8:H45)</f>
        <v>698700</v>
      </c>
      <c r="I46" s="113"/>
      <c r="J46" s="113"/>
      <c r="K46" s="113"/>
      <c r="L46" s="113">
        <f>SUM(L8:L45)</f>
        <v>634945.5</v>
      </c>
      <c r="M46" s="113">
        <f>SUM(M8:M45)</f>
        <v>138764.79999999999</v>
      </c>
      <c r="N46" s="113">
        <f>SUM(N8:N45)</f>
        <v>773710.3</v>
      </c>
    </row>
  </sheetData>
  <mergeCells count="46">
    <mergeCell ref="B16:C16"/>
    <mergeCell ref="B18:C18"/>
    <mergeCell ref="B19:C19"/>
    <mergeCell ref="B25:C25"/>
    <mergeCell ref="B27:C27"/>
    <mergeCell ref="E35:E36"/>
    <mergeCell ref="B26:C26"/>
    <mergeCell ref="B7:C7"/>
    <mergeCell ref="B8:C8"/>
    <mergeCell ref="B10:C10"/>
    <mergeCell ref="B11:C11"/>
    <mergeCell ref="B12:C12"/>
    <mergeCell ref="B20:C20"/>
    <mergeCell ref="B23:C23"/>
    <mergeCell ref="B24:C24"/>
    <mergeCell ref="B14:C14"/>
    <mergeCell ref="B21:C21"/>
    <mergeCell ref="B22:C22"/>
    <mergeCell ref="B15:C15"/>
    <mergeCell ref="B31:C31"/>
    <mergeCell ref="B33:C33"/>
    <mergeCell ref="B34:C34"/>
    <mergeCell ref="B38:C38"/>
    <mergeCell ref="B28:C28"/>
    <mergeCell ref="B46:C46"/>
    <mergeCell ref="B39:C39"/>
    <mergeCell ref="B40:C40"/>
    <mergeCell ref="B41:C41"/>
    <mergeCell ref="B42:C42"/>
    <mergeCell ref="B43:C43"/>
    <mergeCell ref="A3:H3"/>
    <mergeCell ref="B4:C4"/>
    <mergeCell ref="I3:N3"/>
    <mergeCell ref="B44:C44"/>
    <mergeCell ref="B45:C45"/>
    <mergeCell ref="N5:N6"/>
    <mergeCell ref="A5:A6"/>
    <mergeCell ref="B5:C6"/>
    <mergeCell ref="D5:D6"/>
    <mergeCell ref="E5:E6"/>
    <mergeCell ref="F5:F6"/>
    <mergeCell ref="G5:G6"/>
    <mergeCell ref="A35:A36"/>
    <mergeCell ref="B35:C36"/>
    <mergeCell ref="D35:D36"/>
    <mergeCell ref="B37:C37"/>
  </mergeCells>
  <pageMargins left="0.75" right="0.24" top="0.75" bottom="0.37" header="0.53" footer="0.17"/>
  <pageSetup paperSize="9" scale="68" fitToHeight="14" orientation="landscape" r:id="rId1"/>
  <headerFooter>
    <oddFooter>&amp;L&amp;"Century Gothic,Regular"&amp;9ElekEn Associates&amp;C&amp;"Century Gothic,Regular"&amp;9Page &amp;P of &amp;N&amp;R&amp;"Century Gothic,Regular"&amp;9July 24, 2024</oddFooter>
  </headerFooter>
  <rowBreaks count="1" manualBreakCount="1">
    <brk id="24" max="9"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36"/>
  <sheetViews>
    <sheetView showGridLines="0" topLeftCell="A22" zoomScaleNormal="100" zoomScaleSheetLayoutView="90" zoomScalePageLayoutView="90" workbookViewId="0">
      <selection activeCell="I33" sqref="I33"/>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30" customWidth="1"/>
    <col min="5" max="5" width="5.5703125" style="31" customWidth="1"/>
    <col min="6" max="6" width="14.7109375" style="5" customWidth="1"/>
    <col min="7" max="14" width="11.5703125" style="5" customWidth="1"/>
    <col min="15" max="16384" width="9.140625" style="1"/>
  </cols>
  <sheetData>
    <row r="1" spans="1:14" ht="16.149999999999999" customHeight="1" x14ac:dyDescent="0.3">
      <c r="A1" s="21" t="s">
        <v>40</v>
      </c>
      <c r="B1" s="21"/>
      <c r="C1" s="21"/>
      <c r="D1" s="28"/>
      <c r="E1" s="28"/>
      <c r="F1" s="21"/>
      <c r="G1" s="21"/>
      <c r="H1" s="21"/>
      <c r="I1" s="21"/>
      <c r="J1" s="21"/>
      <c r="K1" s="21"/>
      <c r="L1" s="21"/>
      <c r="M1" s="21"/>
      <c r="N1" s="23" t="s">
        <v>18</v>
      </c>
    </row>
    <row r="2" spans="1:14" ht="16.149999999999999" customHeight="1" x14ac:dyDescent="0.3">
      <c r="A2" s="22" t="s">
        <v>41</v>
      </c>
      <c r="B2" s="22"/>
      <c r="C2" s="22"/>
      <c r="D2" s="29"/>
      <c r="E2" s="29"/>
      <c r="F2" s="22"/>
      <c r="G2" s="22"/>
      <c r="H2" s="22"/>
      <c r="I2" s="22"/>
      <c r="J2" s="22"/>
      <c r="K2" s="22"/>
      <c r="L2" s="22"/>
      <c r="M2" s="22"/>
      <c r="N2" s="24" t="s">
        <v>51</v>
      </c>
    </row>
    <row r="3" spans="1:14" s="48" customFormat="1" ht="40.5" customHeight="1" x14ac:dyDescent="0.25">
      <c r="A3" s="193" t="s">
        <v>18</v>
      </c>
      <c r="B3" s="193"/>
      <c r="C3" s="193"/>
      <c r="D3" s="193"/>
      <c r="E3" s="193"/>
      <c r="F3" s="193"/>
      <c r="G3" s="193"/>
      <c r="H3" s="193"/>
      <c r="I3" s="195" t="s">
        <v>91</v>
      </c>
      <c r="J3" s="195"/>
      <c r="K3" s="195"/>
      <c r="L3" s="195"/>
      <c r="M3" s="195"/>
      <c r="N3" s="195"/>
    </row>
    <row r="4" spans="1:14" s="53" customFormat="1" ht="35.25" customHeight="1" x14ac:dyDescent="0.25">
      <c r="A4" s="131" t="s">
        <v>2</v>
      </c>
      <c r="B4" s="194" t="s">
        <v>1</v>
      </c>
      <c r="C4" s="194"/>
      <c r="D4" s="133" t="s">
        <v>3</v>
      </c>
      <c r="E4" s="132" t="s">
        <v>0</v>
      </c>
      <c r="F4" s="134" t="s">
        <v>78</v>
      </c>
      <c r="G4" s="135" t="s">
        <v>79</v>
      </c>
      <c r="H4" s="135" t="s">
        <v>80</v>
      </c>
      <c r="I4" s="135" t="s">
        <v>92</v>
      </c>
      <c r="J4" s="135" t="s">
        <v>93</v>
      </c>
      <c r="K4" s="135" t="s">
        <v>94</v>
      </c>
      <c r="L4" s="136" t="s">
        <v>95</v>
      </c>
      <c r="M4" s="136" t="s">
        <v>96</v>
      </c>
      <c r="N4" s="136" t="s">
        <v>97</v>
      </c>
    </row>
    <row r="5" spans="1:14" ht="18" customHeight="1" x14ac:dyDescent="0.3">
      <c r="A5" s="26"/>
      <c r="B5" s="219" t="s">
        <v>52</v>
      </c>
      <c r="C5" s="220"/>
      <c r="D5" s="39"/>
      <c r="E5" s="40"/>
      <c r="F5" s="9"/>
      <c r="G5" s="9"/>
      <c r="H5" s="9"/>
      <c r="I5" s="9"/>
      <c r="J5" s="9"/>
      <c r="K5" s="9"/>
      <c r="L5" s="9"/>
      <c r="M5" s="7"/>
      <c r="N5" s="7"/>
    </row>
    <row r="6" spans="1:14" s="117" customFormat="1" ht="18" customHeight="1" x14ac:dyDescent="0.25">
      <c r="A6" s="26"/>
      <c r="B6" s="219" t="s">
        <v>52</v>
      </c>
      <c r="C6" s="220"/>
      <c r="D6" s="115"/>
      <c r="E6" s="116"/>
      <c r="F6" s="9"/>
      <c r="G6" s="9"/>
      <c r="H6" s="9"/>
      <c r="I6" s="9"/>
      <c r="J6" s="9"/>
      <c r="K6" s="9"/>
      <c r="L6" s="9"/>
      <c r="M6" s="120"/>
      <c r="N6" s="120"/>
    </row>
    <row r="7" spans="1:14" s="117" customFormat="1" ht="73.150000000000006" customHeight="1" x14ac:dyDescent="0.25">
      <c r="A7" s="26"/>
      <c r="B7" s="189" t="s">
        <v>83</v>
      </c>
      <c r="C7" s="190"/>
      <c r="D7" s="115"/>
      <c r="E7" s="116"/>
      <c r="F7" s="9"/>
      <c r="G7" s="9"/>
      <c r="H7" s="9"/>
      <c r="I7" s="9"/>
      <c r="J7" s="9"/>
      <c r="K7" s="9"/>
      <c r="L7" s="9"/>
      <c r="M7" s="120"/>
      <c r="N7" s="120"/>
    </row>
    <row r="8" spans="1:14" s="117" customFormat="1" ht="17.649999999999999" customHeight="1" x14ac:dyDescent="0.25">
      <c r="A8" s="213"/>
      <c r="B8" s="215" t="s">
        <v>84</v>
      </c>
      <c r="C8" s="216"/>
      <c r="D8" s="213"/>
      <c r="E8" s="187"/>
      <c r="F8" s="187"/>
      <c r="G8" s="187"/>
      <c r="H8" s="187"/>
      <c r="I8" s="6"/>
      <c r="J8" s="6"/>
      <c r="K8" s="6"/>
      <c r="L8" s="187"/>
      <c r="M8" s="187"/>
      <c r="N8" s="187"/>
    </row>
    <row r="9" spans="1:14" s="117" customFormat="1" ht="17.649999999999999" customHeight="1" x14ac:dyDescent="0.25">
      <c r="A9" s="214"/>
      <c r="B9" s="217"/>
      <c r="C9" s="218"/>
      <c r="D9" s="214"/>
      <c r="E9" s="188"/>
      <c r="F9" s="188"/>
      <c r="G9" s="188"/>
      <c r="H9" s="188"/>
      <c r="I9" s="25"/>
      <c r="J9" s="25"/>
      <c r="K9" s="25"/>
      <c r="L9" s="188"/>
      <c r="M9" s="188"/>
      <c r="N9" s="188"/>
    </row>
    <row r="10" spans="1:14" s="119" customFormat="1" ht="64.150000000000006" customHeight="1" x14ac:dyDescent="0.25">
      <c r="A10" s="118">
        <v>1</v>
      </c>
      <c r="B10" s="189" t="s">
        <v>85</v>
      </c>
      <c r="C10" s="190"/>
      <c r="D10" s="16"/>
      <c r="E10" s="15"/>
      <c r="F10" s="16"/>
      <c r="G10" s="16"/>
      <c r="H10" s="16"/>
      <c r="I10" s="16"/>
      <c r="J10" s="16"/>
      <c r="K10" s="16"/>
      <c r="L10" s="16"/>
      <c r="M10" s="121"/>
      <c r="N10" s="121"/>
    </row>
    <row r="11" spans="1:14" s="11" customFormat="1" ht="15" customHeight="1" x14ac:dyDescent="0.25">
      <c r="A11" s="15"/>
      <c r="B11" s="137" t="s">
        <v>53</v>
      </c>
      <c r="C11" s="138" t="s">
        <v>86</v>
      </c>
      <c r="D11" s="139">
        <v>40</v>
      </c>
      <c r="E11" s="140" t="s">
        <v>9</v>
      </c>
      <c r="F11" s="20">
        <v>524.0625</v>
      </c>
      <c r="G11" s="20">
        <v>200</v>
      </c>
      <c r="H11" s="97">
        <f t="shared" ref="H11:H12" si="0">SUM(F11+G11)*D11</f>
        <v>28962.5</v>
      </c>
      <c r="I11" s="101">
        <v>45</v>
      </c>
      <c r="J11" s="97">
        <v>0</v>
      </c>
      <c r="K11" s="101">
        <f>J11+I11</f>
        <v>45</v>
      </c>
      <c r="L11" s="97">
        <f>K11*F11</f>
        <v>23582.8125</v>
      </c>
      <c r="M11" s="97">
        <f>K11*G11</f>
        <v>9000</v>
      </c>
      <c r="N11" s="97">
        <f>M11+L11</f>
        <v>32582.8125</v>
      </c>
    </row>
    <row r="12" spans="1:14" s="11" customFormat="1" ht="15" customHeight="1" x14ac:dyDescent="0.25">
      <c r="A12" s="15"/>
      <c r="B12" s="137" t="s">
        <v>54</v>
      </c>
      <c r="C12" s="138" t="s">
        <v>87</v>
      </c>
      <c r="D12" s="139">
        <v>40</v>
      </c>
      <c r="E12" s="140" t="s">
        <v>9</v>
      </c>
      <c r="F12" s="20"/>
      <c r="G12" s="20"/>
      <c r="H12" s="97">
        <f t="shared" si="0"/>
        <v>0</v>
      </c>
      <c r="I12" s="101"/>
      <c r="J12" s="97"/>
      <c r="K12" s="101">
        <f>J12+I12</f>
        <v>0</v>
      </c>
      <c r="L12" s="97">
        <f>K12*F12</f>
        <v>0</v>
      </c>
      <c r="M12" s="97">
        <f>K12*G12</f>
        <v>0</v>
      </c>
      <c r="N12" s="97">
        <f>M12+L12</f>
        <v>0</v>
      </c>
    </row>
    <row r="13" spans="1:14" ht="17.25" customHeight="1" x14ac:dyDescent="0.3">
      <c r="A13" s="213"/>
      <c r="B13" s="215" t="s">
        <v>63</v>
      </c>
      <c r="C13" s="216"/>
      <c r="D13" s="210"/>
      <c r="E13" s="206"/>
      <c r="F13" s="187"/>
      <c r="G13" s="187"/>
      <c r="H13" s="6"/>
      <c r="I13" s="6"/>
      <c r="J13" s="6"/>
      <c r="K13" s="6"/>
      <c r="L13" s="6"/>
      <c r="M13" s="187"/>
      <c r="N13" s="212"/>
    </row>
    <row r="14" spans="1:14" ht="17.649999999999999" customHeight="1" x14ac:dyDescent="0.3">
      <c r="A14" s="214"/>
      <c r="B14" s="217"/>
      <c r="C14" s="218"/>
      <c r="D14" s="211"/>
      <c r="E14" s="207"/>
      <c r="F14" s="188"/>
      <c r="G14" s="188"/>
      <c r="H14" s="25"/>
      <c r="I14" s="25"/>
      <c r="J14" s="25"/>
      <c r="K14" s="25"/>
      <c r="L14" s="25"/>
      <c r="M14" s="188"/>
      <c r="N14" s="212"/>
    </row>
    <row r="15" spans="1:14" s="17" customFormat="1" ht="57.75" customHeight="1" x14ac:dyDescent="0.25">
      <c r="A15" s="213">
        <v>1</v>
      </c>
      <c r="B15" s="185" t="s">
        <v>55</v>
      </c>
      <c r="C15" s="186"/>
      <c r="D15" s="37"/>
      <c r="E15" s="35"/>
      <c r="F15" s="16"/>
      <c r="G15" s="16"/>
      <c r="H15" s="16"/>
      <c r="I15" s="16"/>
      <c r="J15" s="16"/>
      <c r="K15" s="16"/>
      <c r="L15" s="16"/>
      <c r="M15" s="16"/>
      <c r="N15" s="16"/>
    </row>
    <row r="16" spans="1:14" s="11" customFormat="1" ht="15" customHeight="1" x14ac:dyDescent="0.25">
      <c r="A16" s="214"/>
      <c r="B16" s="12" t="s">
        <v>53</v>
      </c>
      <c r="C16" s="13" t="s">
        <v>67</v>
      </c>
      <c r="D16" s="37">
        <v>1</v>
      </c>
      <c r="E16" s="35" t="s">
        <v>21</v>
      </c>
      <c r="F16" s="20">
        <v>7000</v>
      </c>
      <c r="G16" s="20">
        <v>1000</v>
      </c>
      <c r="H16" s="97">
        <f>SUM(F16+G16)*D16</f>
        <v>8000</v>
      </c>
      <c r="I16" s="101">
        <v>4</v>
      </c>
      <c r="J16" s="97">
        <v>0</v>
      </c>
      <c r="K16" s="101">
        <f>J16+I16</f>
        <v>4</v>
      </c>
      <c r="L16" s="97">
        <f>K16*F16</f>
        <v>28000</v>
      </c>
      <c r="M16" s="97">
        <f>K16*G16</f>
        <v>4000</v>
      </c>
      <c r="N16" s="97">
        <f>M16+L16</f>
        <v>32000</v>
      </c>
    </row>
    <row r="17" spans="1:14" s="17" customFormat="1" ht="35.25" customHeight="1" x14ac:dyDescent="0.25">
      <c r="A17" s="15"/>
      <c r="B17" s="200" t="s">
        <v>16</v>
      </c>
      <c r="C17" s="201"/>
      <c r="D17" s="37"/>
      <c r="E17" s="35"/>
      <c r="F17" s="20"/>
      <c r="G17" s="20"/>
      <c r="H17" s="20"/>
      <c r="I17" s="20"/>
      <c r="J17" s="20"/>
      <c r="K17" s="20"/>
      <c r="L17" s="20"/>
      <c r="M17" s="20"/>
      <c r="N17" s="19"/>
    </row>
    <row r="18" spans="1:14" ht="17.649999999999999" customHeight="1" x14ac:dyDescent="0.3">
      <c r="A18" s="213"/>
      <c r="B18" s="215" t="s">
        <v>64</v>
      </c>
      <c r="C18" s="216"/>
      <c r="D18" s="210"/>
      <c r="E18" s="206"/>
      <c r="F18" s="187"/>
      <c r="G18" s="187"/>
      <c r="H18" s="6"/>
      <c r="I18" s="6"/>
      <c r="J18" s="6"/>
      <c r="K18" s="6"/>
      <c r="L18" s="6"/>
      <c r="M18" s="6"/>
      <c r="N18" s="187"/>
    </row>
    <row r="19" spans="1:14" ht="17.649999999999999" customHeight="1" x14ac:dyDescent="0.3">
      <c r="A19" s="214"/>
      <c r="B19" s="217"/>
      <c r="C19" s="218"/>
      <c r="D19" s="211"/>
      <c r="E19" s="207"/>
      <c r="F19" s="188"/>
      <c r="G19" s="188"/>
      <c r="H19" s="25"/>
      <c r="I19" s="25"/>
      <c r="J19" s="25"/>
      <c r="K19" s="25"/>
      <c r="L19" s="25"/>
      <c r="M19" s="25"/>
      <c r="N19" s="188"/>
    </row>
    <row r="20" spans="1:14" s="17" customFormat="1" ht="42.75" customHeight="1" x14ac:dyDescent="0.25">
      <c r="A20" s="27">
        <v>2</v>
      </c>
      <c r="B20" s="185" t="s">
        <v>56</v>
      </c>
      <c r="C20" s="186"/>
      <c r="D20" s="37"/>
      <c r="E20" s="35"/>
      <c r="F20" s="16"/>
      <c r="G20" s="16"/>
      <c r="H20" s="16"/>
      <c r="I20" s="16"/>
      <c r="J20" s="16"/>
      <c r="K20" s="16"/>
      <c r="L20" s="16"/>
      <c r="M20" s="16"/>
      <c r="N20" s="16"/>
    </row>
    <row r="21" spans="1:14" s="17" customFormat="1" ht="15" customHeight="1" x14ac:dyDescent="0.25">
      <c r="A21" s="15"/>
      <c r="B21" s="12" t="s">
        <v>53</v>
      </c>
      <c r="C21" s="13" t="s">
        <v>57</v>
      </c>
      <c r="D21" s="37">
        <v>4</v>
      </c>
      <c r="E21" s="35" t="s">
        <v>21</v>
      </c>
      <c r="F21" s="20">
        <v>27000</v>
      </c>
      <c r="G21" s="20">
        <v>1000</v>
      </c>
      <c r="H21" s="97">
        <f t="shared" ref="H21:H22" si="1">SUM(F21+G21)*D21</f>
        <v>112000</v>
      </c>
      <c r="I21" s="101">
        <v>4</v>
      </c>
      <c r="J21" s="97">
        <v>0</v>
      </c>
      <c r="K21" s="101">
        <f t="shared" ref="K21:K22" si="2">J21+I21</f>
        <v>4</v>
      </c>
      <c r="L21" s="97">
        <f t="shared" ref="L21:L22" si="3">K21*F21</f>
        <v>108000</v>
      </c>
      <c r="M21" s="97">
        <f t="shared" ref="M21:M22" si="4">K21*G21</f>
        <v>4000</v>
      </c>
      <c r="N21" s="97">
        <f t="shared" ref="N21:N22" si="5">M21+L21</f>
        <v>112000</v>
      </c>
    </row>
    <row r="22" spans="1:14" s="17" customFormat="1" ht="15" customHeight="1" x14ac:dyDescent="0.25">
      <c r="A22" s="15"/>
      <c r="B22" s="12" t="s">
        <v>54</v>
      </c>
      <c r="C22" s="13" t="s">
        <v>58</v>
      </c>
      <c r="D22" s="37">
        <v>4</v>
      </c>
      <c r="E22" s="35" t="s">
        <v>21</v>
      </c>
      <c r="F22" s="20">
        <v>17000</v>
      </c>
      <c r="G22" s="20">
        <v>1000</v>
      </c>
      <c r="H22" s="97">
        <f t="shared" si="1"/>
        <v>72000</v>
      </c>
      <c r="I22" s="101">
        <v>4</v>
      </c>
      <c r="J22" s="97">
        <v>0</v>
      </c>
      <c r="K22" s="101">
        <f t="shared" si="2"/>
        <v>4</v>
      </c>
      <c r="L22" s="97">
        <f t="shared" si="3"/>
        <v>68000</v>
      </c>
      <c r="M22" s="97">
        <f t="shared" si="4"/>
        <v>4000</v>
      </c>
      <c r="N22" s="97">
        <f t="shared" si="5"/>
        <v>72000</v>
      </c>
    </row>
    <row r="23" spans="1:14" s="17" customFormat="1" ht="35.25" customHeight="1" x14ac:dyDescent="0.25">
      <c r="A23" s="35"/>
      <c r="B23" s="191" t="s">
        <v>17</v>
      </c>
      <c r="C23" s="192"/>
      <c r="D23" s="37"/>
      <c r="E23" s="35"/>
      <c r="F23" s="102"/>
      <c r="G23" s="102"/>
      <c r="H23" s="102"/>
      <c r="I23" s="102"/>
      <c r="J23" s="102"/>
      <c r="K23" s="102"/>
      <c r="L23" s="102"/>
      <c r="M23" s="102"/>
      <c r="N23" s="103"/>
    </row>
    <row r="24" spans="1:14" s="117" customFormat="1" ht="17.649999999999999" customHeight="1" x14ac:dyDescent="0.25">
      <c r="A24" s="110">
        <v>3</v>
      </c>
      <c r="B24" s="183" t="s">
        <v>88</v>
      </c>
      <c r="C24" s="184"/>
      <c r="D24" s="110"/>
      <c r="E24" s="25"/>
      <c r="F24" s="25"/>
      <c r="G24" s="25"/>
      <c r="H24" s="25"/>
      <c r="I24" s="25"/>
      <c r="J24" s="25"/>
      <c r="K24" s="25"/>
      <c r="L24" s="25"/>
      <c r="M24" s="120"/>
      <c r="N24" s="120"/>
    </row>
    <row r="25" spans="1:14" s="119" customFormat="1" ht="42.75" customHeight="1" x14ac:dyDescent="0.25">
      <c r="A25" s="15"/>
      <c r="B25" s="185" t="s">
        <v>89</v>
      </c>
      <c r="C25" s="186"/>
      <c r="D25" s="16">
        <v>1</v>
      </c>
      <c r="E25" s="15" t="s">
        <v>4</v>
      </c>
      <c r="F25" s="122">
        <v>62215.625</v>
      </c>
      <c r="G25" s="122">
        <v>10000</v>
      </c>
      <c r="H25" s="97">
        <f t="shared" ref="H25" si="6">SUM(F25+G25)*D25</f>
        <v>72215.625</v>
      </c>
      <c r="I25" s="101">
        <v>1</v>
      </c>
      <c r="J25" s="97">
        <v>0</v>
      </c>
      <c r="K25" s="101">
        <f>J25+I25</f>
        <v>1</v>
      </c>
      <c r="L25" s="97">
        <f>K25*F25</f>
        <v>62215.625</v>
      </c>
      <c r="M25" s="97">
        <f>K25*G25</f>
        <v>10000</v>
      </c>
      <c r="N25" s="97">
        <f>M25+L25</f>
        <v>72215.625</v>
      </c>
    </row>
    <row r="26" spans="1:14" ht="17.649999999999999" customHeight="1" x14ac:dyDescent="0.3">
      <c r="A26" s="210"/>
      <c r="B26" s="202" t="s">
        <v>65</v>
      </c>
      <c r="C26" s="203"/>
      <c r="D26" s="210"/>
      <c r="E26" s="206"/>
      <c r="F26" s="206"/>
      <c r="G26" s="206"/>
      <c r="H26" s="32"/>
      <c r="I26" s="32"/>
      <c r="J26" s="32"/>
      <c r="K26" s="32"/>
      <c r="L26" s="32"/>
      <c r="M26" s="32"/>
      <c r="N26" s="206"/>
    </row>
    <row r="27" spans="1:14" ht="17.649999999999999" customHeight="1" x14ac:dyDescent="0.3">
      <c r="A27" s="211"/>
      <c r="B27" s="196"/>
      <c r="C27" s="197"/>
      <c r="D27" s="211"/>
      <c r="E27" s="207"/>
      <c r="F27" s="207"/>
      <c r="G27" s="207"/>
      <c r="H27" s="33"/>
      <c r="I27" s="33"/>
      <c r="J27" s="33"/>
      <c r="K27" s="33"/>
      <c r="L27" s="33"/>
      <c r="M27" s="33"/>
      <c r="N27" s="207"/>
    </row>
    <row r="28" spans="1:14" ht="17.649999999999999" customHeight="1" x14ac:dyDescent="0.3">
      <c r="A28" s="42">
        <v>4</v>
      </c>
      <c r="B28" s="208" t="s">
        <v>59</v>
      </c>
      <c r="C28" s="209"/>
      <c r="D28" s="42"/>
      <c r="E28" s="33"/>
      <c r="F28" s="33"/>
      <c r="G28" s="33"/>
      <c r="H28" s="33"/>
      <c r="I28" s="33"/>
      <c r="J28" s="33"/>
      <c r="K28" s="33"/>
      <c r="L28" s="33"/>
      <c r="M28" s="33"/>
      <c r="N28" s="33"/>
    </row>
    <row r="29" spans="1:14" s="17" customFormat="1" ht="58.15" customHeight="1" x14ac:dyDescent="0.25">
      <c r="A29" s="35"/>
      <c r="B29" s="198" t="s">
        <v>60</v>
      </c>
      <c r="C29" s="199"/>
      <c r="D29" s="37">
        <v>1</v>
      </c>
      <c r="E29" s="35" t="s">
        <v>4</v>
      </c>
      <c r="F29" s="102">
        <v>20000</v>
      </c>
      <c r="G29" s="102">
        <v>10000</v>
      </c>
      <c r="H29" s="104">
        <f>SUM(F29+G29)*D29</f>
        <v>30000</v>
      </c>
      <c r="I29" s="105">
        <v>1</v>
      </c>
      <c r="J29" s="104">
        <v>0</v>
      </c>
      <c r="K29" s="105">
        <f>J29+I29</f>
        <v>1</v>
      </c>
      <c r="L29" s="104">
        <f>K29*F29</f>
        <v>20000</v>
      </c>
      <c r="M29" s="104">
        <f>K29*G29</f>
        <v>10000</v>
      </c>
      <c r="N29" s="104">
        <f>M29+L29</f>
        <v>30000</v>
      </c>
    </row>
    <row r="30" spans="1:14" ht="14.25" x14ac:dyDescent="0.3">
      <c r="A30" s="41"/>
      <c r="B30" s="202"/>
      <c r="C30" s="203"/>
      <c r="D30" s="41"/>
      <c r="E30" s="32"/>
      <c r="F30" s="32"/>
      <c r="G30" s="32"/>
      <c r="H30" s="32"/>
      <c r="I30" s="32"/>
      <c r="J30" s="32"/>
      <c r="K30" s="32"/>
      <c r="L30" s="32"/>
      <c r="M30" s="32"/>
      <c r="N30" s="32"/>
    </row>
    <row r="31" spans="1:14" ht="17.649999999999999" customHeight="1" x14ac:dyDescent="0.3">
      <c r="A31" s="42">
        <v>5</v>
      </c>
      <c r="B31" s="196" t="s">
        <v>61</v>
      </c>
      <c r="C31" s="197"/>
      <c r="D31" s="42"/>
      <c r="E31" s="33"/>
      <c r="F31" s="33"/>
      <c r="G31" s="33"/>
      <c r="H31" s="33"/>
      <c r="I31" s="33"/>
      <c r="J31" s="33"/>
      <c r="K31" s="33"/>
      <c r="L31" s="33"/>
      <c r="M31" s="33"/>
      <c r="N31" s="33"/>
    </row>
    <row r="32" spans="1:14" s="17" customFormat="1" ht="60" customHeight="1" x14ac:dyDescent="0.25">
      <c r="A32" s="35"/>
      <c r="B32" s="198" t="s">
        <v>11</v>
      </c>
      <c r="C32" s="199"/>
      <c r="D32" s="37">
        <v>1</v>
      </c>
      <c r="E32" s="35" t="s">
        <v>4</v>
      </c>
      <c r="F32" s="102">
        <v>10000</v>
      </c>
      <c r="G32" s="102">
        <v>10000</v>
      </c>
      <c r="H32" s="104">
        <f>SUM(F32+G32)*D32</f>
        <v>20000</v>
      </c>
      <c r="I32" s="105">
        <v>1</v>
      </c>
      <c r="J32" s="104"/>
      <c r="K32" s="105">
        <f>J32+I32</f>
        <v>1</v>
      </c>
      <c r="L32" s="104">
        <f>K32*F32</f>
        <v>10000</v>
      </c>
      <c r="M32" s="104">
        <f>K32*G32</f>
        <v>10000</v>
      </c>
      <c r="N32" s="104">
        <f>M32+L32</f>
        <v>20000</v>
      </c>
    </row>
    <row r="33" spans="1:14" s="129" customFormat="1" ht="15" customHeight="1" x14ac:dyDescent="0.25">
      <c r="A33" s="34"/>
      <c r="B33" s="204"/>
      <c r="C33" s="205"/>
      <c r="D33" s="38"/>
      <c r="E33" s="34"/>
      <c r="F33" s="106"/>
      <c r="G33" s="106"/>
      <c r="H33" s="106"/>
      <c r="I33" s="106"/>
      <c r="J33" s="106"/>
      <c r="K33" s="106"/>
      <c r="L33" s="106"/>
      <c r="M33" s="106"/>
      <c r="N33" s="106"/>
    </row>
    <row r="34" spans="1:14" s="17" customFormat="1" ht="15" customHeight="1" x14ac:dyDescent="0.25">
      <c r="A34" s="107">
        <v>6</v>
      </c>
      <c r="B34" s="196" t="s">
        <v>24</v>
      </c>
      <c r="C34" s="197"/>
      <c r="D34" s="36"/>
      <c r="E34" s="36"/>
      <c r="F34" s="108"/>
      <c r="G34" s="108"/>
      <c r="H34" s="108"/>
      <c r="I34" s="108"/>
      <c r="J34" s="108"/>
      <c r="K34" s="108"/>
      <c r="L34" s="108"/>
      <c r="M34" s="108"/>
      <c r="N34" s="108"/>
    </row>
    <row r="35" spans="1:14" s="129" customFormat="1" ht="80.25" customHeight="1" x14ac:dyDescent="0.25">
      <c r="A35" s="109"/>
      <c r="B35" s="198" t="s">
        <v>62</v>
      </c>
      <c r="C35" s="199"/>
      <c r="D35" s="37">
        <v>1</v>
      </c>
      <c r="E35" s="37" t="s">
        <v>4</v>
      </c>
      <c r="F35" s="102">
        <v>0</v>
      </c>
      <c r="G35" s="102">
        <v>25000</v>
      </c>
      <c r="H35" s="104">
        <f>SUM(F35+G35)*D35</f>
        <v>25000</v>
      </c>
      <c r="I35" s="105">
        <v>1</v>
      </c>
      <c r="J35" s="104"/>
      <c r="K35" s="105">
        <f>J35+I35</f>
        <v>1</v>
      </c>
      <c r="L35" s="104">
        <f>K35*F35</f>
        <v>0</v>
      </c>
      <c r="M35" s="104">
        <f>K35*G35</f>
        <v>25000</v>
      </c>
      <c r="N35" s="104">
        <f>M35+L35</f>
        <v>25000</v>
      </c>
    </row>
    <row r="36" spans="1:14" s="17" customFormat="1" ht="35.25" customHeight="1" x14ac:dyDescent="0.25">
      <c r="A36" s="18"/>
      <c r="B36" s="200" t="s">
        <v>37</v>
      </c>
      <c r="C36" s="201"/>
      <c r="D36" s="37"/>
      <c r="E36" s="35"/>
      <c r="F36" s="112"/>
      <c r="G36" s="112"/>
      <c r="H36" s="114">
        <f>SUM(H7:H35)</f>
        <v>368178.125</v>
      </c>
      <c r="I36" s="114"/>
      <c r="J36" s="114"/>
      <c r="K36" s="114"/>
      <c r="L36" s="114">
        <f>SUM(L7:L35)</f>
        <v>319798.4375</v>
      </c>
      <c r="M36" s="114">
        <f>SUM(M7:M35)</f>
        <v>76000</v>
      </c>
      <c r="N36" s="114">
        <f>SUM(N7:N35)</f>
        <v>395798.4375</v>
      </c>
    </row>
  </sheetData>
  <mergeCells count="55">
    <mergeCell ref="B5:C5"/>
    <mergeCell ref="A15:A16"/>
    <mergeCell ref="A13:A14"/>
    <mergeCell ref="B13:C14"/>
    <mergeCell ref="D13:D14"/>
    <mergeCell ref="B6:C6"/>
    <mergeCell ref="B7:C7"/>
    <mergeCell ref="A8:A9"/>
    <mergeCell ref="B8:C9"/>
    <mergeCell ref="D8:D9"/>
    <mergeCell ref="N18:N19"/>
    <mergeCell ref="M13:M14"/>
    <mergeCell ref="E13:E14"/>
    <mergeCell ref="F13:F14"/>
    <mergeCell ref="A18:A19"/>
    <mergeCell ref="B18:C19"/>
    <mergeCell ref="D18:D19"/>
    <mergeCell ref="E18:E19"/>
    <mergeCell ref="F18:F19"/>
    <mergeCell ref="B36:C36"/>
    <mergeCell ref="B30:C30"/>
    <mergeCell ref="B31:C31"/>
    <mergeCell ref="B32:C32"/>
    <mergeCell ref="B33:C33"/>
    <mergeCell ref="A3:H3"/>
    <mergeCell ref="B4:C4"/>
    <mergeCell ref="I3:N3"/>
    <mergeCell ref="B34:C34"/>
    <mergeCell ref="B35:C35"/>
    <mergeCell ref="G26:G27"/>
    <mergeCell ref="N26:N27"/>
    <mergeCell ref="B28:C28"/>
    <mergeCell ref="B29:C29"/>
    <mergeCell ref="A26:A27"/>
    <mergeCell ref="B26:C27"/>
    <mergeCell ref="D26:D27"/>
    <mergeCell ref="E26:E27"/>
    <mergeCell ref="F26:F27"/>
    <mergeCell ref="N13:N14"/>
    <mergeCell ref="B15:C15"/>
    <mergeCell ref="M8:M9"/>
    <mergeCell ref="N8:N9"/>
    <mergeCell ref="E8:E9"/>
    <mergeCell ref="F8:F9"/>
    <mergeCell ref="G8:G9"/>
    <mergeCell ref="H8:H9"/>
    <mergeCell ref="B24:C24"/>
    <mergeCell ref="B25:C25"/>
    <mergeCell ref="L8:L9"/>
    <mergeCell ref="B10:C10"/>
    <mergeCell ref="B23:C23"/>
    <mergeCell ref="G13:G14"/>
    <mergeCell ref="B20:C20"/>
    <mergeCell ref="B17:C17"/>
    <mergeCell ref="G18:G19"/>
  </mergeCells>
  <pageMargins left="0.75" right="0.24" top="0.75" bottom="0.37" header="0.53" footer="0.17"/>
  <pageSetup paperSize="9" scale="71" fitToHeight="14" orientation="landscape" r:id="rId1"/>
  <headerFooter>
    <oddFooter>&amp;L&amp;"Century Gothic,Regular"&amp;9ElekEn Associates&amp;C&amp;"Century Gothic,Regular"&amp;9Page &amp;P of &amp;N&amp;R&amp;"Century Gothic,Regular"&amp;9July 24,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HVAC</vt:lpstr>
      <vt:lpstr>FF</vt:lpstr>
      <vt:lpstr>FF!Print_Area</vt:lpstr>
      <vt:lpstr>HVAC!Print_Area</vt:lpstr>
      <vt:lpstr>Summary!Print_Area</vt:lpstr>
      <vt:lpstr>FF!Print_Titles</vt:lpstr>
      <vt:lpstr>HVAC!Print_Titles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2025-01-03T09:27:52Z</dcterms:modified>
</cp:coreProperties>
</file>