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filterPrivacy="1" updateLinks="never" defaultThemeVersion="124226"/>
  <xr:revisionPtr revIDLastSave="0" documentId="13_ncr:1_{003808EE-D014-4400-958A-F18200DAA074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definedNames>
    <definedName name="_xlnm._FilterDatabase" localSheetId="2" hidden="1">'Al madina'!$A$2:$O$678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G714" i="12" l="1"/>
  <c r="G713" i="12" l="1"/>
  <c r="G712" i="12" l="1"/>
  <c r="G711" i="12"/>
  <c r="G710" i="12"/>
  <c r="G709" i="12"/>
  <c r="H610" i="3" l="1"/>
  <c r="G708" i="12" l="1"/>
  <c r="C609" i="3" l="1"/>
  <c r="E603" i="3"/>
  <c r="F603" i="3" s="1"/>
  <c r="K613" i="3" l="1"/>
  <c r="K614" i="3" s="1"/>
  <c r="F611" i="3"/>
  <c r="E623" i="3" l="1"/>
  <c r="F623" i="3" s="1"/>
  <c r="G693" i="12" l="1"/>
  <c r="G694" i="12" s="1"/>
  <c r="G695" i="12" s="1"/>
  <c r="G696" i="12" s="1"/>
  <c r="G697" i="12" s="1"/>
  <c r="G698" i="12" s="1"/>
  <c r="G699" i="12" s="1"/>
  <c r="G700" i="12" s="1"/>
  <c r="G701" i="12" s="1"/>
  <c r="G702" i="12" s="1"/>
  <c r="G703" i="12" s="1"/>
  <c r="G704" i="12" s="1"/>
  <c r="G705" i="12" s="1"/>
  <c r="G706" i="12" s="1"/>
  <c r="G707" i="12" s="1"/>
  <c r="G686" i="12" l="1"/>
  <c r="G687" i="12"/>
  <c r="G688" i="12" s="1"/>
  <c r="G689" i="12" s="1"/>
  <c r="E622" i="3" l="1"/>
  <c r="F622" i="3" s="1"/>
  <c r="E621" i="3" l="1"/>
  <c r="F621" i="3" s="1"/>
  <c r="E620" i="3" l="1"/>
  <c r="F620" i="3" s="1"/>
  <c r="F629" i="3"/>
  <c r="F630" i="3" s="1"/>
  <c r="H631" i="3" s="1"/>
  <c r="C627" i="3"/>
  <c r="C628" i="3" s="1"/>
  <c r="C631" i="3" s="1"/>
  <c r="C632" i="3" s="1"/>
  <c r="C633" i="3" s="1"/>
  <c r="H628" i="3" l="1"/>
  <c r="H629" i="3" s="1"/>
  <c r="H632" i="3" s="1"/>
  <c r="C629" i="3"/>
  <c r="E606" i="3" l="1"/>
  <c r="F606" i="3" s="1"/>
  <c r="F612" i="3" l="1"/>
  <c r="H613" i="3" s="1"/>
  <c r="H611" i="3"/>
  <c r="C610" i="3"/>
  <c r="C613" i="3" s="1"/>
  <c r="C614" i="3" s="1"/>
  <c r="C615" i="3" s="1"/>
  <c r="K608" i="3"/>
  <c r="K609" i="3" s="1"/>
  <c r="H614" i="3" l="1"/>
  <c r="C611" i="3"/>
  <c r="E605" i="3" l="1"/>
  <c r="F605" i="3" s="1"/>
  <c r="N14" i="6" l="1"/>
  <c r="N13" i="6"/>
  <c r="E604" i="3" l="1"/>
  <c r="F604" i="3" s="1"/>
  <c r="E602" i="3" l="1"/>
  <c r="E584" i="3" l="1"/>
  <c r="F584" i="3" l="1"/>
  <c r="E587" i="3"/>
  <c r="F587" i="3" s="1"/>
  <c r="E585" i="3"/>
  <c r="F585" i="3" s="1"/>
  <c r="F602" i="3" l="1"/>
  <c r="F594" i="3" l="1"/>
  <c r="H595" i="3" s="1"/>
  <c r="C591" i="3"/>
  <c r="C593" i="3" s="1"/>
  <c r="K590" i="3"/>
  <c r="K591" i="3" s="1"/>
  <c r="K586" i="3"/>
  <c r="K584" i="3" s="1"/>
  <c r="K585" i="3" s="1"/>
  <c r="E586" i="3"/>
  <c r="H592" i="3" s="1"/>
  <c r="F586" i="3" l="1"/>
  <c r="C592" i="3"/>
  <c r="C595" i="3" s="1"/>
  <c r="C596" i="3" s="1"/>
  <c r="C597" i="3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l="1"/>
  <c r="H593" i="3"/>
  <c r="H596" i="3" s="1"/>
  <c r="H530" i="3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G658" i="12" s="1"/>
  <c r="G659" i="12" s="1"/>
  <c r="G660" i="12" s="1"/>
  <c r="G661" i="12" s="1"/>
  <c r="G662" i="12" s="1"/>
  <c r="F475" i="3"/>
  <c r="F476" i="3" s="1"/>
  <c r="H477" i="3" s="1"/>
  <c r="G663" i="12" l="1"/>
  <c r="G664" i="12" s="1"/>
  <c r="G665" i="12" s="1"/>
  <c r="G666" i="12" s="1"/>
  <c r="G667" i="12" s="1"/>
  <c r="G668" i="12" s="1"/>
  <c r="G669" i="12" s="1"/>
  <c r="G670" i="12" s="1"/>
  <c r="G671" i="12" s="1"/>
  <c r="G672" i="12" s="1"/>
  <c r="G673" i="12" s="1"/>
  <c r="G674" i="12" s="1"/>
  <c r="G675" i="12" s="1"/>
  <c r="G676" i="12" s="1"/>
  <c r="E467" i="3"/>
  <c r="F467" i="3" s="1"/>
  <c r="G677" i="12" l="1"/>
  <c r="G678" i="12" s="1"/>
  <c r="G679" i="12" s="1"/>
  <c r="G680" i="12" s="1"/>
  <c r="G681" i="12" s="1"/>
  <c r="G682" i="12" s="1"/>
  <c r="G683" i="12" s="1"/>
  <c r="G684" i="12" s="1"/>
  <c r="G685" i="12" s="1"/>
  <c r="G690" i="12" s="1"/>
  <c r="G691" i="12" s="1"/>
  <c r="G692" i="12" s="1"/>
  <c r="N7" i="6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O756" i="12" s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O790" i="12" s="1"/>
  <c r="O791" i="12" s="1"/>
  <c r="O792" i="12" s="1"/>
  <c r="O793" i="12" s="1"/>
  <c r="O794" i="12" s="1"/>
  <c r="O795" i="12" s="1"/>
  <c r="O796" i="12" s="1"/>
  <c r="O797" i="12" s="1"/>
  <c r="O798" i="12" s="1"/>
  <c r="O799" i="12" s="1"/>
  <c r="O800" i="12" s="1"/>
  <c r="O801" i="12" s="1"/>
  <c r="O802" i="12" s="1"/>
  <c r="O803" i="12" s="1"/>
  <c r="O804" i="12" s="1"/>
  <c r="O805" i="12" s="1"/>
  <c r="O806" i="12" s="1"/>
  <c r="O807" i="12" s="1"/>
  <c r="O808" i="12" s="1"/>
  <c r="O809" i="12" s="1"/>
  <c r="O810" i="12" s="1"/>
  <c r="O811" i="12" s="1"/>
  <c r="O812" i="12" s="1"/>
  <c r="O813" i="12" s="1"/>
  <c r="O814" i="12" s="1"/>
  <c r="O815" i="12" s="1"/>
  <c r="O816" i="12" s="1"/>
  <c r="O817" i="12" s="1"/>
  <c r="O818" i="12" s="1"/>
  <c r="O819" i="12" s="1"/>
  <c r="O820" i="12" s="1"/>
  <c r="O82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273" i="3" l="1"/>
  <c r="F273" i="3" s="1"/>
  <c r="E272" i="3" l="1"/>
  <c r="F272" i="3" s="1"/>
  <c r="E271" i="3"/>
  <c r="F271" i="3" s="1"/>
  <c r="E270" i="3"/>
  <c r="F270" i="3" s="1"/>
  <c r="X6" i="6" l="1"/>
  <c r="E42" i="2" l="1"/>
  <c r="L42" i="2" l="1"/>
  <c r="E269" i="3" l="1"/>
  <c r="F269" i="3" s="1"/>
  <c r="E268" i="3"/>
  <c r="F268" i="3" s="1"/>
  <c r="E267" i="3"/>
  <c r="F267" i="3" s="1"/>
  <c r="F41" i="2" l="1"/>
  <c r="E266" i="3" l="1"/>
  <c r="F266" i="3" s="1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L20" i="2"/>
  <c r="L15" i="2" l="1"/>
  <c r="L14" i="2"/>
  <c r="L13" i="2" l="1"/>
  <c r="E265" i="3"/>
  <c r="F265" i="3" s="1"/>
  <c r="E264" i="3"/>
  <c r="F264" i="3" s="1"/>
  <c r="E263" i="3"/>
  <c r="F263" i="3" s="1"/>
  <c r="E262" i="3" l="1"/>
  <c r="F262" i="3" s="1"/>
  <c r="L25" i="2" l="1"/>
  <c r="L23" i="2" l="1"/>
  <c r="L39" i="2" l="1"/>
  <c r="L36" i="2" l="1"/>
  <c r="E261" i="3" l="1"/>
  <c r="F261" i="3" s="1"/>
  <c r="G10" i="2" l="1"/>
  <c r="G8" i="2"/>
  <c r="F11" i="2"/>
  <c r="G11" i="2" s="1"/>
  <c r="F9" i="2"/>
  <c r="L37" i="2"/>
  <c r="L35" i="2"/>
  <c r="L34" i="2"/>
  <c r="L33" i="2"/>
  <c r="L32" i="2"/>
  <c r="L30" i="2"/>
  <c r="L29" i="2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L19" i="2" l="1"/>
  <c r="L18" i="2" l="1"/>
  <c r="L17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<sst xmlns="http://schemas.openxmlformats.org/spreadsheetml/2006/main" count="11999" uniqueCount="8833">
  <si>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</si>
  <si>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</si>
  <si>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</si>
  <si>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</si>
  <si>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</si>
  <si>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</si>
  <si>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</si>
  <si>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</si>
  <si>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</si>
  <si>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</si>
  <si>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</si>
  <si>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</si>
  <si>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</si>
  <si>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</si>
  <si>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</si>
  <si>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</si>
  <si>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</si>
  <si>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</si>
  <si>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</si>
  <si>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</si>
  <si>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</si>
  <si>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</si>
  <si>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</si>
  <si>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</si>
  <si>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</si>
  <si>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</si>
  <si>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</si>
  <si>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</si>
  <si>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</si>
  <si>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</si>
  <si>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</si>
  <si>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</si>
  <si>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</si>
  <si>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</si>
  <si>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</si>
  <si>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</si>
  <si>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</si>
  <si>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</si>
  <si>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</si>
  <si>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</si>
  <si>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</si>
  <si>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</si>
  <si>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</si>
  <si>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</si>
  <si>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</si>
  <si>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</si>
  <si>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</si>
  <si>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</si>
  <si>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</si>
  <si>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</si>
  <si>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</si>
  <si>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</si>
  <si>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</si>
  <si>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</si>
  <si>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</si>
  <si>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</si>
  <si>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</si>
  <si>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</si>
  <si>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</si>
  <si>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</si>
  <si>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</si>
  <si>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</si>
  <si>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</si>
  <si>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</si>
  <si>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</si>
  <si>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</si>
  <si>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</si>
  <si>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</si>
  <si>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</si>
  <si>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</si>
  <si>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</si>
  <si>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</si>
  <si>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</si>
  <si>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</si>
  <si>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</si>
  <si>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</si>
  <si>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</si>
  <si>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</si>
  <si>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</si>
  <si>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</si>
  <si>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</si>
  <si>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</si>
  <si>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</si>
  <si>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</si>
  <si>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</si>
  <si>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</si>
  <si>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</si>
  <si>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</si>
  <si>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</si>
  <si>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</si>
  <si>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</si>
  <si>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</si>
  <si>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</si>
  <si>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</si>
  <si>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</si>
  <si>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</si>
  <si>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</si>
  <si>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</si>
  <si>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</si>
  <si>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</si>
  <si>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</si>
  <si>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</si>
  <si>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</si>
  <si>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</si>
  <si>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</si>
  <si>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</si>
  <si>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</si>
  <si>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</si>
  <si>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</si>
  <si>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</si>
  <si>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</si>
  <si>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</si>
  <si>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</si>
  <si>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</si>
  <si>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</si>
  <si>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</si>
  <si>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</si>
  <si>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</si>
  <si>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</si>
  <si>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</si>
  <si>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</si>
  <si>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</si>
  <si>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</si>
  <si>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</si>
  <si>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</si>
  <si>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</si>
  <si>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</si>
  <si>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</si>
  <si>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</si>
  <si>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</si>
  <si>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</si>
  <si>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</si>
  <si>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</si>
  <si>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</si>
  <si>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</si>
  <si>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</si>
  <si>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</si>
  <si>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</si>
  <si>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</si>
  <si>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</si>
  <si>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</si>
  <si>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</si>
  <si>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</si>
  <si>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</si>
  <si>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</si>
  <si>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</si>
  <si>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</si>
  <si>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</si>
  <si>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</si>
  <si>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</si>
  <si>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</si>
  <si>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</si>
  <si>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</si>
  <si>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</si>
  <si>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</si>
  <si>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</si>
  <si>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</si>
  <si>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</si>
  <si>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</si>
  <si>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</si>
  <si>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</si>
  <si>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</si>
  <si>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</si>
  <si>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</si>
  <si>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</si>
  <si>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</si>
  <si>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</si>
  <si>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</si>
  <si>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</si>
  <si>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</si>
  <si>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</si>
  <si>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</si>
  <si>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</si>
  <si>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</si>
  <si>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</si>
  <si>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</si>
  <si>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</si>
  <si>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</si>
  <si>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</si>
  <si>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</si>
  <si>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</si>
  <si>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</si>
  <si>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</si>
  <si>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</si>
  <si>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</si>
  <si>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</si>
  <si>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</si>
  <si>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</si>
  <si>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</si>
  <si>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</si>
  <si>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</si>
  <si>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</si>
  <si>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</si>
  <si>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</si>
  <si>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</si>
  <si>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</si>
  <si>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</si>
  <si>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</si>
  <si>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</si>
  <si>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</si>
  <si>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</si>
  <si>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</si>
  <si>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</si>
  <si>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</si>
  <si>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</si>
  <si>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</si>
  <si>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</si>
  <si>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</si>
  <si>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</si>
  <si>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</si>
  <si>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</si>
  <si>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</si>
  <si>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</si>
  <si>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</si>
  <si>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</si>
  <si>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</si>
  <si>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</si>
  <si>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</si>
  <si>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</si>
  <si>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</si>
  <si>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</si>
  <si>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</si>
  <si>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</si>
  <si>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</si>
  <si>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</si>
  <si>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</si>
  <si>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</si>
  <si>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</si>
  <si>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</si>
  <si>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</si>
  <si>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</si>
  <si>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</si>
  <si>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</si>
  <si>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</si>
  <si>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</si>
  <si>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</si>
  <si>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</si>
  <si>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</si>
  <si>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</si>
  <si>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</si>
  <si>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</si>
  <si>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</si>
  <si>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</si>
  <si>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</si>
  <si>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</si>
  <si>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</si>
  <si>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</si>
  <si>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</si>
  <si>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</si>
  <si>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</si>
  <si>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</si>
  <si>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</si>
  <si>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</si>
  <si>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</si>
  <si>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</si>
  <si>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</si>
  <si>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</si>
  <si>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</si>
  <si>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</si>
  <si>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</si>
  <si>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</si>
  <si>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</si>
  <si>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</si>
  <si>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</si>
  <si>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</si>
  <si>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</si>
  <si>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</si>
  <si>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</si>
  <si>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</si>
  <si>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</si>
  <si>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</si>
  <si>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</si>
  <si>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</si>
  <si>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</si>
  <si>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</si>
  <si>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</si>
  <si>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</si>
  <si>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</si>
  <si>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</si>
  <si>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</si>
  <si>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</si>
  <si>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</si>
  <si>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</si>
  <si>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</si>
  <si>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</si>
  <si>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</si>
  <si>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</si>
  <si>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</si>
  <si>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</si>
  <si>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</si>
  <si>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</si>
  <si>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</si>
  <si>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</si>
  <si>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</si>
  <si>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</si>
  <si>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</si>
  <si>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</si>
  <si>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</si>
  <si>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</si>
  <si>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</si>
  <si>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</si>
  <si>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</si>
  <si>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</si>
  <si>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</si>
  <si>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</si>
  <si>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</si>
  <si>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</si>
  <si>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</si>
  <si>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</si>
  <si>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</si>
  <si>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</si>
  <si>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</si>
  <si>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</si>
  <si>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</si>
  <si>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</si>
  <si>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</si>
  <si>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</si>
  <si>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</si>
  <si>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</si>
  <si>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</si>
  <si>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</si>
  <si>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</si>
  <si>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</si>
  <si>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</si>
  <si>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</si>
  <si>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</si>
  <si>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</si>
  <si>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</si>
  <si>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</si>
  <si>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</si>
  <si>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</si>
  <si>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</si>
  <si>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</si>
  <si>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</si>
  <si>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</si>
  <si>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</si>
  <si>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</si>
  <si>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</si>
  <si>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</si>
  <si>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</si>
  <si>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</si>
  <si>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</si>
  <si>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</si>
  <si>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</si>
  <si>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</si>
  <si>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</si>
  <si>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</si>
  <si>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</si>
  <si>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</si>
  <si>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</si>
  <si>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</si>
  <si>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</si>
  <si>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</si>
  <si>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</si>
  <si>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</si>
  <si>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</si>
  <si>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</si>
  <si>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</si>
  <si>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</si>
  <si>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</si>
  <si>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</si>
  <si>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</si>
  <si>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</si>
  <si>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</si>
  <si>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</si>
  <si>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</si>
  <si>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</si>
  <si>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</si>
  <si>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</si>
  <si>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</si>
  <si>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</si>
  <si>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</si>
  <si>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</si>
  <si>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</si>
  <si>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</si>
  <si>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</si>
  <si>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</si>
  <si>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</si>
  <si>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</si>
  <si>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</si>
  <si>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</si>
  <si>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</si>
  <si>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</si>
  <si>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</si>
  <si>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</si>
  <si>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</si>
  <si>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</si>
  <si>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</si>
  <si>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</si>
  <si>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</si>
  <si>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</si>
  <si>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</si>
  <si>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</si>
  <si>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</si>
  <si>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</si>
  <si>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</si>
  <si>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</si>
  <si>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</si>
  <si>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</si>
  <si>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</si>
  <si>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</si>
  <si>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</si>
  <si>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</si>
  <si>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</si>
  <si>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</si>
  <si>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</si>
  <si>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</si>
  <si>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</si>
  <si>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</si>
  <si>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</si>
  <si>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</si>
  <si>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</si>
  <si>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</si>
  <si>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</si>
  <si>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</si>
  <si>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</si>
  <si>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</si>
  <si>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</si>
  <si>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</si>
  <si>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</si>
  <si>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</si>
  <si>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</si>
  <si>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</si>
  <si>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</si>
  <si>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</si>
  <si>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</si>
  <si>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</si>
  <si>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</si>
  <si>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</si>
  <si>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</si>
  <si>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</si>
  <si>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</si>
  <si>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</si>
  <si>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</si>
  <si>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</si>
  <si>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</si>
  <si>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</si>
  <si>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</si>
  <si>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</si>
  <si>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</si>
  <si>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</si>
  <si>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</si>
  <si>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</si>
  <si>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</si>
  <si>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</si>
  <si>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</si>
  <si>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</si>
  <si>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</si>
  <si>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</si>
  <si>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</si>
  <si>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</si>
  <si>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</si>
  <si>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</si>
  <si>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</si>
  <si>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</si>
  <si>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</si>
  <si>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</si>
  <si>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</si>
  <si>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</si>
  <si>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</si>
  <si>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</si>
  <si>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</si>
  <si>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</si>
  <si>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</si>
  <si>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</si>
  <si>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</si>
  <si>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</si>
  <si>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</si>
  <si>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</si>
  <si>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</si>
  <si>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</si>
  <si>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</si>
  <si>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</si>
  <si>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</si>
  <si>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</si>
  <si>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</si>
  <si>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</si>
  <si>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</si>
  <si>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</si>
  <si>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</si>
  <si>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</si>
  <si>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</si>
  <si>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</si>
  <si>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</si>
  <si>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</si>
  <si>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</si>
  <si>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</si>
  <si>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</si>
  <si>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</si>
  <si>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</si>
  <si>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</si>
  <si>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</si>
  <si>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</si>
  <si>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</si>
  <si>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</si>
  <si>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</si>
  <si>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</si>
  <si>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</si>
  <si>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</si>
  <si>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</si>
  <si>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</si>
  <si>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</si>
  <si>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</si>
  <si>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</si>
  <si>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</si>
  <si>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</si>
  <si>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</si>
  <si>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</si>
  <si>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</si>
  <si>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</si>
  <si>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</si>
  <si>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</si>
  <si>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</si>
  <si>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</si>
  <si>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</si>
  <si>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</si>
  <si>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</si>
  <si>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</si>
  <si>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</si>
  <si>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</si>
  <si>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</si>
  <si>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</si>
  <si>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</si>
  <si>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</si>
  <si>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</si>
  <si>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</si>
  <si>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</si>
  <si>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</si>
  <si>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</si>
  <si>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</si>
  <si>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</si>
  <si>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</si>
  <si>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</si>
  <si>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</si>
  <si>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</si>
  <si>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</si>
  <si>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</si>
  <si>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</si>
  <si>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</si>
  <si>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</si>
  <si>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</si>
  <si>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</si>
  <si>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</si>
  <si>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</si>
  <si>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</si>
  <si>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</si>
  <si>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</si>
  <si>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</si>
  <si>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</si>
  <si>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</si>
  <si>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</si>
  <si>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</si>
  <si>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</si>
  <si>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</si>
  <si>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</si>
  <si>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</si>
  <si>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</si>
  <si>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</si>
  <si>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</si>
  <si>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</si>
  <si>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</si>
  <si>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</si>
  <si>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</si>
  <si>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</si>
  <si>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</si>
  <si>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</si>
  <si>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</si>
  <si>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</si>
  <si>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</si>
  <si>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</si>
  <si>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</si>
  <si>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</si>
  <si>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</si>
  <si>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</si>
  <si>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</si>
  <si>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</si>
  <si>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</si>
  <si>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</si>
  <si>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</si>
  <si>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</si>
  <si>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</si>
  <si>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</si>
  <si>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</si>
  <si>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</si>
  <si>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</si>
  <si>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</si>
  <si>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</si>
  <si>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</si>
  <si>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</si>
  <si>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</si>
  <si>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</si>
  <si>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</si>
  <si>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</si>
  <si>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</si>
  <si>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</si>
  <si>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</si>
  <si>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</si>
  <si>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</si>
  <si>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</si>
  <si>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</si>
  <si>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</si>
  <si>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</si>
  <si>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</si>
  <si>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</si>
  <si>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</si>
  <si>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</si>
  <si>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</si>
  <si>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</si>
  <si>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</si>
  <si>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</si>
  <si>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</si>
  <si>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</si>
  <si>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</si>
  <si>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</si>
  <si>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</si>
  <si>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</si>
  <si>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</si>
  <si>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</si>
  <si>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</si>
  <si>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</si>
  <si>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</si>
  <si>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</si>
  <si>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</si>
  <si>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</si>
  <si>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</si>
  <si>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</si>
  <si>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</si>
  <si>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</si>
  <si>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</si>
  <si>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</si>
  <si>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</si>
  <si>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</si>
  <si>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</si>
  <si>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</si>
  <si>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</si>
  <si>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</si>
  <si>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</si>
  <si>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</si>
  <si>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</si>
  <si>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</si>
  <si>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</si>
  <si>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</si>
  <si>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</si>
  <si>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</si>
  <si>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</si>
  <si>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</si>
  <si>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</si>
  <si>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</si>
  <si>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</si>
  <si>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</si>
  <si>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</si>
  <si>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</si>
  <si>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</si>
  <si>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</si>
  <si>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</si>
  <si>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</si>
  <si>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</si>
  <si>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</si>
  <si>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</si>
  <si>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</si>
  <si>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</si>
  <si>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</si>
  <si>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</si>
  <si>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</si>
  <si>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</si>
  <si>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</si>
  <si>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</si>
  <si>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</si>
  <si>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</si>
  <si>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</si>
  <si>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</si>
  <si>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</si>
  <si>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</si>
  <si>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</si>
  <si>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</si>
  <si>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</si>
  <si>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</si>
  <si>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</si>
  <si>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</si>
  <si>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</si>
  <si>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</si>
  <si>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</si>
  <si>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</si>
  <si>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</si>
  <si>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</si>
  <si>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</si>
  <si>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</si>
  <si>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</si>
  <si>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</si>
  <si>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</si>
  <si>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</si>
  <si>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</si>
  <si>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</si>
  <si>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</si>
  <si>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</si>
  <si>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</si>
  <si>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</si>
  <si>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</si>
  <si>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</si>
  <si>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</si>
  <si>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</si>
  <si>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</si>
  <si>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</si>
  <si>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</si>
  <si>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</si>
  <si>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</si>
  <si>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</si>
  <si>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</si>
  <si>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</si>
  <si>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</si>
  <si>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</si>
  <si>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</si>
  <si>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</si>
  <si>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</si>
  <si>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</si>
  <si>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</si>
  <si>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</si>
  <si>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</si>
  <si>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</si>
  <si>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</si>
  <si>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</si>
  <si>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</si>
  <si>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</si>
  <si>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</si>
  <si>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</si>
  <si>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</si>
  <si>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</si>
  <si>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</si>
  <si>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</si>
  <si>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</si>
  <si>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</si>
  <si>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</si>
  <si>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</si>
  <si>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</si>
  <si>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</si>
  <si>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</si>
  <si>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</si>
  <si>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</si>
  <si>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</si>
  <si>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</si>
  <si>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</si>
  <si>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</si>
  <si>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</si>
  <si>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</si>
  <si>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</si>
  <si>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</si>
  <si>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</si>
  <si>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</si>
  <si>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</si>
  <si>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</si>
  <si>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</si>
  <si>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</si>
  <si>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</si>
  <si>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</si>
  <si>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</si>
  <si>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</si>
  <si>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</si>
  <si>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</si>
  <si>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</si>
  <si>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</si>
  <si>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</si>
  <si>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</si>
  <si>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</si>
  <si>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</si>
  <si>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</si>
  <si>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</si>
  <si>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</si>
  <si>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</si>
  <si>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</si>
  <si>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</si>
  <si>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</si>
  <si>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</si>
  <si>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</si>
  <si>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</si>
  <si>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</si>
  <si>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</si>
  <si>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</si>
  <si>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</si>
  <si>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</si>
  <si>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</si>
  <si>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</si>
  <si>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</si>
  <si>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</si>
  <si>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</si>
  <si>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</si>
  <si>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</si>
  <si>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</si>
  <si>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</si>
  <si>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</si>
  <si>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</si>
  <si>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</si>
  <si>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</si>
  <si>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</si>
  <si>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</si>
  <si>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</si>
  <si>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</si>
  <si>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</si>
  <si>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</si>
  <si>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</si>
  <si>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</si>
  <si>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</si>
  <si>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</si>
  <si>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</si>
  <si>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</si>
  <si>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</si>
  <si>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</si>
  <si>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</si>
  <si>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</si>
  <si>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</si>
  <si>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</si>
  <si>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</si>
  <si>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</si>
  <si>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</si>
  <si>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</si>
  <si>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</si>
  <si>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</si>
  <si>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</si>
  <si>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</si>
  <si>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</si>
  <si>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</si>
  <si>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</si>
  <si>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</si>
  <si>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</si>
  <si>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</si>
  <si>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</si>
  <si>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</si>
  <si>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</si>
  <si>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</si>
  <si>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</si>
  <si>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</si>
  <si>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</si>
  <si>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</si>
  <si>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</si>
  <si>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</si>
  <si>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</si>
  <si>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</si>
  <si>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</si>
  <si>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</si>
  <si>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</si>
  <si>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</si>
  <si>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</si>
  <si>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</si>
  <si>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</si>
  <si>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</si>
  <si>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</si>
  <si>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</si>
  <si>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</si>
  <si>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</si>
  <si>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</si>
  <si>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</si>
  <si>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</si>
  <si>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</si>
  <si>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</si>
  <si>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</si>
  <si>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</si>
  <si>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</si>
  <si>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</si>
  <si>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</si>
  <si>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</si>
  <si>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</si>
  <si>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</si>
  <si>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</si>
  <si>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</si>
  <si>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</si>
  <si>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</si>
  <si>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</si>
  <si>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</si>
  <si>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</si>
  <si>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</si>
  <si>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</si>
  <si>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</si>
  <si>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</si>
  <si>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</si>
  <si>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</si>
  <si>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</si>
  <si>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</si>
  <si>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</si>
  <si>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</si>
  <si>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</si>
  <si>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</si>
  <si>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</si>
  <si>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</si>
  <si>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</si>
  <si>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</si>
  <si>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</si>
  <si>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</si>
  <si>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</si>
  <si>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</si>
  <si>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</si>
  <si>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</si>
  <si>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</si>
  <si>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</si>
  <si>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</si>
  <si>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</si>
  <si>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</si>
  <si>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</si>
  <si>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</si>
  <si>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</si>
  <si>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</si>
  <si>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</si>
  <si>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</si>
  <si>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</si>
  <si>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</si>
  <si>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</si>
  <si>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</si>
  <si>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</si>
  <si>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</si>
  <si>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</si>
  <si>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</si>
  <si>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</si>
  <si>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</si>
  <si>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</si>
  <si>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</si>
  <si>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</si>
  <si>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</si>
  <si>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</si>
  <si>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</si>
  <si>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</si>
  <si>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</si>
  <si>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</si>
  <si>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</si>
  <si>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</si>
  <si>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</si>
  <si>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</si>
  <si>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</si>
  <si>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</si>
  <si>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</si>
  <si>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</si>
  <si>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</si>
  <si>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</si>
  <si>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</si>
  <si>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</si>
  <si>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</si>
  <si>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</si>
  <si>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</si>
  <si>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</si>
  <si>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</si>
  <si>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</si>
  <si>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</si>
  <si>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</si>
  <si>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</si>
  <si>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</si>
  <si>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</si>
  <si>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</si>
  <si>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</si>
  <si>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</si>
  <si>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</si>
  <si>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</si>
  <si>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</si>
  <si>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</si>
  <si>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</si>
  <si>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</si>
  <si>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</si>
  <si>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</si>
  <si>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</si>
  <si>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</si>
  <si>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</si>
  <si>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</si>
  <si>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</si>
  <si>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</si>
  <si>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</si>
  <si>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</si>
  <si>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</si>
  <si>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</si>
  <si>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</si>
  <si>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</si>
  <si>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</si>
  <si>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</si>
  <si>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</si>
  <si>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</si>
  <si>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</si>
  <si>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</si>
  <si>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</si>
  <si>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</si>
  <si>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</si>
  <si>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</si>
  <si>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</si>
  <si>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</si>
  <si>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</si>
  <si>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</si>
  <si>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</si>
  <si>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</si>
  <si>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</si>
  <si>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</si>
  <si>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</si>
  <si>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</si>
  <si>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</si>
  <si>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</si>
  <si>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</si>
  <si>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</si>
  <si>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</si>
  <si>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</si>
  <si>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</si>
  <si>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</si>
  <si>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</si>
  <si>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</si>
  <si>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</si>
  <si>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</si>
  <si>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</si>
  <si>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</si>
  <si>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</si>
  <si>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</si>
  <si>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</si>
  <si>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</si>
  <si>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</si>
  <si>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</si>
  <si>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</si>
  <si>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</si>
  <si>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</si>
  <si>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</si>
  <si>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</si>
  <si>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</si>
  <si>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</si>
  <si>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</si>
  <si>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</si>
  <si>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</si>
  <si>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</si>
  <si>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</si>
  <si>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</si>
  <si>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</si>
  <si>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</si>
  <si>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</si>
  <si>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</si>
  <si>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</si>
  <si>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</si>
  <si>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</si>
  <si>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</si>
  <si>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</si>
  <si>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</si>
  <si>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</si>
  <si>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</si>
  <si>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</si>
  <si>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</si>
  <si>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</si>
  <si>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</si>
  <si>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</si>
  <si>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</si>
  <si>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</si>
  <si>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</si>
  <si>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</si>
  <si>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</si>
  <si>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</si>
  <si>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</si>
  <si>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</si>
  <si>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</si>
  <si>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</si>
  <si>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</si>
  <si>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</si>
  <si>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</si>
  <si>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</si>
  <si>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</si>
  <si>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</si>
  <si>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</si>
  <si>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</si>
  <si>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</si>
  <si>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</si>
  <si>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</si>
  <si>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</si>
  <si>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</si>
  <si>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</si>
  <si>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</si>
  <si>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</si>
  <si>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</si>
  <si>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</si>
  <si>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</si>
  <si>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</si>
  <si>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</si>
  <si>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</si>
  <si>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</si>
  <si>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</si>
  <si>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</si>
  <si>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</si>
  <si>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</si>
  <si>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</si>
  <si>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</si>
  <si>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</si>
  <si>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</si>
  <si>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</si>
  <si>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</si>
  <si>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</si>
  <si>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</si>
  <si>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</si>
  <si>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</si>
  <si>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</si>
  <si>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</si>
  <si>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</si>
  <si>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</si>
  <si>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</si>
  <si>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</si>
  <si>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</si>
  <si>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</si>
  <si>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</si>
  <si>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</si>
  <si>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</si>
  <si>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</si>
  <si>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</si>
  <si>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</si>
  <si>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</si>
  <si>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</si>
  <si>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</si>
  <si>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</si>
  <si>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</si>
  <si>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</si>
  <si>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</si>
  <si>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</si>
  <si>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</si>
  <si>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</si>
  <si>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</si>
  <si>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</si>
  <si>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</si>
  <si>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</si>
  <si>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</si>
  <si>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</si>
  <si>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</si>
  <si>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</si>
  <si>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</si>
  <si>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</si>
  <si>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</si>
  <si>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</si>
  <si>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</si>
  <si>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</si>
  <si>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</si>
  <si>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</si>
  <si>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</si>
  <si>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</si>
  <si>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</si>
  <si>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</si>
  <si>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</si>
  <si>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</si>
  <si>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</si>
  <si>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</si>
  <si>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</si>
  <si>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</si>
  <si>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</si>
  <si>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</si>
  <si>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</si>
  <si>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</si>
  <si>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</si>
  <si>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</si>
  <si>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</si>
  <si>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</si>
  <si>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</si>
  <si>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</si>
  <si>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</si>
  <si>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</si>
  <si>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</si>
  <si>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</si>
  <si>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</si>
  <si>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</si>
  <si>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</si>
  <si>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</si>
  <si>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</si>
  <si>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</si>
  <si>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</si>
  <si>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</si>
  <si>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</si>
  <si>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</si>
  <si>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</si>
  <si>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</si>
  <si>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</si>
  <si>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</si>
  <si>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</si>
  <si>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</si>
  <si>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</si>
  <si>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</si>
  <si>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</si>
  <si>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</si>
  <si>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</si>
  <si>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</si>
  <si>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</si>
  <si>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</si>
  <si>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</si>
  <si>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</si>
  <si>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</si>
  <si>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</si>
  <si>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</si>
  <si>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</si>
  <si>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</si>
  <si>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</si>
  <si>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</si>
  <si>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</si>
  <si>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</si>
  <si>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</si>
  <si>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</si>
  <si>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</si>
  <si>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</si>
  <si>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</si>
  <si>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</si>
  <si>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</si>
  <si>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</si>
  <si>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</si>
  <si>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</si>
  <si>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</si>
  <si>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</si>
  <si>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</si>
  <si>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</si>
  <si>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</si>
  <si>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</si>
  <si>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</si>
  <si>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</si>
  <si>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</si>
  <si>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</si>
  <si>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</si>
  <si>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</si>
  <si>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</si>
  <si>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</si>
  <si>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</si>
  <si>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</si>
  <si>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</si>
  <si>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</si>
  <si>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</si>
  <si>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</si>
  <si>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</si>
  <si>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</si>
  <si>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</si>
  <si>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</si>
  <si>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</si>
  <si>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</si>
  <si>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</si>
  <si>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</si>
  <si>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</si>
  <si>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</si>
  <si>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</si>
  <si>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</si>
  <si>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</si>
  <si>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</si>
  <si>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</si>
  <si>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</si>
  <si>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</si>
  <si>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</si>
  <si>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</si>
  <si>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</si>
  <si>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</si>
  <si>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</si>
  <si>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</si>
  <si>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</si>
  <si>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</si>
  <si>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</si>
  <si>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</si>
  <si>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</si>
  <si>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</si>
  <si>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</si>
  <si>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</si>
  <si>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</si>
  <si>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</si>
  <si>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</si>
  <si>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</si>
  <si>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</si>
  <si>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</si>
  <si>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</si>
  <si>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</si>
  <si>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</si>
  <si>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</si>
  <si>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</si>
  <si>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</si>
  <si>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</si>
  <si>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</si>
  <si>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</si>
  <si>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</si>
  <si>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</si>
  <si>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</si>
  <si>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</si>
  <si>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</si>
  <si>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</si>
  <si>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</si>
  <si>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</si>
  <si>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</si>
  <si>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</si>
  <si>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</si>
  <si>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</si>
  <si>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</si>
  <si>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</si>
  <si>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</si>
  <si>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</si>
  <si>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</si>
  <si>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</si>
  <si>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</si>
  <si>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</si>
  <si>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</si>
  <si>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</si>
  <si>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</si>
  <si>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</si>
  <si>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</si>
  <si>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</si>
  <si>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</si>
  <si>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</si>
  <si>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</si>
  <si>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</si>
  <si>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</si>
  <si>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</si>
  <si>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</si>
  <si>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</si>
  <si>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</si>
  <si>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</si>
  <si>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</si>
  <si>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</si>
  <si>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</si>
  <si>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</si>
  <si>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</si>
  <si>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</si>
  <si>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</si>
  <si>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</si>
  <si>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</si>
  <si>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</si>
  <si>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</si>
  <si>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</si>
  <si>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</si>
  <si>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</si>
  <si>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</si>
  <si>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</si>
  <si>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</si>
  <si>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</si>
  <si>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</si>
  <si>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</si>
  <si>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</si>
  <si>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</si>
  <si>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</si>
  <si>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</si>
  <si>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</si>
  <si>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</si>
  <si>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</si>
  <si>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</si>
  <si>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</si>
  <si>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</si>
  <si>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</si>
  <si>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</si>
  <si>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</si>
  <si>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</si>
  <si>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</si>
  <si>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</si>
  <si>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</si>
  <si>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</si>
  <si>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</si>
  <si>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</si>
  <si>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</si>
  <si>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</si>
  <si>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</si>
  <si>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</si>
  <si>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</si>
  <si>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</si>
  <si>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</si>
  <si>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</si>
  <si>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</si>
  <si>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</si>
  <si>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</si>
  <si>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</si>
  <si>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</si>
  <si>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</si>
  <si>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</si>
  <si>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</si>
  <si>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</si>
  <si>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</si>
  <si>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</si>
  <si>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</si>
  <si>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</si>
  <si>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</si>
  <si>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</si>
  <si>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</si>
  <si>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</si>
  <si>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</si>
  <si>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</si>
  <si>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</si>
  <si>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</si>
  <si>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</si>
  <si>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</si>
  <si>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</si>
  <si>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</si>
  <si>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</si>
  <si>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</si>
  <si>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</si>
  <si>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</si>
  <si>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</si>
  <si>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</si>
  <si>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</si>
  <si>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</si>
  <si>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</si>
  <si>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</si>
  <si>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</si>
  <si>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</si>
  <si>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</si>
  <si>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</si>
  <si>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</si>
  <si>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</si>
  <si>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</si>
  <si>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</si>
  <si>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</si>
  <si>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</si>
  <si>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</si>
  <si>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</si>
  <si>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</si>
  <si>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</si>
  <si>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</si>
  <si>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</si>
  <si>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</si>
  <si>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</si>
  <si>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</si>
  <si>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</si>
  <si>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</si>
  <si>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</si>
  <si>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</si>
  <si>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</si>
  <si>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</si>
  <si>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</si>
  <si>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</si>
  <si>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</si>
  <si>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</si>
  <si>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</si>
  <si>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</si>
  <si>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</si>
  <si>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</si>
  <si>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</si>
  <si>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</si>
  <si>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</si>
  <si>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</si>
  <si>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</si>
  <si>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</si>
  <si>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</si>
  <si>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</si>
  <si>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</si>
  <si>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</si>
  <si>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</si>
  <si>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</si>
  <si>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</si>
  <si>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</si>
  <si>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</si>
  <si>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</si>
  <si>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</si>
  <si>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</si>
  <si>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</si>
  <si>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</si>
  <si>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</si>
  <si>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</si>
  <si>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</si>
  <si>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</si>
  <si>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</si>
  <si>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</si>
  <si>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</si>
  <si>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</si>
  <si>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</si>
  <si>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</si>
  <si>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</si>
  <si>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</si>
  <si>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</si>
  <si>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</si>
  <si>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</si>
  <si>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</si>
  <si>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</si>
  <si>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</si>
  <si>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</si>
  <si>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</si>
  <si>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</si>
  <si>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</si>
  <si>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</si>
  <si>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</si>
  <si>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</si>
  <si>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</si>
  <si>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</si>
  <si>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</si>
  <si>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</si>
  <si>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</si>
  <si>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</si>
  <si>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</si>
  <si>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</si>
  <si>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</si>
  <si>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</si>
  <si>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</si>
  <si>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</si>
  <si>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</si>
  <si>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</si>
  <si>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</si>
  <si>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</si>
  <si>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</si>
  <si>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</si>
  <si>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</si>
  <si>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</si>
  <si>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</si>
  <si>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</si>
  <si>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</si>
  <si>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</si>
  <si>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</si>
  <si>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</si>
  <si>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</si>
  <si>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</si>
  <si>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</si>
  <si>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</si>
  <si>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</si>
  <si>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</si>
  <si>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</si>
  <si>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</si>
  <si>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</si>
  <si>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</si>
  <si>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</si>
  <si>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</si>
  <si>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</si>
  <si>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</si>
  <si>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</si>
  <si>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</si>
  <si>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</si>
  <si>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</si>
  <si>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</si>
  <si>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</si>
  <si>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</si>
  <si>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</si>
  <si>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</si>
  <si>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</si>
  <si>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</si>
  <si>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</si>
  <si>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</si>
  <si>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</si>
  <si>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</si>
  <si>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</si>
  <si>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</si>
  <si>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</si>
  <si>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</si>
  <si>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</si>
  <si>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</si>
  <si>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</si>
  <si>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</si>
  <si>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</si>
  <si>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</si>
  <si>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</si>
  <si>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</si>
  <si>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</si>
  <si>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</si>
  <si>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</si>
  <si>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</si>
  <si>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</si>
  <si>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</si>
  <si>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</si>
  <si>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</si>
  <si>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</si>
  <si>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</si>
  <si>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</si>
  <si>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</si>
  <si>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</si>
  <si>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</si>
  <si>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</si>
  <si>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</si>
  <si>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</si>
  <si>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</si>
  <si>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</si>
  <si>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</si>
  <si>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</si>
  <si>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</si>
  <si>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</si>
  <si>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</si>
  <si>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</si>
  <si>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</si>
  <si>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</si>
  <si>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</si>
  <si>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</si>
  <si>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</si>
  <si>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</si>
  <si>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</si>
  <si>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</si>
  <si>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</si>
  <si>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</si>
  <si>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</si>
  <si>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</si>
  <si>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</si>
  <si>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</si>
  <si>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</si>
  <si>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</si>
  <si>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</si>
  <si>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</si>
  <si>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</si>
  <si>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</si>
  <si>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</si>
  <si>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</si>
  <si>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</si>
  <si>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</si>
  <si>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</si>
  <si>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</si>
  <si>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</si>
  <si>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</si>
  <si>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</si>
  <si>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</si>
  <si>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</si>
  <si>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</si>
  <si>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</si>
  <si>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</si>
  <si>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</si>
  <si>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</si>
  <si>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</si>
  <si>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</si>
  <si>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</si>
  <si>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</si>
  <si>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</si>
  <si>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</si>
  <si>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</si>
  <si>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</si>
  <si>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</si>
  <si>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</si>
  <si>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</si>
  <si>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</si>
  <si>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</si>
  <si>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</si>
  <si>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</si>
  <si>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</si>
  <si>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</si>
  <si>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</si>
  <si>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</si>
  <si>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</si>
  <si>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</si>
  <si>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</si>
  <si>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</si>
  <si>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</si>
  <si>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</si>
  <si>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</si>
  <si>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</si>
  <si>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</si>
  <si>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</si>
  <si>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</si>
  <si>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</si>
  <si>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</si>
  <si>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</si>
  <si>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</si>
  <si>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</si>
  <si>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</si>
  <si>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</si>
  <si>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</si>
  <si>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</si>
  <si>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</si>
  <si>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</si>
  <si>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</si>
  <si>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</si>
  <si>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</si>
  <si>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</si>
  <si>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</si>
  <si>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</si>
  <si>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</si>
  <si>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</si>
  <si>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</si>
  <si>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</si>
  <si>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</si>
  <si>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</si>
  <si>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</si>
  <si>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</si>
  <si>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</si>
  <si>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</si>
  <si>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</si>
  <si>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</si>
  <si>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</si>
  <si>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</si>
  <si>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</si>
  <si>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</si>
  <si>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</si>
  <si>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</si>
  <si>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</si>
  <si>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</si>
  <si>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</si>
  <si>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</si>
  <si>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</si>
  <si>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</si>
  <si>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</si>
  <si>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</si>
  <si>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</si>
  <si>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</si>
  <si>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</si>
  <si>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</si>
  <si>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</si>
  <si>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</si>
  <si>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</si>
  <si>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</si>
  <si>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</si>
  <si>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</si>
  <si>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</si>
  <si>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</si>
  <si>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</si>
  <si>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</si>
  <si>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</si>
  <si>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</si>
  <si>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</si>
  <si>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</si>
  <si>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</si>
  <si>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</si>
  <si>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</si>
  <si>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</si>
  <si>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</si>
  <si>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</si>
  <si>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</si>
  <si>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</si>
  <si>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</si>
  <si>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</si>
  <si>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</si>
  <si>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</si>
  <si>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</si>
  <si>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</si>
  <si>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</si>
  <si>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</si>
  <si>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</si>
  <si>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</si>
  <si>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</si>
  <si>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</si>
  <si>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</si>
  <si>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</si>
  <si>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</si>
  <si>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</si>
  <si>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</si>
  <si>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</si>
  <si>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</si>
  <si>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</si>
  <si>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</si>
  <si>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</si>
  <si>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</si>
  <si>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</si>
  <si>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</si>
  <si>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</si>
  <si>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</si>
  <si>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</si>
  <si>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</si>
  <si>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</si>
  <si>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</si>
  <si>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</si>
  <si>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</si>
  <si>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</si>
  <si>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</si>
  <si>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</si>
  <si>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</si>
  <si>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</si>
  <si>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</si>
  <si>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</si>
  <si>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</si>
  <si>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</si>
  <si>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</si>
  <si>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</si>
  <si>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</si>
  <si>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</si>
  <si>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</si>
  <si>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</si>
  <si>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</si>
  <si>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</si>
  <si>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</si>
  <si>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</si>
  <si>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</si>
  <si>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</si>
  <si>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</si>
  <si>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</si>
  <si>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</si>
  <si>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</si>
  <si>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</si>
  <si>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</si>
  <si>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</si>
  <si>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</si>
  <si>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</si>
  <si>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</si>
  <si>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</si>
  <si>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</si>
  <si>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</si>
  <si>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</si>
  <si>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</si>
  <si>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</si>
  <si>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</si>
  <si>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</si>
  <si>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</si>
  <si>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</si>
  <si>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</si>
  <si>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</si>
  <si>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</si>
  <si>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</si>
  <si>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</si>
  <si>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</si>
  <si>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</si>
  <si>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</si>
  <si>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</si>
  <si>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</si>
  <si>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</si>
  <si>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</si>
  <si>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</si>
  <si>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</si>
  <si>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</si>
  <si>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</si>
  <si>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</si>
  <si>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</si>
  <si>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</si>
  <si>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</si>
  <si>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</si>
  <si>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</si>
  <si>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</si>
  <si>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</si>
  <si>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</si>
  <si>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</si>
  <si>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</si>
  <si>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</si>
  <si>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</si>
  <si>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</si>
  <si>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</si>
  <si>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</si>
  <si>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</si>
  <si>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</si>
  <si>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</si>
  <si>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</si>
  <si>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</si>
  <si>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</si>
  <si>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</si>
  <si>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</si>
  <si>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</si>
  <si>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</si>
  <si>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</si>
  <si>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</si>
  <si>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</si>
  <si>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</si>
  <si>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</si>
  <si>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</si>
  <si>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</si>
  <si>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</si>
  <si>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</si>
  <si>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</si>
  <si>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</si>
  <si>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</si>
  <si>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</si>
  <si>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</si>
  <si>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</si>
  <si>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</si>
  <si>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</si>
  <si>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</si>
  <si>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</si>
  <si>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</si>
  <si>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</si>
  <si>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</si>
  <si>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</si>
  <si>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</si>
  <si>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</si>
  <si>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</si>
  <si>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</si>
  <si>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</si>
  <si>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</si>
  <si>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</si>
  <si>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</si>
  <si>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</si>
  <si>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</si>
  <si>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</si>
  <si>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</si>
  <si>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</si>
  <si>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</si>
  <si>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</si>
  <si>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</si>
  <si>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</si>
  <si>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</si>
  <si>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</si>
  <si>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</si>
  <si>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</si>
  <si>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</si>
  <si>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</si>
  <si>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</si>
  <si>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</si>
  <si>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</si>
  <si>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</si>
  <si>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</si>
  <si>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</si>
  <si>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</si>
  <si>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</si>
  <si>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</si>
  <si>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</si>
  <si>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</si>
  <si>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</si>
  <si>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</si>
  <si>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</si>
  <si>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</si>
  <si>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</si>
  <si>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</si>
  <si>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</si>
  <si>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</si>
  <si>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</si>
  <si>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</si>
  <si>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</si>
  <si>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</si>
  <si>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</si>
  <si>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</si>
  <si>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</si>
  <si>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</si>
  <si>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</si>
  <si>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</si>
  <si>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</si>
  <si>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</si>
  <si>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</si>
  <si>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</si>
  <si>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</si>
  <si>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</si>
  <si>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</si>
  <si>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</si>
  <si>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</si>
  <si>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</si>
  <si>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</si>
  <si>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</si>
  <si>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</si>
  <si>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</si>
  <si>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</si>
  <si>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</si>
  <si>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</si>
  <si>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</si>
  <si>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</si>
  <si>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</si>
  <si>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</si>
  <si>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</si>
  <si>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</si>
  <si>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</si>
  <si>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</si>
  <si>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</si>
  <si>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</si>
  <si>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</si>
  <si>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</si>
  <si>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</si>
  <si>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</si>
  <si>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</si>
  <si>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</si>
  <si>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</si>
  <si>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</si>
  <si>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</si>
  <si>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</si>
  <si>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</si>
  <si>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</si>
  <si>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</si>
  <si>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</si>
  <si>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</si>
  <si>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</si>
  <si>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</si>
  <si>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</si>
  <si>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</si>
  <si>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</si>
  <si>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</si>
  <si>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</si>
  <si>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</si>
  <si>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</si>
  <si>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</si>
  <si>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</si>
  <si>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</si>
  <si>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</si>
  <si>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</si>
  <si>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</si>
  <si>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</si>
  <si>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</si>
  <si>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</si>
  <si>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</si>
  <si>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</si>
  <si>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</si>
  <si>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</si>
  <si>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</si>
  <si>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</si>
  <si>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</si>
  <si>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</si>
  <si>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</si>
  <si>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</si>
  <si>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</si>
  <si>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</si>
  <si>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</si>
  <si>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</si>
  <si>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</si>
  <si>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</si>
  <si>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</si>
  <si>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</si>
  <si>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</si>
  <si>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</si>
  <si>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</si>
  <si>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</si>
  <si>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</si>
  <si>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</si>
  <si>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</si>
  <si>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</si>
  <si>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</si>
  <si>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</si>
  <si>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</si>
  <si>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</si>
  <si>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</si>
  <si>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</si>
  <si>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</si>
  <si>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</si>
  <si>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</si>
  <si>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</si>
  <si>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</si>
  <si>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</si>
  <si>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</si>
  <si>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</si>
  <si>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</si>
  <si>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</si>
  <si>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</si>
  <si>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</si>
  <si>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</si>
  <si>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</si>
  <si>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</si>
  <si>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</si>
  <si>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</si>
  <si>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</si>
  <si>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</si>
  <si>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</si>
  <si>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</si>
  <si>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</si>
  <si>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</si>
  <si>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</si>
  <si>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</si>
  <si>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</si>
  <si>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</si>
  <si>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</si>
  <si>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</si>
  <si>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</si>
  <si>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</si>
  <si>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</si>
  <si>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</si>
  <si>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</si>
  <si>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</si>
  <si>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</si>
  <si>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</si>
  <si>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</si>
  <si>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</si>
  <si>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</si>
  <si>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</si>
  <si>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</si>
  <si>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</si>
  <si>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</si>
  <si>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</si>
  <si>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</si>
  <si>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</si>
  <si>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</si>
  <si>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</si>
  <si>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</si>
  <si>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</si>
  <si>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</si>
  <si>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</si>
  <si>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</si>
  <si>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</si>
  <si>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</si>
  <si>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</si>
  <si>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</si>
  <si>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</si>
  <si>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</si>
  <si>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</si>
  <si>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</si>
  <si>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</si>
  <si>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</si>
  <si>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</si>
  <si>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</si>
  <si>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</si>
  <si>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</si>
  <si>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</si>
  <si>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</si>
  <si>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</si>
  <si>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</si>
  <si>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</si>
  <si>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</si>
  <si>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</si>
  <si>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</si>
  <si>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</si>
  <si>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</si>
  <si>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</si>
  <si>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</si>
  <si>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</si>
  <si>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</si>
  <si>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</si>
  <si>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</si>
  <si>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</si>
  <si>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</si>
  <si>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</si>
  <si>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</si>
  <si>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</si>
  <si>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</si>
  <si>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</si>
  <si>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</si>
  <si>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</si>
  <si>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</si>
  <si>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</si>
  <si>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</si>
  <si>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</si>
  <si>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</si>
  <si>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</si>
  <si>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</si>
  <si>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</si>
  <si>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</si>
  <si>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</si>
  <si>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</si>
  <si>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</si>
  <si>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</si>
  <si>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</si>
  <si>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</si>
  <si>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</si>
  <si>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</si>
  <si>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</si>
  <si>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</si>
  <si>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</si>
  <si>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</si>
  <si>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</si>
  <si>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</si>
  <si>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</si>
  <si>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</si>
  <si>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</si>
  <si>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</si>
  <si>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</si>
  <si>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</si>
  <si>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</si>
  <si>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</si>
  <si>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</si>
  <si>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</si>
  <si>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</si>
  <si>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</si>
  <si>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</si>
  <si>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</si>
  <si>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</si>
  <si>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</si>
  <si>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</si>
  <si>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</si>
  <si>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</si>
  <si>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</si>
  <si>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</si>
  <si>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</si>
  <si>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</si>
  <si>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</si>
  <si>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</si>
  <si>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</si>
  <si>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</si>
  <si>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</si>
  <si>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</si>
  <si>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</si>
  <si>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</si>
  <si>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</si>
  <si>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</si>
  <si>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</si>
  <si>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</si>
  <si>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</si>
  <si>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</si>
  <si>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</si>
  <si>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</si>
  <si>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</si>
  <si>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</si>
  <si>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</si>
  <si>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</si>
  <si>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</si>
  <si>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</si>
  <si>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</si>
  <si>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</si>
  <si>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</si>
  <si>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</si>
  <si>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</si>
  <si>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</si>
  <si>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</si>
  <si>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</si>
  <si>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</si>
  <si>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</si>
  <si>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</si>
  <si>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</si>
  <si>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</si>
  <si>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</si>
  <si>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</si>
  <si>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</si>
  <si>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</si>
  <si>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</si>
  <si>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</si>
  <si>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</si>
  <si>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</si>
  <si>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</si>
  <si>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</si>
  <si>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</si>
  <si>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</si>
  <si>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</si>
  <si>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</si>
  <si>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</si>
  <si>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</si>
  <si>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</si>
  <si>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</si>
  <si>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</si>
  <si>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</si>
  <si>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</si>
  <si>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</si>
  <si>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</si>
  <si>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</si>
  <si>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</si>
  <si>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</si>
  <si>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</si>
  <si>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</si>
  <si>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</si>
  <si>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</si>
  <si>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</si>
  <si>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</si>
  <si>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</si>
  <si>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</si>
  <si>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</si>
  <si>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</si>
  <si>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</si>
  <si>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</si>
  <si>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</si>
  <si>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</si>
  <si>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</si>
  <si>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</si>
  <si>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</si>
  <si>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</si>
  <si>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</si>
  <si>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</si>
  <si>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</si>
  <si>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</si>
  <si>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</si>
  <si>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</si>
  <si>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</si>
  <si>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</si>
  <si>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</si>
  <si>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</si>
  <si>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</si>
  <si>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</si>
  <si>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</si>
  <si>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</si>
  <si>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</si>
  <si>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</si>
  <si>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</si>
  <si>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</si>
  <si>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</si>
  <si>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</si>
  <si>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</si>
  <si>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</si>
  <si>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</si>
  <si>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</si>
  <si>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</si>
  <si>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</si>
  <si>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</si>
  <si>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</si>
  <si>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</si>
  <si>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</si>
  <si>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</si>
  <si>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</si>
  <si>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</si>
  <si>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</si>
  <si>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</si>
  <si>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</si>
  <si>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</si>
  <si>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</si>
  <si>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</si>
  <si>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</si>
  <si>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</si>
  <si>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</si>
  <si>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</si>
  <si>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</si>
  <si>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</si>
  <si>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</si>
  <si>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</si>
  <si>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</si>
  <si>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</si>
  <si>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</si>
  <si>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</si>
  <si>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</si>
  <si>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</si>
  <si>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</si>
  <si>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</si>
  <si>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</si>
  <si>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</si>
  <si>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</si>
  <si>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</si>
  <si>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</si>
  <si>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</si>
  <si>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</si>
  <si>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</si>
  <si>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</si>
  <si>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</si>
  <si>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</si>
  <si>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</si>
  <si>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</si>
  <si>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</si>
  <si>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</si>
  <si>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</si>
  <si>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</si>
  <si>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</si>
  <si>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</si>
  <si>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</si>
  <si>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</si>
  <si>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</si>
  <si>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</si>
  <si>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</si>
  <si>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</si>
  <si>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</si>
  <si>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</si>
  <si>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</si>
  <si>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</si>
  <si>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</si>
  <si>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</si>
  <si>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</si>
  <si>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</si>
  <si>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</si>
  <si>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</si>
  <si>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</si>
  <si>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</si>
  <si>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</si>
  <si>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</si>
  <si>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</si>
  <si>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</si>
  <si>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</si>
  <si>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</si>
  <si>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</si>
  <si>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</si>
  <si>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</si>
  <si>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</si>
  <si>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</si>
  <si>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</si>
  <si>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</si>
  <si>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</si>
  <si>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</si>
  <si>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</si>
  <si>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</si>
  <si>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</si>
  <si>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</si>
  <si>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</si>
  <si>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</si>
  <si>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</si>
  <si>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</si>
  <si>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</si>
  <si>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</si>
  <si>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</si>
  <si>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</si>
  <si>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</si>
  <si>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</si>
  <si>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</si>
  <si>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</si>
  <si>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</si>
  <si>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</si>
  <si>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</si>
  <si>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</si>
  <si>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</si>
  <si>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</si>
  <si>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</si>
  <si>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</si>
  <si>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</si>
  <si>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</si>
  <si>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</si>
  <si>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</si>
  <si>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</si>
  <si>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</si>
  <si>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</si>
  <si>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</si>
  <si>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</si>
  <si>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</si>
  <si>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</si>
  <si>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</si>
  <si>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</si>
  <si>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</si>
  <si>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</si>
  <si>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</si>
  <si>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</si>
  <si>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</si>
  <si>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</si>
  <si>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</si>
  <si>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</si>
  <si>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</si>
  <si>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</si>
  <si>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</si>
  <si>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</si>
  <si>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</si>
  <si>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</si>
  <si>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</si>
  <si>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</si>
  <si>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</si>
  <si>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</si>
  <si>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</si>
  <si>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</si>
  <si>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</si>
  <si>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</si>
  <si>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</si>
  <si>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</si>
  <si>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</si>
  <si>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</si>
  <si>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</si>
  <si>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</si>
  <si>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</si>
  <si>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</si>
  <si>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</si>
  <si>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</si>
  <si>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</si>
  <si>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</si>
  <si>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</si>
  <si>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</si>
  <si>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</si>
  <si>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</si>
  <si>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</si>
  <si>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</si>
  <si>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</si>
  <si>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</si>
  <si>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</si>
  <si>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</si>
  <si>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</si>
  <si>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</si>
  <si>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</si>
  <si>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</si>
  <si>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</si>
  <si>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</si>
  <si>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</si>
  <si>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</si>
  <si>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</si>
  <si>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</si>
  <si>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</si>
  <si>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</si>
  <si>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</si>
  <si>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</si>
  <si>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</si>
  <si>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</si>
  <si>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</si>
  <si>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</si>
  <si>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</si>
  <si>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</si>
  <si>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</si>
  <si>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</si>
  <si>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</si>
  <si>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</si>
  <si>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</si>
  <si>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</si>
  <si>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</si>
  <si>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</si>
  <si>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</si>
  <si>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</si>
  <si>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</si>
  <si>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</si>
  <si>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</si>
  <si>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</si>
  <si>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</si>
  <si>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</si>
  <si>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</si>
  <si>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</si>
  <si>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</si>
  <si>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</si>
  <si>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</si>
  <si>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</si>
  <si>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</si>
  <si>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</si>
  <si>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</si>
  <si>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</si>
  <si>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</si>
  <si>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</si>
  <si>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</si>
  <si>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</si>
  <si>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</si>
  <si>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</si>
  <si>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</si>
  <si>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</si>
  <si>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</si>
  <si>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</si>
  <si>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</si>
  <si>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</si>
  <si>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</si>
  <si>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</si>
  <si>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</si>
  <si>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</si>
  <si>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</si>
  <si>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</si>
  <si>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</si>
  <si>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</si>
  <si>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</si>
  <si>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</si>
  <si>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</si>
  <si>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</si>
  <si>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</si>
  <si>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</si>
  <si>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</si>
  <si>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</si>
  <si>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</si>
  <si>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</si>
  <si>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</si>
  <si>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</si>
  <si>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</si>
  <si>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</si>
  <si>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</si>
  <si>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</si>
  <si>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</si>
  <si>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</si>
  <si>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</si>
  <si>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</si>
  <si>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</si>
  <si>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</si>
  <si>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</si>
  <si>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</si>
  <si>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</si>
  <si>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</si>
  <si>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</si>
  <si>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</si>
  <si>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</si>
  <si>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</si>
  <si>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</si>
  <si>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</si>
  <si>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</si>
  <si>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</si>
  <si>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</si>
  <si>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</si>
  <si>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</si>
  <si>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</si>
  <si>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</si>
  <si>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</si>
  <si>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</si>
  <si>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</si>
  <si>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</si>
  <si>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</si>
  <si>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</si>
  <si>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</si>
  <si>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</si>
  <si>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</si>
  <si>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</si>
  <si>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</si>
  <si>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</si>
  <si>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</si>
  <si>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</si>
  <si>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</si>
  <si>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</si>
  <si>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</si>
  <si>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</si>
  <si>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</si>
  <si>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</si>
  <si>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</si>
  <si>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</si>
  <si>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</si>
  <si>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</si>
  <si>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</si>
  <si>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</si>
  <si>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</si>
  <si>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</si>
  <si>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</si>
  <si>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</si>
  <si>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</si>
  <si>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</si>
  <si>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</si>
  <si>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</si>
  <si>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</si>
  <si>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</si>
  <si>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</si>
  <si>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</si>
  <si>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</si>
  <si>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</si>
  <si>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</si>
  <si>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</si>
  <si>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</si>
  <si>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</si>
  <si>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</si>
  <si>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</si>
  <si>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</si>
  <si>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</si>
  <si>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</si>
  <si>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</si>
  <si>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</si>
  <si>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</si>
  <si>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</si>
  <si>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</si>
  <si>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</si>
  <si>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</si>
  <si>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</si>
  <si>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</si>
  <si>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</si>
  <si>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</si>
  <si>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</si>
  <si>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</si>
  <si>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</si>
  <si>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</si>
  <si>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</si>
  <si>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</si>
  <si>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</si>
  <si>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</si>
  <si>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</si>
  <si>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</si>
  <si>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</si>
  <si>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</si>
  <si>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</si>
  <si>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</si>
  <si>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</si>
  <si>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</si>
  <si>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</si>
  <si>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</si>
  <si>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</si>
  <si>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</si>
  <si>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</si>
  <si>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</si>
  <si>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</si>
  <si>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</si>
  <si>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</si>
  <si>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</si>
  <si>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</si>
  <si>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</si>
  <si>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</si>
  <si>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</si>
  <si>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</si>
  <si>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</si>
  <si>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</si>
  <si>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</si>
  <si>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</si>
  <si>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</si>
  <si>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</si>
  <si>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</si>
  <si>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</si>
  <si>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</si>
  <si>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</si>
  <si>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</si>
  <si>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</si>
  <si>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</si>
  <si>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</si>
  <si>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</si>
  <si>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</si>
  <si>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</si>
  <si>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</si>
  <si>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</si>
  <si>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</si>
  <si>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</si>
  <si>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</si>
  <si>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</si>
  <si>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</si>
  <si>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</si>
  <si>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</si>
  <si>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</si>
  <si>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</si>
  <si>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</si>
  <si>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</si>
  <si>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</si>
  <si>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</si>
  <si>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</si>
  <si>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</si>
  <si>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</si>
  <si>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</si>
  <si>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</si>
  <si>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</si>
  <si>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</si>
  <si>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</si>
  <si>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</si>
  <si>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</si>
  <si>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</si>
  <si>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</si>
  <si>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</si>
  <si>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</si>
  <si>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</si>
  <si>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</si>
  <si>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</si>
  <si>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</si>
  <si>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</si>
  <si>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</si>
  <si>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</si>
  <si>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</si>
  <si>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</si>
  <si>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</si>
  <si>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</si>
  <si>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</si>
  <si>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</si>
  <si>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</si>
  <si>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</si>
  <si>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</si>
  <si>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</si>
  <si>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</si>
  <si>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</si>
  <si>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</si>
  <si>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</si>
  <si>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</si>
  <si>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</si>
  <si>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</si>
  <si>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</si>
  <si>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</si>
  <si>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</si>
  <si>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</si>
  <si>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</si>
  <si>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</si>
  <si>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</si>
  <si>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</si>
  <si>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</si>
  <si>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</si>
  <si>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</si>
  <si>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</si>
  <si>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</si>
  <si>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</si>
  <si>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</si>
  <si>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</si>
  <si>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</si>
  <si>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</si>
  <si>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</si>
  <si>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</si>
  <si>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</si>
  <si>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</si>
  <si>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</si>
  <si>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</si>
  <si>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</si>
  <si>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</si>
  <si>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</si>
  <si>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</si>
  <si>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</si>
  <si>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</si>
  <si>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</si>
  <si>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</si>
  <si>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</si>
  <si>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</si>
  <si>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</si>
  <si>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</si>
  <si>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</si>
  <si>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</si>
  <si>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</si>
  <si>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</si>
  <si>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</si>
  <si>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</si>
  <si>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</si>
  <si>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</si>
  <si>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</si>
  <si>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</si>
  <si>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</si>
  <si>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</si>
  <si>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</si>
  <si>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</si>
  <si>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</si>
  <si>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</si>
  <si>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</si>
  <si>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</si>
  <si>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</si>
  <si>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</si>
  <si>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</si>
  <si>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</si>
  <si>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</si>
  <si>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</si>
  <si>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</si>
  <si>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</si>
  <si>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</si>
  <si>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</si>
  <si>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</si>
  <si>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</si>
  <si>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</si>
  <si>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</si>
  <si>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</si>
  <si>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</si>
  <si>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</si>
  <si>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</si>
  <si>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</si>
  <si>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</si>
  <si>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</si>
  <si>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</si>
  <si>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</si>
  <si>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</si>
  <si>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</si>
  <si>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</si>
  <si>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</si>
  <si>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</si>
  <si>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</si>
  <si>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</si>
  <si>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</si>
  <si>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</si>
  <si>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</si>
  <si>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</si>
  <si>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</si>
  <si>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</si>
  <si>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</si>
  <si>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</si>
  <si>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</si>
  <si>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</si>
  <si>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</si>
  <si>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</si>
  <si>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</si>
  <si>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</si>
  <si>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</si>
  <si>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</si>
  <si>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</si>
  <si>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</si>
  <si>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</si>
  <si>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</si>
  <si>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</si>
  <si>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</si>
  <si>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</si>
  <si>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</si>
  <si>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</si>
  <si>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</si>
  <si>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</si>
  <si>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</si>
  <si>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</si>
  <si>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</si>
  <si>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</si>
  <si>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</si>
  <si>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</si>
  <si>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</si>
  <si>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</si>
  <si>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</si>
  <si>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</si>
  <si>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</si>
  <si>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</si>
  <si>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</si>
  <si>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</si>
  <si>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</si>
  <si>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</si>
  <si>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</si>
  <si>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</si>
  <si>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</si>
  <si>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</si>
  <si>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</si>
  <si>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</si>
  <si>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</si>
  <si>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</si>
  <si>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</si>
  <si>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</si>
  <si>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</si>
  <si>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</si>
  <si>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</si>
  <si>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</si>
  <si>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</si>
  <si>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</si>
  <si>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</si>
  <si>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</si>
  <si>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</si>
  <si>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</si>
  <si>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</si>
  <si>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</si>
  <si>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</si>
  <si>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</si>
  <si>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</si>
  <si>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</si>
  <si>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</si>
  <si>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</si>
  <si>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</si>
  <si>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</si>
  <si>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</si>
  <si>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</si>
  <si>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</si>
  <si>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</si>
  <si>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</si>
  <si>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</si>
  <si>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</si>
  <si>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</si>
  <si>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</si>
  <si>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</si>
  <si>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</si>
  <si>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</si>
  <si>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</si>
  <si>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</si>
  <si>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</si>
  <si>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</si>
  <si>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</si>
  <si>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</si>
  <si>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</si>
  <si>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</si>
  <si>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</si>
  <si>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</si>
  <si>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</si>
  <si>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</si>
  <si>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</si>
  <si>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</si>
  <si>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</si>
  <si>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</si>
  <si>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</si>
  <si>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</si>
  <si>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</si>
  <si>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</si>
  <si>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</si>
  <si>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</si>
  <si>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</si>
  <si>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</si>
  <si>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</si>
  <si>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</si>
  <si>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</si>
  <si>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</si>
  <si>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</si>
  <si>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</si>
  <si>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</si>
  <si>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</si>
  <si>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</si>
  <si>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</si>
  <si>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</si>
  <si>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</si>
  <si>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</si>
  <si>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</si>
  <si>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</si>
  <si>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</si>
  <si>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</si>
  <si>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</si>
  <si>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</si>
  <si>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</si>
  <si>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</si>
  <si>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</si>
  <si>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</si>
  <si>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</si>
  <si>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</si>
  <si>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</si>
  <si>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</si>
  <si>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</si>
  <si>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</si>
  <si>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</si>
  <si>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</si>
  <si>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</si>
  <si>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</si>
  <si>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</si>
  <si>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</si>
  <si>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</si>
  <si>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</si>
  <si>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</si>
  <si>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</si>
  <si>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</si>
  <si>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</si>
  <si>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</si>
  <si>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</si>
  <si>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</si>
  <si>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</si>
  <si>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</si>
  <si>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</si>
  <si>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</si>
  <si>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</si>
  <si>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</si>
  <si>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</si>
  <si>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</si>
  <si>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</si>
  <si>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</si>
  <si>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</si>
  <si>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</si>
  <si>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</si>
  <si>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</si>
  <si>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</si>
  <si>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</si>
  <si>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</si>
  <si>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</si>
  <si>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</si>
  <si>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</si>
  <si>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</si>
  <si>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</si>
  <si>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</si>
  <si>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</si>
  <si>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</si>
  <si>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</si>
  <si>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</si>
  <si>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</si>
  <si>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</si>
  <si>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</si>
  <si>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</si>
  <si>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</si>
  <si>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</si>
  <si>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</si>
  <si>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</si>
  <si>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</si>
  <si>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</si>
  <si>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</si>
  <si>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</si>
  <si>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</si>
  <si>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</si>
  <si>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</si>
  <si>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</si>
  <si>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</si>
  <si>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</si>
  <si>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</si>
  <si>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</si>
  <si>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</si>
  <si>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</si>
  <si>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</si>
  <si>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</si>
  <si>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</si>
  <si>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</si>
  <si>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</si>
  <si>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</si>
  <si>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</si>
  <si>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</si>
  <si>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</si>
  <si>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</si>
  <si>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</si>
  <si>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</si>
  <si>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</si>
  <si>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</si>
  <si>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</si>
  <si>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</si>
  <si>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</si>
  <si>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</si>
  <si>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</si>
  <si>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</si>
  <si>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</si>
  <si>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</si>
  <si>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</si>
  <si>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</si>
  <si>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</si>
  <si>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</si>
  <si>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</si>
  <si>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</si>
  <si>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</si>
  <si>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</si>
  <si>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</si>
  <si>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</si>
  <si>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</si>
  <si>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</si>
  <si>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</si>
  <si>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</si>
  <si>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</si>
  <si>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</si>
  <si>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</si>
  <si>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</si>
  <si>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</si>
  <si>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</si>
  <si>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</si>
  <si>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</si>
  <si>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</si>
  <si>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</si>
  <si>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</si>
  <si>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</si>
  <si>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</si>
  <si>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</si>
  <si>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</si>
  <si>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</si>
  <si>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</si>
  <si>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</si>
  <si>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</si>
  <si>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</si>
  <si>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</si>
  <si>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</si>
  <si>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</si>
  <si>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</si>
  <si>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</si>
  <si>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</si>
  <si>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</si>
  <si>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</si>
  <si>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</si>
  <si>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</si>
  <si>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</si>
  <si>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</si>
  <si>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</si>
  <si>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</si>
  <si>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</si>
  <si>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</si>
  <si>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</si>
  <si>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</si>
  <si>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</si>
  <si>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</si>
  <si>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</si>
  <si>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</si>
  <si>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</si>
  <si>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</si>
  <si>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</si>
  <si>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</si>
  <si>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</si>
  <si>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</si>
  <si>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</si>
  <si>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</si>
  <si>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</si>
  <si>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</si>
  <si>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</si>
  <si>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</si>
  <si>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</si>
  <si>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</si>
  <si>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</si>
  <si>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</si>
  <si>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</si>
  <si>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</si>
  <si>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</si>
  <si>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</si>
  <si>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</si>
  <si>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</si>
  <si>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</si>
  <si>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</si>
  <si>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</si>
  <si>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</si>
  <si>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</si>
  <si>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</si>
  <si>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</si>
  <si>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</si>
  <si>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</si>
  <si>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</si>
  <si>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</si>
  <si>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</si>
  <si>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</si>
  <si>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</si>
  <si>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</si>
  <si>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</si>
  <si>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</si>
  <si>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</si>
  <si>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</si>
  <si>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</si>
  <si>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</si>
  <si>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</si>
  <si>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</si>
  <si>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</si>
  <si>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</si>
  <si>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</si>
  <si>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</si>
  <si>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</si>
  <si>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</si>
  <si>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</si>
  <si>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</si>
  <si>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</si>
  <si>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</si>
  <si>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</si>
  <si>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</si>
  <si>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</si>
  <si>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</si>
  <si>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</si>
  <si>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</si>
  <si>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</si>
  <si>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</si>
  <si>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</si>
  <si>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</si>
  <si>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</si>
  <si>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</si>
  <si>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</si>
  <si>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</si>
  <si>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</si>
  <si>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</si>
  <si>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</si>
  <si>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</si>
  <si>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</si>
  <si>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</si>
  <si>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</si>
  <si>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</si>
  <si>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</si>
  <si>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</si>
  <si>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</si>
  <si>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</si>
  <si>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</si>
  <si>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</si>
  <si>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</si>
  <si>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</si>
  <si>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</si>
  <si>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</si>
  <si>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</si>
  <si>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</si>
  <si>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</si>
  <si>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</si>
  <si>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</si>
  <si>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</si>
  <si>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</si>
  <si>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</si>
  <si>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</si>
  <si>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</si>
  <si>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</si>
  <si>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</si>
  <si>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</si>
  <si>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</si>
  <si>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</si>
  <si>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</si>
  <si>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</si>
  <si>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</si>
  <si>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</si>
  <si>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</si>
  <si>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</si>
  <si>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</si>
  <si>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</si>
  <si>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</si>
  <si>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</si>
  <si>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</si>
  <si>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</si>
  <si>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</si>
  <si>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</si>
  <si>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</si>
  <si>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</si>
  <si>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</si>
  <si>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</si>
  <si>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</si>
  <si>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</si>
  <si>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</si>
  <si>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</si>
  <si>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</si>
  <si>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</si>
  <si>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</si>
  <si>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</si>
  <si>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</si>
  <si>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</si>
  <si>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</si>
  <si>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</si>
  <si>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</si>
  <si>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</si>
  <si>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</si>
  <si>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</si>
  <si>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</si>
  <si>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</si>
  <si>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</si>
  <si>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</si>
  <si>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</si>
  <si>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</si>
  <si>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</si>
  <si>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</si>
  <si>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</si>
  <si>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</si>
  <si>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</si>
  <si>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</si>
  <si>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</si>
  <si>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</si>
  <si>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</si>
  <si>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</si>
  <si>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</si>
  <si>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</si>
  <si>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</si>
  <si>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</si>
  <si>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</si>
  <si>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</si>
  <si>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</si>
  <si>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</si>
  <si>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</si>
  <si>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</si>
  <si>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</si>
  <si>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</si>
  <si>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</si>
  <si>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</si>
  <si>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</si>
  <si>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</si>
  <si>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</si>
  <si>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</si>
  <si>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</si>
  <si>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</si>
  <si>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</si>
  <si>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</si>
  <si>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</si>
  <si>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</si>
  <si>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</si>
  <si>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</si>
  <si>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</si>
  <si>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</si>
  <si>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</si>
  <si>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</si>
  <si>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</si>
  <si>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</si>
  <si>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</si>
  <si>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</si>
  <si>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</si>
  <si>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</si>
  <si>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</si>
  <si>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</si>
  <si>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</si>
  <si>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</si>
  <si>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</si>
  <si>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</si>
  <si>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</si>
  <si>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</si>
  <si>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</si>
  <si>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</si>
  <si>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</si>
  <si>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</si>
  <si>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</si>
  <si>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</si>
  <si>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</si>
  <si>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</si>
  <si>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</si>
  <si>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</si>
  <si>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</si>
  <si>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</si>
  <si>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</si>
  <si>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</si>
  <si>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</si>
  <si>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</si>
  <si>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</si>
  <si>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</si>
  <si>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</si>
  <si>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</si>
  <si>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</si>
  <si>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</si>
  <si>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</si>
  <si>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</si>
  <si>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</si>
  <si>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</si>
  <si>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</si>
  <si>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</si>
  <si>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</si>
  <si>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</si>
  <si>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</si>
  <si>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</si>
  <si>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</si>
  <si>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</si>
  <si>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</si>
  <si>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</si>
  <si>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</si>
  <si>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</si>
  <si>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</si>
  <si>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</si>
  <si>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</si>
  <si>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</si>
  <si>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</si>
  <si>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</si>
  <si>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</si>
  <si>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</si>
  <si>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</si>
  <si>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</si>
  <si>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</si>
  <si>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</si>
  <si>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</si>
  <si>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</si>
  <si>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</si>
  <si>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</si>
  <si>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</si>
  <si>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</si>
  <si>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</si>
  <si>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</si>
  <si>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</si>
  <si>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</si>
  <si>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</si>
  <si>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</si>
  <si>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</si>
  <si>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</si>
  <si>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</si>
  <si>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</si>
  <si>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</si>
  <si>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</si>
  <si>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</si>
  <si>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</si>
  <si>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</si>
  <si>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</si>
  <si>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</si>
  <si>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</si>
  <si>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</si>
  <si>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</si>
  <si>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</si>
  <si>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</si>
  <si>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</si>
  <si>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</si>
  <si>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</si>
  <si>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</si>
  <si>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</si>
  <si>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</si>
  <si>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</si>
  <si>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</si>
  <si>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</si>
  <si>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</si>
  <si>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</si>
  <si>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</si>
  <si>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</si>
  <si>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</si>
  <si>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</si>
  <si>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</si>
  <si>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</si>
  <si>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</si>
  <si>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</si>
  <si>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</si>
  <si>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</si>
  <si>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</si>
  <si>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</si>
  <si>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</si>
  <si>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</si>
  <si>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</si>
  <si>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</si>
  <si>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</si>
  <si>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</si>
  <si>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</si>
  <si>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</si>
  <si>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</si>
  <si>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</si>
  <si>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</si>
  <si>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</si>
  <si>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</si>
  <si>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</si>
  <si>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</si>
  <si>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</si>
  <si>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</si>
  <si>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</si>
  <si>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</si>
  <si>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</si>
  <si>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</si>
  <si>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</si>
  <si>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</si>
  <si>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</si>
  <si>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</si>
  <si>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</si>
  <si>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</si>
  <si>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</si>
  <si>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</si>
  <si>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</si>
  <si>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</si>
  <si>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</si>
  <si>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</si>
  <si>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</si>
  <si>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</si>
  <si>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</si>
  <si>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</si>
  <si>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</si>
  <si>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</si>
  <si>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</si>
  <si>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</si>
  <si>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</si>
  <si>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</si>
  <si>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</si>
  <si>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</si>
  <si>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</si>
  <si>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</si>
  <si>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</si>
  <si>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</si>
  <si>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</si>
  <si>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</si>
  <si>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</si>
  <si>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</si>
  <si>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</si>
  <si>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</si>
  <si>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</si>
  <si>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</si>
  <si>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</si>
  <si>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</si>
  <si>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</si>
  <si>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</si>
  <si>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</si>
  <si>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</si>
  <si>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</si>
  <si>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</si>
  <si>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</si>
  <si>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</si>
  <si>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</si>
  <si>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</si>
  <si>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</si>
  <si>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</si>
  <si>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</si>
  <si>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</si>
  <si>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</si>
  <si>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</si>
  <si>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</si>
  <si>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</si>
  <si>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</si>
  <si>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</si>
  <si>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</si>
  <si>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</si>
  <si>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</si>
  <si>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</si>
  <si>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</si>
  <si>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</si>
  <si>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</si>
  <si>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</si>
  <si>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</si>
  <si>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</si>
  <si>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</si>
  <si>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</si>
  <si>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</si>
  <si>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</si>
  <si>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</si>
  <si>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</si>
  <si>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</si>
  <si>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</si>
  <si>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</si>
  <si>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</si>
  <si>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</si>
  <si>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</si>
  <si>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</si>
  <si>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</si>
  <si>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</si>
  <si>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</si>
  <si>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</si>
  <si>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</si>
  <si>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</si>
  <si>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</si>
  <si>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</si>
  <si>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</si>
  <si>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</si>
  <si>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</si>
  <si>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</si>
  <si>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</si>
  <si>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</si>
  <si>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</si>
  <si>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</si>
  <si>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</si>
  <si>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</si>
  <si>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</si>
  <si>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</si>
  <si>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</si>
  <si>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</si>
  <si>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</si>
  <si>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</si>
  <si>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</si>
  <si>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</si>
  <si>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</si>
  <si>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</si>
  <si>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</si>
  <si>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</si>
  <si>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</si>
  <si>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</si>
  <si>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</si>
  <si>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</si>
  <si>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</si>
  <si>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</si>
  <si>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</si>
  <si>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</si>
  <si>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</si>
  <si>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</si>
  <si>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</si>
  <si>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</si>
  <si>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</si>
  <si>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</si>
  <si>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</si>
  <si>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</si>
  <si>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</si>
  <si>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</si>
  <si>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</si>
  <si>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</si>
  <si>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</si>
  <si>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</si>
  <si>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</si>
  <si>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</si>
  <si>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</si>
  <si>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</si>
  <si>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</si>
  <si>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</si>
  <si>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</si>
  <si>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</si>
  <si>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</si>
  <si>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</si>
  <si>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</si>
  <si>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</si>
  <si>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</si>
  <si>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</si>
  <si>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</si>
  <si>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</si>
  <si>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</si>
  <si>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</si>
  <si>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</si>
  <si>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</si>
  <si>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</si>
  <si>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</si>
  <si>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</si>
  <si>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</si>
  <si>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</si>
  <si>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</si>
  <si>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</si>
  <si>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</si>
  <si>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</si>
  <si>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</si>
  <si>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</si>
  <si>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</si>
  <si>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</si>
  <si>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</si>
  <si>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</si>
  <si>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</si>
  <si>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</si>
  <si>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</si>
  <si>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</si>
  <si>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</si>
  <si>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</si>
  <si>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</si>
  <si>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</si>
  <si>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</si>
  <si>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</si>
  <si>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</si>
  <si>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</si>
  <si>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</si>
  <si>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</si>
  <si>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</si>
  <si>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</si>
  <si>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</si>
  <si>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</si>
  <si>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</si>
  <si>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</si>
  <si>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</si>
  <si>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</si>
  <si>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</si>
  <si>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</si>
  <si>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</si>
  <si>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</si>
  <si>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</si>
  <si>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</si>
  <si>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</si>
  <si>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</si>
  <si>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</si>
  <si>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</si>
  <si>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</si>
  <si>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</si>
  <si>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</si>
  <si>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</si>
  <si>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</si>
  <si>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</si>
  <si>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</si>
  <si>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</si>
  <si>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</si>
  <si>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</si>
  <si>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</si>
  <si>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</si>
  <si>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</si>
  <si>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</si>
  <si>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</si>
  <si>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</si>
  <si>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</si>
  <si>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</si>
  <si>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</si>
  <si>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</si>
  <si>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</si>
  <si>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</si>
  <si>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</si>
  <si>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</si>
  <si>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</si>
  <si>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</si>
  <si>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</si>
  <si>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</si>
  <si>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</si>
  <si>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</si>
  <si>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</si>
  <si>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</si>
  <si>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</si>
  <si>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</si>
  <si>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</si>
  <si>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</si>
  <si>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</si>
  <si>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</si>
  <si>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</si>
  <si>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</si>
  <si>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</si>
  <si>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</si>
  <si>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</si>
  <si>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</si>
  <si>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</si>
  <si>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</si>
  <si>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</si>
  <si>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</si>
  <si>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</si>
  <si>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</si>
  <si>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</si>
  <si>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</si>
  <si>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</si>
  <si>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</si>
  <si>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</si>
  <si>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</si>
  <si>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</si>
  <si>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</si>
  <si>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</si>
  <si>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</si>
  <si>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</si>
  <si>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</si>
  <si>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</si>
  <si>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</si>
  <si>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</si>
  <si>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</si>
  <si>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</si>
  <si>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</si>
  <si>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</si>
  <si>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</si>
  <si>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</si>
  <si>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</si>
  <si>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</si>
  <si>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</si>
  <si>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</si>
  <si>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</si>
  <si>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</si>
  <si>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</si>
  <si>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</si>
  <si>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</si>
  <si>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</si>
  <si>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</si>
  <si>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</si>
  <si>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</si>
  <si>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</si>
  <si>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</si>
  <si>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</si>
  <si>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</si>
  <si>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</si>
  <si>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</si>
  <si>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</si>
  <si>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</si>
  <si>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</si>
  <si>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</si>
  <si>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</si>
  <si>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</si>
  <si>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</si>
  <si>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</si>
  <si>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</si>
  <si>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</si>
  <si>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</si>
  <si>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</si>
  <si>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</si>
  <si>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</si>
  <si>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</si>
  <si>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</si>
  <si>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</si>
  <si>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</si>
  <si>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</si>
  <si>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</si>
  <si>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</si>
  <si>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</si>
  <si>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</si>
  <si>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</si>
  <si>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</si>
  <si>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</si>
  <si>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</si>
  <si>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</si>
  <si>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</si>
  <si>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</si>
  <si>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</si>
  <si>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</si>
  <si>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</si>
  <si>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</si>
  <si>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</si>
  <si>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</si>
  <si>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</si>
  <si>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</si>
  <si>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</si>
  <si>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</si>
  <si>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</si>
  <si>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</si>
  <si>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</si>
  <si>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</si>
  <si>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</si>
  <si>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</si>
  <si>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</si>
  <si>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</si>
  <si>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</si>
  <si>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</si>
  <si>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</si>
  <si>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</si>
  <si>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</si>
  <si>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</si>
  <si>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</si>
  <si>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</si>
  <si>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</si>
  <si>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</si>
  <si>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</si>
  <si>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</si>
  <si>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</si>
  <si>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</si>
  <si>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</si>
  <si>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</si>
  <si>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</si>
  <si>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</si>
  <si>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</si>
  <si>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</si>
  <si>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</si>
  <si>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</si>
  <si>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</si>
  <si>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</si>
  <si>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</si>
  <si>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</si>
  <si>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</si>
  <si>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</si>
  <si>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</si>
  <si>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</si>
  <si>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</si>
  <si>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</si>
  <si>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</si>
  <si>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</si>
  <si>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</si>
  <si>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</si>
  <si>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</si>
  <si>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</si>
  <si>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</si>
  <si>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</si>
  <si>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</si>
  <si>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</si>
  <si>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</si>
  <si>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</si>
  <si>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</si>
  <si>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</si>
  <si>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</si>
  <si>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</si>
  <si>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</si>
  <si>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</si>
  <si>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</si>
  <si>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</si>
  <si>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</si>
  <si>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</si>
  <si>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</si>
  <si>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</si>
  <si>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</si>
  <si>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</si>
  <si>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</si>
  <si>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</si>
  <si>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</si>
  <si>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</si>
  <si>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</si>
  <si>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</si>
  <si>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</si>
  <si>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</si>
  <si>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</si>
  <si>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</si>
  <si>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</si>
  <si>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</si>
  <si>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</si>
  <si>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</si>
  <si>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</si>
  <si>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</si>
  <si>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</si>
  <si>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</si>
  <si>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</si>
  <si>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</si>
  <si>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</si>
  <si>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</si>
  <si>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</si>
  <si>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</si>
  <si>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</si>
  <si>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</si>
  <si>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</si>
  <si>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</si>
  <si>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</si>
  <si>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</si>
  <si>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</si>
  <si>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</si>
  <si>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</si>
  <si>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</si>
  <si>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</si>
  <si>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</si>
  <si>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</si>
  <si>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</si>
  <si>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</si>
  <si>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</si>
  <si>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</si>
  <si>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</si>
  <si>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</si>
  <si>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</si>
  <si>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</si>
  <si>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</si>
  <si>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</si>
  <si>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</si>
  <si>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</si>
  <si>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</si>
  <si>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</si>
  <si>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</si>
  <si>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</si>
  <si>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</si>
  <si>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</si>
  <si>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</si>
  <si>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</si>
  <si>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</si>
  <si>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</si>
  <si>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</si>
  <si>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</si>
  <si>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</si>
  <si>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</si>
  <si>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</si>
  <si>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</si>
  <si>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</si>
  <si>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</si>
  <si>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</si>
  <si>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</si>
  <si>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</si>
  <si>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</si>
  <si>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</si>
  <si>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</si>
  <si>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</si>
  <si>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</si>
  <si>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</si>
  <si>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</si>
  <si>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</si>
  <si>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</si>
  <si>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</si>
  <si>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</si>
  <si>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</si>
  <si>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</si>
  <si>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</si>
  <si>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</si>
  <si>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</si>
  <si>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</si>
  <si>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</si>
  <si>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</si>
  <si>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</si>
  <si>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</si>
  <si>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</si>
  <si>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</si>
  <si>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</si>
  <si>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</si>
  <si>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</si>
  <si>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</si>
  <si>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</si>
  <si>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</si>
  <si>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</si>
  <si>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</si>
  <si>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</si>
  <si>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</si>
  <si>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</si>
  <si>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</si>
  <si>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</si>
  <si>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</si>
  <si>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</si>
  <si>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</si>
  <si>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</si>
  <si>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</si>
  <si>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</si>
  <si>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</si>
  <si>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</si>
  <si>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</si>
  <si>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</si>
  <si>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</si>
  <si>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</si>
  <si>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</si>
  <si>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</si>
  <si>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</si>
  <si>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</si>
  <si>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</si>
  <si>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</si>
  <si>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</si>
  <si>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</si>
  <si>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</si>
  <si>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</si>
  <si>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</si>
  <si>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</si>
  <si>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</si>
  <si>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</si>
  <si>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</si>
  <si>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</si>
  <si>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</si>
  <si>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</si>
  <si>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</si>
  <si>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</si>
  <si>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</si>
  <si>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</si>
  <si>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</si>
  <si>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</si>
  <si>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</si>
  <si>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</si>
  <si>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</si>
  <si>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</si>
  <si>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</si>
  <si>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</si>
  <si>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</si>
  <si>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</si>
  <si>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</si>
  <si>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</si>
  <si>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</si>
  <si>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</si>
  <si>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</si>
  <si>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</si>
  <si>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</si>
  <si>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</si>
  <si>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</si>
  <si>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</si>
  <si>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</si>
  <si>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</si>
  <si>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</si>
  <si>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</si>
  <si>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</si>
  <si>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</si>
  <si>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</si>
  <si>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</si>
  <si>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</si>
  <si>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</si>
  <si>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</si>
  <si>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</si>
  <si>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</si>
  <si>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</si>
  <si>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</si>
  <si>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</si>
  <si>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</si>
  <si>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</si>
  <si>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</si>
  <si>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</si>
  <si>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</si>
  <si>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</si>
  <si>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</si>
  <si>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</si>
  <si>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</si>
  <si>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</si>
  <si>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</si>
  <si>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</si>
  <si>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</si>
  <si>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</si>
  <si>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</si>
  <si>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</si>
  <si>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</si>
  <si>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</si>
  <si>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</si>
  <si>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</si>
  <si>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</si>
  <si>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</si>
  <si>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</si>
  <si>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</si>
  <si>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</si>
  <si>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</si>
  <si>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</si>
  <si>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</si>
  <si>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</si>
  <si>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</si>
  <si>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</si>
  <si>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</si>
  <si>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</si>
  <si>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</si>
  <si>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</si>
  <si>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</si>
  <si>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</si>
  <si>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</si>
  <si>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</si>
  <si>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</si>
  <si>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</si>
  <si>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</si>
  <si>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</si>
  <si>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</si>
  <si>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</si>
  <si>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</si>
  <si>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</si>
  <si>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</si>
  <si>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</si>
  <si>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</si>
  <si>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</si>
  <si>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</si>
  <si>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</si>
  <si>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</si>
  <si>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</si>
  <si>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</si>
  <si>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</si>
  <si>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</si>
  <si>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</si>
  <si>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</si>
  <si>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</si>
  <si>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</si>
  <si>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</si>
  <si>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</si>
  <si>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</si>
  <si>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</si>
  <si>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</si>
  <si>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</si>
  <si>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</si>
  <si>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</si>
  <si>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</si>
  <si>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</si>
  <si>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</si>
  <si>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</si>
  <si>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</si>
  <si>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</si>
  <si>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</si>
  <si>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</si>
  <si>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</si>
  <si>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</si>
  <si>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</si>
  <si>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</si>
  <si>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</si>
  <si>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</si>
  <si>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</si>
  <si>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</si>
  <si>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</si>
  <si>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</si>
  <si>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</si>
  <si>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</si>
  <si>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</si>
  <si>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</si>
  <si>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</si>
  <si>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</si>
  <si>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</si>
  <si>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</si>
  <si>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</si>
  <si>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</si>
  <si>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</si>
  <si>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</si>
  <si>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</si>
  <si>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</si>
  <si>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</si>
  <si>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</si>
  <si>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</si>
  <si>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</si>
  <si>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</si>
  <si>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</si>
  <si>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</si>
  <si>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</si>
  <si>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</si>
  <si>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</si>
  <si>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</si>
  <si>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</si>
  <si>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</si>
  <si>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</si>
  <si>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</si>
  <si>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</si>
  <si>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</si>
  <si>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</si>
  <si>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</si>
  <si>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</si>
  <si>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</si>
  <si>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</si>
  <si>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</si>
  <si>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</si>
  <si>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</si>
  <si>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</si>
  <si>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</si>
  <si>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</si>
  <si>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</si>
  <si>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</si>
  <si>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</si>
  <si>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</si>
  <si>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</si>
  <si>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</si>
  <si>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</si>
  <si>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</si>
  <si>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</si>
  <si>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</si>
  <si>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</si>
  <si>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</si>
  <si>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</si>
  <si>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</si>
  <si>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</si>
  <si>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</si>
  <si>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</si>
  <si>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</si>
  <si>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</si>
  <si>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</si>
  <si>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</si>
  <si>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</si>
  <si>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</si>
  <si>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</si>
  <si>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</si>
  <si>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</si>
  <si>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</si>
  <si>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</si>
  <si>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</si>
  <si>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</si>
  <si>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</si>
  <si>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</si>
  <si>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</si>
  <si>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</si>
  <si>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</si>
  <si>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</si>
  <si>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</si>
  <si>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</si>
  <si>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</si>
  <si>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</si>
  <si>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</si>
  <si>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</si>
  <si>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</si>
  <si>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</si>
  <si>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</si>
  <si>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</si>
  <si>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</si>
  <si>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</si>
  <si>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</si>
  <si>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</si>
  <si>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</si>
  <si>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</si>
  <si>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</si>
  <si>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</si>
  <si>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</si>
  <si>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</si>
  <si>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</si>
  <si>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</si>
  <si>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</si>
  <si>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</si>
  <si>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</si>
  <si>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</si>
  <si>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</si>
  <si>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</si>
  <si>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</si>
  <si>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</si>
  <si>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</si>
  <si>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</si>
  <si>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</si>
  <si>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</si>
  <si>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</si>
  <si>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</si>
  <si>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</si>
  <si>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</si>
  <si>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</si>
  <si>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</si>
  <si>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</si>
  <si>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</si>
  <si>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</si>
  <si>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</si>
  <si>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</si>
  <si>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</si>
  <si>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</si>
  <si>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</si>
  <si>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</si>
  <si>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</si>
  <si>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</si>
  <si>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</si>
  <si>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</si>
  <si>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</si>
  <si>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</si>
  <si>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</si>
  <si>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</si>
  <si>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</si>
  <si>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</si>
  <si>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</si>
  <si>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</si>
  <si>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</si>
  <si>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</si>
  <si>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</si>
  <si>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</si>
  <si>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</si>
  <si>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</si>
  <si>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</si>
  <si>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</si>
  <si>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</si>
  <si>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</si>
  <si>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</si>
  <si>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</si>
  <si>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</si>
  <si>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</si>
  <si>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</si>
  <si>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</si>
  <si>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</si>
  <si>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</si>
  <si>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</si>
  <si>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</si>
  <si>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</si>
  <si>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</si>
  <si>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</si>
  <si>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</si>
  <si>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</si>
  <si>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</si>
  <si>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</si>
  <si>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</si>
  <si>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</si>
  <si>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</si>
  <si>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</si>
  <si>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</si>
  <si>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</si>
  <si>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</si>
  <si>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</si>
  <si>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</si>
  <si>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</si>
  <si>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</si>
  <si>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</si>
  <si>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</si>
  <si>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</si>
  <si>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</si>
  <si>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</si>
  <si>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</si>
  <si>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</si>
  <si>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</si>
  <si>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</si>
  <si>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</si>
  <si>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</si>
  <si>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</si>
  <si>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</si>
  <si>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</si>
  <si>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</si>
  <si>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</si>
  <si>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</si>
  <si>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</si>
  <si>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</si>
  <si>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</si>
  <si>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</si>
  <si>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</si>
  <si>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</si>
  <si>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</si>
  <si>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</si>
  <si>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</si>
  <si>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</si>
  <si>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</si>
  <si>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</si>
  <si>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</si>
  <si>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</si>
  <si>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</si>
  <si>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</si>
  <si>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</si>
  <si>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</si>
  <si>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</si>
  <si>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</si>
  <si>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</si>
  <si>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</si>
  <si>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</si>
  <si>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</si>
  <si>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</si>
  <si>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</si>
  <si>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</si>
  <si>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</si>
  <si>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</si>
  <si>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</si>
  <si>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</si>
  <si>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</si>
  <si>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</si>
  <si>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</si>
  <si>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</si>
  <si>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</si>
  <si>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</si>
  <si>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</si>
  <si>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</si>
  <si>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</si>
  <si>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</si>
  <si>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</si>
  <si>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</si>
  <si>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</si>
  <si>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</si>
  <si>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</si>
  <si>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</si>
  <si>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</si>
  <si>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</si>
  <si>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</si>
  <si>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</si>
  <si>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</si>
  <si>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</si>
  <si>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</si>
  <si>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</si>
  <si>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</si>
  <si>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</si>
  <si>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</si>
  <si>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</si>
  <si>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</si>
  <si>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</si>
  <si>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</si>
  <si>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</si>
  <si>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</si>
  <si>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</si>
  <si>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</si>
  <si>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</si>
  <si>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</si>
  <si>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</si>
  <si>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</si>
  <si>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</si>
  <si>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</si>
  <si>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</si>
  <si>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</si>
  <si>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</si>
  <si>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</si>
  <si>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</si>
  <si>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</si>
  <si>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</si>
  <si>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</si>
  <si>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</si>
  <si>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</si>
  <si>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</si>
  <si>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</si>
  <si>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</si>
  <si>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</si>
  <si>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</si>
  <si>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</si>
  <si>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</si>
  <si>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</si>
  <si>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</si>
  <si>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</si>
  <si>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</si>
  <si>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</si>
  <si>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</si>
  <si>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</si>
  <si>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</si>
  <si>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</si>
  <si>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</si>
  <si>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</si>
  <si>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</si>
  <si>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</si>
  <si>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</si>
  <si>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</si>
  <si>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</si>
  <si>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</si>
  <si>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</si>
  <si>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</si>
  <si>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</si>
  <si>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</si>
  <si>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</si>
  <si>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</si>
  <si>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</si>
  <si>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</si>
  <si>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</si>
  <si>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</si>
  <si>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</si>
  <si>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</si>
  <si>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</si>
  <si>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</si>
  <si>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</si>
  <si>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</si>
  <si>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</si>
  <si>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</si>
  <si>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</si>
  <si>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</si>
  <si>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</si>
  <si>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</si>
  <si>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</si>
  <si>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</si>
  <si>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</si>
  <si>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</si>
  <si>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</si>
  <si>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</si>
  <si>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</si>
  <si>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</si>
  <si>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</si>
  <si>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</si>
  <si>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</si>
  <si>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</si>
  <si>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</si>
  <si>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</si>
  <si>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</si>
  <si>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</si>
  <si>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</si>
  <si>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</si>
  <si>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</si>
  <si>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</si>
  <si>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</si>
  <si>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</si>
  <si>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</si>
  <si>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</si>
  <si>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</si>
  <si>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</si>
  <si>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</si>
  <si>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</si>
  <si>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</si>
  <si>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</si>
  <si>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</si>
  <si>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</si>
  <si>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</si>
  <si>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</si>
  <si>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</si>
  <si>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</si>
  <si>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</si>
  <si>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</si>
  <si>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</si>
  <si>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</si>
  <si>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</si>
  <si>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</si>
  <si>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</si>
  <si>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</si>
  <si>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</si>
  <si>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</si>
  <si>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</si>
  <si>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</si>
  <si>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</si>
  <si>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</si>
  <si>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</si>
  <si>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</si>
  <si>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</si>
  <si>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</si>
  <si>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</si>
  <si>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</si>
  <si>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</si>
  <si>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</si>
  <si>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</si>
  <si>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</si>
  <si>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</si>
  <si>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</si>
  <si>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</si>
  <si>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</si>
  <si>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</si>
  <si>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</si>
  <si>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</si>
  <si>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</si>
  <si>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</si>
  <si>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</si>
  <si>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</si>
  <si>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</si>
  <si>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</si>
  <si>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</si>
  <si>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</si>
  <si>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</si>
  <si>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</si>
  <si>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</si>
  <si>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</si>
  <si>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</si>
  <si>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</si>
  <si>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</si>
  <si>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</si>
  <si>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</si>
  <si>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</si>
  <si>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</si>
  <si>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</si>
  <si>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</si>
  <si>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</si>
  <si>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</si>
  <si>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</si>
  <si>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</si>
  <si>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</si>
  <si>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</si>
  <si>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</si>
  <si>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</si>
  <si>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</si>
  <si>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</si>
  <si>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</si>
  <si>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</si>
  <si>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</si>
  <si>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</si>
  <si>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</si>
  <si>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</si>
  <si>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</si>
  <si>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</si>
  <si>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</si>
  <si>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</si>
  <si>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</si>
  <si>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</si>
  <si>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</si>
  <si>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</si>
  <si>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</si>
  <si>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</si>
  <si>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</si>
  <si>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</si>
  <si>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</si>
  <si>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</si>
  <si>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</si>
  <si>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</si>
  <si>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</si>
  <si>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</si>
  <si>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</si>
  <si>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</si>
  <si>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</si>
  <si>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</si>
  <si>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</si>
  <si>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</si>
  <si>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</si>
  <si>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</si>
  <si>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</si>
  <si>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</si>
  <si>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</si>
  <si>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</si>
  <si>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</si>
  <si>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</si>
  <si>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</si>
  <si>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</si>
  <si>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</si>
  <si>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</si>
  <si>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</si>
  <si>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</si>
  <si>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</si>
  <si>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</si>
  <si>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</si>
  <si>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</si>
  <si>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</si>
  <si>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</si>
  <si>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</si>
  <si>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</si>
  <si>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</si>
  <si>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</si>
  <si>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</si>
  <si>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</si>
  <si>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</si>
  <si>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</si>
  <si>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</si>
  <si>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</si>
  <si>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</si>
  <si>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</si>
  <si>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</si>
  <si>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</si>
  <si>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</si>
  <si>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</si>
  <si>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</si>
  <si>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</si>
  <si>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</si>
  <si>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</si>
  <si>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</si>
  <si>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</si>
  <si>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</si>
  <si>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</si>
  <si>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</si>
  <si>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</si>
  <si>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</si>
  <si>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</si>
  <si>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</si>
  <si>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</si>
  <si>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</si>
  <si>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</si>
  <si>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</si>
  <si>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</si>
  <si>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</si>
  <si>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</si>
  <si>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</si>
  <si>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</si>
  <si>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</si>
  <si>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</si>
  <si>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</si>
  <si>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</si>
  <si>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</si>
  <si>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</si>
  <si>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</si>
  <si>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</si>
  <si>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</si>
  <si>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</si>
  <si>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</si>
  <si>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</si>
  <si>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</si>
  <si>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</si>
  <si>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</si>
  <si>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</si>
  <si>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</si>
  <si>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</si>
  <si>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</si>
  <si>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</si>
  <si>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</si>
  <si>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</si>
  <si>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</si>
  <si>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</si>
  <si>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</si>
  <si>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</si>
  <si>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</si>
  <si>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</si>
  <si>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</si>
  <si>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</si>
  <si>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</si>
  <si>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</si>
  <si>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</si>
  <si>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</si>
  <si>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</si>
  <si>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</si>
  <si>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</si>
  <si>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</si>
  <si>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</si>
  <si>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</si>
  <si>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</si>
  <si>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</si>
  <si>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</si>
  <si>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</si>
  <si>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</si>
  <si>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</si>
  <si>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</si>
  <si>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</si>
  <si>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</si>
  <si>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</si>
  <si>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</si>
  <si>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</si>
  <si>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</si>
  <si>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</si>
  <si>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</si>
  <si>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</si>
  <si>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</si>
  <si>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</si>
  <si>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</si>
  <si>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</si>
  <si>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</si>
  <si>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</si>
  <si>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</si>
  <si>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</si>
  <si>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</si>
  <si>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</si>
  <si>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</si>
  <si>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</si>
  <si>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</si>
  <si>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</si>
  <si>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</si>
  <si>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</si>
  <si>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</si>
  <si>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</si>
  <si>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</si>
  <si>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</si>
  <si>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</si>
  <si>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</si>
  <si>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</si>
  <si>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</si>
  <si>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</si>
  <si>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</si>
  <si>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</si>
  <si>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</si>
  <si>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</si>
  <si>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</si>
  <si>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</si>
  <si>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</si>
  <si>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</si>
  <si>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</si>
  <si>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</si>
  <si>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</si>
  <si>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</si>
  <si>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</si>
  <si>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</si>
  <si>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</si>
  <si>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</si>
  <si>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</si>
  <si>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</si>
  <si>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</si>
  <si>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</si>
  <si>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</si>
  <si>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</si>
  <si>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</si>
  <si>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</si>
  <si>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</si>
  <si>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</si>
  <si>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</si>
  <si>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</si>
  <si>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</si>
  <si>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</si>
  <si>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</si>
  <si>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</si>
  <si>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</si>
  <si>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</si>
  <si>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</si>
  <si>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</si>
  <si>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</si>
  <si>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</si>
  <si>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</si>
  <si>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</si>
  <si>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</si>
  <si>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</si>
  <si>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</si>
  <si>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</si>
  <si>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</si>
  <si>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</si>
  <si>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</si>
  <si>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</si>
  <si>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</si>
  <si>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</si>
  <si>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</si>
  <si>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</si>
  <si>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</si>
  <si>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</si>
  <si>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</si>
  <si>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</si>
  <si>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</si>
  <si>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</si>
  <si>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</si>
  <si>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</si>
  <si>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</si>
  <si>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</si>
  <si>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</si>
  <si>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</si>
  <si>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</si>
  <si>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</si>
  <si>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</si>
  <si>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</si>
  <si>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</si>
  <si>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</si>
  <si>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</si>
  <si>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</si>
  <si>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</si>
  <si>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</si>
  <si>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</si>
  <si>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</si>
  <si>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</si>
  <si>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</si>
  <si>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</si>
  <si>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</si>
  <si>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</si>
  <si>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</si>
  <si>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</si>
  <si>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</si>
  <si>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</si>
  <si>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</si>
  <si>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</si>
  <si>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</si>
  <si>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</si>
  <si>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</si>
  <si>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</si>
  <si>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</si>
  <si>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</si>
  <si>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</si>
  <si>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</si>
  <si>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</si>
  <si>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</si>
  <si>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</si>
  <si>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</si>
  <si>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</si>
  <si>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</si>
  <si>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</si>
  <si>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</si>
  <si>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</si>
  <si>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</si>
  <si>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</si>
  <si>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</si>
  <si>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</si>
  <si>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</si>
  <si>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</si>
  <si>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</si>
  <si>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</si>
  <si>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</si>
  <si>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</si>
  <si>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</si>
  <si>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</si>
  <si>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</si>
  <si>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</si>
  <si>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</si>
  <si>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</si>
  <si>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</si>
  <si>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</si>
  <si>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</si>
  <si>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</si>
  <si>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</si>
  <si>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</si>
  <si>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</si>
  <si>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</si>
  <si>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</si>
  <si>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</si>
  <si>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</si>
  <si>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</si>
  <si>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</si>
  <si>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</si>
  <si>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</si>
  <si>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</si>
  <si>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</si>
  <si>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</si>
  <si>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</si>
  <si>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</si>
  <si>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</si>
  <si>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</si>
  <si>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</si>
  <si>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</si>
  <si>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</si>
  <si>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</si>
  <si>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</si>
  <si>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</si>
  <si>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</si>
  <si>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</si>
  <si>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</si>
  <si>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</si>
  <si>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</si>
  <si>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</si>
  <si>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</si>
  <si>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</si>
  <si>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</si>
  <si>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</si>
  <si>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</si>
  <si>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</si>
  <si>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</si>
  <si>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</si>
  <si>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</si>
  <si>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</si>
  <si>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</si>
  <si>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</si>
  <si>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</si>
  <si>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</si>
  <si>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</si>
  <si>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</si>
  <si>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</si>
  <si>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</si>
  <si>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</si>
  <si>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</si>
  <si>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</si>
  <si>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</si>
  <si>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</si>
  <si>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</si>
  <si>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</si>
  <si>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</si>
  <si>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</si>
  <si>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</si>
  <si>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</si>
  <si>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</si>
  <si>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</si>
  <si>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</si>
  <si>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</si>
  <si>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</si>
  <si>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</si>
  <si>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</si>
  <si>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</si>
  <si>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</si>
  <si>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</si>
  <si>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</si>
  <si>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</si>
  <si>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</si>
  <si>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</si>
  <si>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</si>
  <si>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</si>
  <si>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</si>
  <si>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</si>
  <si>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</si>
  <si>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</si>
  <si>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</si>
  <si>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</si>
  <si>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</si>
  <si>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</si>
  <si>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</si>
  <si>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</si>
  <si>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</si>
  <si>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</si>
  <si>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</si>
  <si>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</si>
  <si>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</si>
  <si>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</si>
  <si>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</si>
  <si>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</si>
  <si>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</si>
  <si>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</si>
  <si>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</si>
  <si>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</si>
  <si>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</si>
  <si>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</si>
  <si>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</si>
  <si>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</si>
  <si>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</si>
  <si>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</si>
  <si>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</si>
  <si>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</si>
  <si>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</si>
  <si>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</si>
  <si>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</si>
  <si>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</si>
  <si>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</si>
  <si>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</si>
  <si>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</si>
  <si>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</si>
  <si>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</si>
  <si>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</si>
  <si>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</si>
  <si>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</si>
  <si>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</si>
  <si>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</si>
  <si>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</si>
  <si>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</si>
  <si>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</si>
  <si>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</si>
  <si>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</si>
  <si>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</si>
  <si>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</si>
  <si>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</si>
  <si>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</si>
  <si>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</si>
  <si>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</si>
  <si>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</si>
  <si>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</si>
  <si>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</si>
  <si>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</si>
  <si>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</si>
  <si>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</si>
  <si>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</si>
  <si>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</si>
  <si>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</si>
  <si>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</si>
  <si>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</si>
  <si>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</si>
  <si>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</si>
  <si>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</si>
  <si>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</si>
  <si>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</si>
  <si>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</si>
  <si>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</si>
  <si>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</si>
  <si>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</si>
  <si>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</si>
  <si>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</si>
  <si>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</si>
  <si>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</si>
  <si>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</si>
  <si>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</si>
  <si>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</si>
  <si>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</si>
  <si>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</si>
  <si>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</si>
  <si>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</si>
  <si>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</si>
  <si>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</si>
  <si>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</si>
  <si>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</si>
  <si>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</si>
  <si>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</si>
  <si>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</si>
  <si>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</si>
  <si>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</si>
  <si>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</si>
  <si>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</si>
  <si>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</si>
  <si>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</si>
  <si>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</si>
  <si>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</si>
  <si>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</si>
  <si>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</si>
  <si>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</si>
  <si>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</si>
  <si>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</si>
  <si>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</si>
  <si>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</si>
  <si>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</si>
  <si>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</si>
  <si>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</si>
  <si>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</si>
  <si>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</si>
  <si>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</si>
  <si>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</si>
  <si>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</si>
  <si>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</si>
  <si>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</si>
  <si>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</si>
  <si>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</si>
  <si>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</si>
  <si>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</si>
  <si>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</si>
  <si>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</si>
  <si>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</si>
  <si>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</si>
  <si>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</si>
  <si>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</si>
  <si>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</si>
  <si>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</si>
  <si>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</si>
  <si>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</si>
  <si>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</si>
  <si>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</si>
  <si>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</si>
  <si>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</si>
  <si>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</si>
  <si>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</si>
  <si>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</si>
  <si>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</si>
  <si>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</si>
  <si>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</si>
  <si>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</si>
  <si>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</si>
  <si>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</si>
  <si>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</si>
  <si>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</si>
  <si>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</si>
  <si>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</si>
  <si>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</si>
  <si>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</si>
  <si>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</si>
  <si>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</si>
  <si>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</si>
  <si>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</si>
  <si>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</si>
  <si>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</si>
  <si>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</si>
  <si>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</si>
  <si>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</si>
  <si>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</si>
  <si>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</si>
  <si>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</si>
  <si>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</si>
  <si>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</si>
  <si>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</si>
  <si>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</si>
  <si>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</si>
  <si>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</si>
  <si>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</si>
  <si>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</si>
  <si>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</si>
  <si>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</si>
  <si>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</si>
  <si>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</si>
  <si>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</si>
  <si>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</si>
  <si>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</si>
  <si>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</si>
  <si>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</si>
  <si>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</si>
  <si>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</si>
  <si>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</si>
  <si>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</si>
  <si>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</si>
  <si>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</si>
  <si>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</si>
  <si>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</si>
  <si>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</si>
  <si>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</si>
  <si>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</si>
  <si>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</si>
  <si>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</si>
  <si>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</si>
  <si>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</si>
  <si>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</si>
  <si>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</si>
  <si>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</si>
  <si>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</si>
  <si>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</si>
  <si>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</si>
  <si>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</si>
  <si>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</si>
  <si>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</si>
  <si>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</si>
  <si>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</si>
  <si>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</si>
  <si>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</si>
  <si>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</si>
  <si>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</si>
  <si>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</si>
  <si>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</si>
  <si>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</si>
  <si>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</si>
  <si>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</si>
  <si>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</si>
  <si>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</si>
  <si>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</si>
  <si>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</si>
  <si>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</si>
  <si>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</si>
  <si>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</si>
  <si>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</si>
  <si>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</si>
  <si>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</si>
  <si>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</si>
  <si>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</si>
  <si>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</si>
  <si>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</si>
  <si>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</si>
  <si>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</si>
  <si>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</si>
  <si>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</si>
  <si>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</si>
  <si>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</si>
  <si>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</si>
  <si>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</si>
  <si>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</si>
  <si>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</si>
  <si>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</si>
  <si>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</si>
  <si>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</si>
  <si>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</si>
  <si>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</si>
  <si>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</si>
  <si>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</si>
  <si>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</si>
  <si>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</si>
  <si>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</si>
  <si>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</si>
  <si>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</si>
  <si>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</si>
  <si>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</si>
  <si>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</si>
  <si>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</si>
  <si>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</si>
  <si>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</si>
  <si>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</si>
  <si>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</si>
  <si>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</si>
  <si>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</si>
  <si>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</si>
  <si>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</si>
  <si>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</si>
  <si>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</si>
  <si>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</si>
  <si>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</si>
  <si>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</si>
  <si>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</si>
  <si>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</si>
  <si>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</si>
  <si>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</si>
  <si>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</si>
  <si>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</si>
  <si>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</si>
  <si>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</si>
  <si>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</si>
  <si>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</si>
  <si>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</si>
  <si>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</si>
  <si>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</si>
  <si>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</si>
  <si>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</si>
  <si>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</si>
  <si>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</si>
  <si>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</si>
  <si>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</si>
  <si>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</si>
  <si>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</si>
  <si>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</si>
  <si>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</si>
  <si>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</si>
  <si>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</si>
  <si>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</si>
  <si>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</si>
  <si>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</si>
  <si>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</si>
  <si>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</si>
  <si>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</si>
  <si>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</si>
  <si>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</si>
  <si>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</si>
  <si>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</si>
  <si>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</si>
  <si>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</si>
  <si>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</si>
  <si>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</si>
  <si>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</si>
  <si>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</si>
  <si>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</si>
  <si>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</si>
  <si>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</si>
  <si>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</si>
  <si>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</si>
  <si>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</si>
  <si>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</si>
  <si>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</si>
  <si>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</si>
  <si>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</si>
  <si>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</si>
  <si>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</si>
  <si>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</si>
  <si>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</si>
  <si>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</si>
  <si>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</si>
  <si>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</si>
  <si>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</si>
  <si>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</si>
  <si>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</si>
  <si>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</si>
  <si>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</si>
  <si>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</si>
  <si>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</si>
  <si>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</si>
  <si>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</si>
  <si>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</si>
  <si>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</si>
  <si>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</si>
  <si>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</si>
  <si>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</si>
  <si>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</si>
  <si>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</si>
  <si>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</si>
  <si>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</si>
  <si>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</si>
  <si>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</si>
  <si>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</si>
  <si>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</si>
  <si>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</si>
  <si>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</si>
  <si>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</si>
  <si>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</si>
  <si>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</si>
  <si>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</si>
  <si>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</si>
  <si>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</si>
  <si>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</si>
  <si>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</si>
  <si>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</si>
  <si>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</si>
  <si>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</si>
  <si>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</si>
  <si>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</si>
  <si>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</si>
  <si>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</si>
  <si>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</si>
  <si>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</si>
  <si>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</si>
  <si>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</si>
  <si>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</si>
  <si>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</si>
  <si>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</si>
  <si>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</si>
  <si>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</si>
  <si>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</si>
  <si>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</si>
  <si>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</si>
  <si>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</si>
  <si>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</si>
  <si>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</si>
  <si>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</si>
  <si>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</si>
  <si>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</si>
  <si>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</si>
  <si>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</si>
  <si>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</si>
  <si>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</si>
  <si>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</si>
  <si>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</si>
  <si>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</si>
  <si>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</si>
  <si>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</si>
  <si>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</si>
  <si>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</si>
  <si>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</si>
  <si>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</si>
  <si>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</si>
  <si>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</si>
  <si>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</si>
  <si>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</si>
  <si>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</si>
  <si>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</si>
  <si>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</si>
  <si>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</si>
  <si>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</si>
  <si>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</si>
  <si>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</si>
  <si>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</si>
  <si>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</si>
  <si>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</si>
  <si>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</si>
  <si>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</si>
  <si>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</si>
  <si>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</si>
  <si>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</si>
  <si>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</si>
  <si>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</si>
  <si>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</si>
  <si>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</si>
  <si>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</si>
  <si>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</si>
  <si>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</si>
  <si>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</si>
  <si>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</si>
  <si>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</si>
  <si>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</si>
  <si>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</si>
  <si>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</si>
  <si>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</si>
  <si>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</si>
  <si>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</si>
  <si>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</si>
  <si>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</si>
  <si>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</si>
  <si>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</si>
  <si>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</si>
  <si>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</si>
  <si>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</si>
  <si>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</si>
  <si>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</si>
  <si>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</si>
  <si>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</si>
  <si>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</si>
  <si>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</si>
  <si>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</si>
  <si>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</si>
  <si>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</si>
  <si>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</si>
  <si>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</si>
  <si>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</si>
  <si>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</si>
  <si>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</si>
  <si>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</si>
  <si>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</si>
  <si>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</si>
  <si>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</si>
  <si>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</si>
  <si>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</si>
  <si>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</si>
  <si>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</si>
  <si>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</si>
  <si>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</si>
  <si>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</si>
  <si>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</si>
  <si>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</si>
  <si>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</si>
  <si>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</si>
  <si>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</si>
  <si>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</si>
  <si>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</si>
  <si>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</si>
  <si>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</si>
  <si>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</si>
  <si>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</si>
  <si>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</si>
  <si>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</si>
  <si>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</si>
  <si>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</si>
  <si>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</si>
  <si>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</si>
  <si>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</si>
  <si>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</si>
  <si>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</si>
  <si>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</si>
  <si>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</si>
  <si>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</si>
  <si>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</si>
  <si>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</si>
  <si>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</si>
  <si>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</si>
  <si>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</si>
  <si>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</si>
  <si>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</si>
  <si>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</si>
  <si>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</si>
  <si>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</si>
  <si>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</si>
  <si>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</si>
  <si>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</si>
  <si>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</si>
  <si>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</si>
  <si>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</si>
  <si>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</si>
  <si>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</si>
  <si>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</si>
  <si>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</si>
  <si>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</si>
  <si>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</si>
  <si>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</si>
  <si>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</si>
  <si>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</si>
  <si>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</si>
  <si>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</si>
  <si>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</si>
  <si>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</si>
  <si>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</si>
  <si>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</si>
  <si>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</si>
  <si>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</si>
  <si>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</si>
  <si>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</si>
  <si>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</si>
  <si>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</si>
  <si>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</si>
  <si>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</si>
  <si>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</si>
  <si>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</si>
  <si>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</si>
  <si>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</si>
  <si>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</si>
  <si>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</si>
  <si>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</si>
  <si>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</si>
  <si>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</si>
  <si>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</si>
  <si>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</si>
  <si>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</si>
  <si>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</si>
  <si>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</si>
  <si>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</si>
  <si>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</si>
  <si>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</si>
  <si>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</si>
  <si>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</si>
  <si>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</si>
  <si>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</si>
  <si>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</si>
  <si>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</si>
  <si>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</si>
  <si>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</si>
  <si>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</si>
  <si>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</si>
  <si>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</si>
  <si>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</si>
  <si>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</si>
  <si>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</si>
  <si>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</si>
  <si>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</si>
  <si>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</si>
  <si>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</si>
  <si>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</si>
  <si>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</si>
  <si>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</si>
  <si>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</si>
  <si>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</si>
  <si>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</si>
  <si>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</si>
  <si>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</si>
  <si>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</si>
  <si>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</si>
  <si>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</si>
  <si>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</si>
  <si>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</si>
  <si>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</si>
  <si>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</si>
  <si>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</si>
  <si>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</si>
  <si>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</si>
  <si>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</si>
  <si>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</si>
  <si>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</si>
  <si>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</si>
  <si>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</si>
  <si>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</si>
  <si>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</si>
  <si>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</si>
  <si>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</si>
  <si>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</si>
  <si>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</si>
  <si>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</si>
  <si>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</si>
  <si>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</si>
  <si>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</si>
  <si>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</si>
  <si>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</si>
  <si>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</si>
  <si>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</si>
  <si>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</si>
  <si>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</si>
  <si>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</si>
  <si>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</si>
  <si>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</si>
  <si>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</si>
  <si>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</si>
  <si>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</si>
  <si>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</si>
  <si>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</si>
  <si>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</si>
  <si>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</si>
  <si>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</si>
  <si>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</si>
  <si>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</si>
  <si>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</si>
  <si>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</si>
  <si>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</si>
  <si>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</si>
  <si>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</si>
  <si>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</si>
  <si>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</si>
  <si>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</si>
  <si>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</si>
  <si>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</si>
  <si>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</si>
  <si>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</si>
  <si>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</si>
  <si>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</si>
  <si>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</si>
  <si>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</si>
  <si>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</si>
  <si>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</si>
  <si>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</si>
  <si>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</si>
  <si>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</si>
  <si>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</si>
  <si>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</si>
  <si>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</si>
  <si>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</si>
  <si>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</si>
  <si>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</si>
  <si>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</si>
  <si>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</si>
  <si>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</si>
  <si>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</si>
  <si>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</si>
  <si>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</si>
  <si>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</si>
  <si>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</si>
  <si>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</si>
  <si>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</si>
  <si>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</si>
  <si>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</si>
  <si>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</si>
  <si>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</si>
  <si>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</si>
  <si>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</si>
  <si>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</si>
  <si>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</si>
  <si>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</si>
  <si>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</si>
  <si>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</si>
  <si>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</si>
  <si>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</si>
  <si>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</si>
  <si>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</si>
  <si>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</si>
  <si>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</si>
  <si>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</si>
  <si>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</si>
  <si>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</si>
  <si>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</si>
  <si>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</si>
  <si>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</si>
  <si>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</si>
  <si>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</si>
  <si>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</si>
  <si>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</si>
  <si>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</si>
  <si>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</si>
  <si>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</si>
  <si>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</si>
  <si>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</si>
  <si>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</si>
  <si>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</si>
  <si>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</si>
  <si>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</si>
  <si>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</si>
  <si>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</si>
  <si>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</si>
  <si>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</si>
  <si>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</si>
  <si>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</si>
  <si>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</si>
  <si>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</si>
  <si>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</si>
  <si>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</si>
  <si>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</si>
  <si>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</si>
  <si>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</si>
  <si>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</si>
  <si>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</si>
  <si>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</si>
  <si>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</si>
  <si>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</si>
  <si>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</si>
  <si>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</si>
  <si>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</si>
  <si>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</si>
  <si>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</si>
  <si>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</si>
  <si>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</si>
  <si>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</si>
  <si>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</si>
  <si>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</si>
  <si>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</si>
  <si>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</si>
  <si>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</si>
  <si>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</si>
  <si>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</si>
  <si>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</si>
  <si>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</si>
  <si>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</si>
  <si>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</si>
  <si>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</si>
  <si>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</si>
  <si>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</si>
  <si>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</si>
  <si>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</si>
  <si>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</si>
  <si>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</si>
  <si>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</si>
  <si>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</si>
  <si>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</si>
  <si>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</si>
  <si>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</si>
  <si>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</si>
  <si>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</si>
  <si>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</si>
  <si>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</si>
  <si>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</si>
  <si>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</si>
  <si>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</si>
  <si>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</si>
  <si>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</si>
  <si>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</si>
  <si>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</si>
  <si>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</si>
  <si>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</si>
  <si>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</si>
  <si>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</si>
  <si>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</si>
  <si>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</si>
  <si>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</si>
  <si>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</si>
  <si>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</si>
  <si>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</si>
  <si>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</si>
  <si>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</si>
  <si>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</si>
  <si>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</si>
  <si>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</si>
  <si>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</si>
  <si>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</si>
  <si>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</si>
  <si>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</si>
  <si>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</si>
  <si>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</si>
  <si>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</si>
  <si>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</si>
  <si>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</si>
  <si>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</si>
  <si>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</si>
  <si>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</si>
  <si>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</si>
  <si>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</si>
  <si>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</si>
  <si>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</si>
  <si>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</si>
  <si>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</si>
  <si>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</si>
  <si>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</si>
  <si>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</si>
  <si>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</si>
  <si>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</si>
  <si>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</si>
  <si>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</si>
  <si>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</si>
  <si>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</si>
  <si>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</si>
  <si>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</si>
  <si>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</si>
  <si>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</si>
  <si>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</si>
  <si>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</si>
  <si>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</si>
  <si>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</si>
  <si>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</si>
  <si>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</si>
  <si>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</si>
  <si>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</si>
  <si>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</si>
  <si>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</si>
  <si>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</si>
  <si>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</si>
  <si>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</si>
  <si>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</si>
  <si>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</si>
  <si>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</si>
  <si>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</si>
  <si>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</si>
  <si>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</si>
  <si>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</si>
  <si>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</si>
  <si>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</si>
  <si>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</si>
  <si>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</si>
  <si>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</si>
  <si>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</si>
  <si>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</si>
  <si>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</si>
  <si>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</si>
  <si>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</si>
  <si>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</si>
  <si>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</si>
  <si>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</si>
  <si>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</si>
  <si>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</si>
  <si>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</si>
  <si>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</si>
  <si>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</si>
  <si>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</si>
  <si>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</si>
  <si>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</si>
  <si>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</si>
  <si>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</si>
  <si>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</si>
  <si>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</si>
  <si>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</si>
  <si>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</si>
  <si>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</si>
  <si>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</si>
  <si>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</si>
  <si>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</si>
  <si>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</si>
  <si>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</si>
  <si>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</si>
  <si>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</si>
  <si>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</si>
  <si>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</si>
  <si>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</si>
  <si>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</si>
  <si>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</si>
  <si>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</si>
  <si>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</si>
  <si>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</si>
  <si>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</si>
  <si>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</si>
  <si>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</si>
  <si>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</si>
  <si>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</si>
  <si>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</si>
  <si>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</si>
  <si>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</si>
  <si>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</si>
  <si>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</si>
  <si>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</si>
  <si>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</si>
  <si>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</si>
  <si>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</si>
  <si>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</si>
  <si>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</si>
  <si>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</si>
  <si>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</si>
  <si>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</si>
  <si>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</si>
  <si>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</si>
  <si>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</si>
  <si>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</si>
  <si>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</si>
  <si>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</si>
  <si>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</si>
  <si>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</si>
  <si>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</si>
  <si>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</si>
  <si>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</si>
  <si>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</si>
  <si>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</si>
  <si>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</si>
  <si>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</si>
  <si>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</si>
  <si>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</si>
  <si>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</si>
  <si>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</si>
  <si>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</si>
  <si>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</si>
  <si>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</si>
  <si>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</si>
  <si>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</si>
  <si>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</si>
  <si>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</si>
  <si>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</si>
  <si>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</si>
  <si>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</si>
  <si>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</si>
  <si>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</si>
  <si>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</si>
  <si>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</si>
  <si>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</si>
  <si>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</si>
  <si>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</si>
  <si>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</si>
  <si>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</si>
  <si>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</si>
  <si>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</si>
  <si>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</si>
  <si>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</si>
  <si>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</si>
  <si>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</si>
  <si>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</si>
  <si>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</si>
  <si>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</si>
  <si>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</si>
  <si>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</si>
  <si>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</si>
  <si>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</si>
  <si>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</si>
  <si>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</si>
  <si>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</si>
  <si>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</si>
  <si>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</si>
  <si>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</si>
  <si>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</si>
  <si>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</si>
  <si>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</si>
  <si>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</si>
  <si>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</si>
  <si>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</si>
  <si>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</si>
  <si>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</si>
  <si>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</si>
  <si>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</si>
  <si>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</si>
  <si>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</si>
  <si>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</si>
  <si>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</si>
  <si>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</si>
  <si>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</si>
  <si>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</si>
  <si>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</si>
  <si>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</si>
  <si>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</si>
  <si>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</si>
  <si>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</si>
  <si>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</si>
  <si>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</si>
  <si>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</si>
  <si>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</si>
  <si>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</si>
  <si>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</si>
  <si>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</si>
  <si>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</si>
  <si>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</si>
  <si>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</si>
  <si>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</si>
  <si>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</si>
  <si>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</si>
  <si>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</si>
  <si>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</si>
  <si>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</si>
  <si>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</si>
  <si>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</si>
  <si>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</si>
  <si>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</si>
  <si>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</si>
  <si>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</si>
  <si>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</si>
  <si>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</si>
  <si>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</si>
  <si>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</si>
  <si>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</si>
  <si>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</si>
  <si>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</si>
  <si>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</si>
  <si>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</si>
  <si>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</si>
  <si>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</si>
  <si>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</si>
  <si>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</si>
  <si>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</si>
  <si>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</si>
  <si>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</si>
  <si>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</si>
  <si>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</si>
  <si>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</si>
  <si>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</si>
  <si>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</si>
  <si>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</si>
  <si>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</si>
  <si>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</si>
  <si>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</si>
  <si>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</si>
  <si>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</si>
  <si>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</si>
  <si>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</si>
  <si>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</si>
  <si>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</si>
  <si>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</si>
  <si>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</si>
  <si>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</si>
  <si>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</si>
  <si>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</si>
  <si>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</si>
  <si>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</si>
  <si>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</si>
  <si>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</si>
  <si>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</si>
  <si>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</si>
  <si>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</si>
  <si>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</si>
  <si>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</si>
  <si>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</si>
  <si>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</si>
  <si>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</si>
  <si>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</si>
  <si>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</si>
  <si>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</si>
  <si>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</si>
  <si>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</si>
  <si>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</si>
  <si>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</si>
  <si>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</si>
  <si>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</si>
  <si>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</si>
  <si>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</si>
  <si>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</si>
  <si>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</si>
  <si>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</si>
  <si>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</si>
  <si>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</si>
  <si>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</si>
  <si>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</si>
  <si>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</si>
  <si>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</si>
  <si>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</si>
  <si>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</si>
  <si>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</si>
  <si>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</si>
  <si>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</si>
  <si>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</si>
  <si>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</si>
  <si>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</si>
  <si>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</si>
  <si>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</si>
  <si>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</si>
  <si>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</si>
  <si>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</si>
  <si>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</si>
  <si>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</si>
  <si>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</si>
  <si>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</si>
  <si>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</si>
  <si>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</si>
  <si>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</si>
  <si>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</si>
  <si>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</si>
  <si>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</si>
  <si>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</si>
  <si>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</si>
  <si>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</si>
  <si>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</si>
  <si>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</si>
  <si>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</si>
  <si>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</si>
  <si>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</si>
  <si>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</si>
  <si>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</si>
  <si>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</si>
  <si>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</si>
  <si>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</si>
  <si>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</si>
  <si>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</si>
  <si>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</si>
  <si>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</si>
  <si>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</si>
  <si>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</si>
  <si>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</si>
  <si>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</si>
  <si>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</si>
  <si>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</si>
  <si>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</si>
  <si>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</si>
  <si>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</si>
  <si>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</si>
  <si>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</si>
  <si>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</si>
  <si>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</si>
  <si>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</si>
  <si>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</si>
  <si>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</si>
  <si>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</si>
  <si>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</si>
  <si>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</si>
  <si>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</si>
  <si>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</si>
  <si>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</si>
  <si>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</si>
  <si>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</si>
  <si>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</si>
  <si>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</si>
  <si>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</si>
  <si>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</si>
  <si>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</si>
  <si>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</si>
  <si>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</si>
  <si>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</si>
  <si>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</si>
  <si>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</si>
  <si>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</si>
  <si>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</si>
  <si>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</si>
  <si>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</si>
  <si>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</si>
  <si>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</si>
  <si>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</si>
  <si>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</si>
  <si>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</si>
  <si>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</si>
  <si>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</si>
  <si>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</si>
  <si>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</si>
  <si>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</si>
  <si>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</si>
  <si>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</si>
  <si>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</si>
  <si>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</si>
  <si>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</si>
  <si>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</si>
  <si>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</si>
  <si>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</si>
  <si>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</si>
  <si>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</si>
  <si>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</si>
  <si>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</si>
  <si>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</si>
  <si>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</si>
  <si>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</si>
  <si>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</si>
  <si>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</si>
  <si>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</si>
  <si>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</si>
  <si>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</si>
  <si>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</si>
  <si>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</si>
  <si>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</si>
  <si>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</si>
  <si>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</si>
  <si>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</si>
  <si>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</si>
  <si>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</si>
  <si>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</si>
  <si>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</si>
  <si>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</si>
  <si>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</si>
  <si>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</si>
  <si>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</si>
  <si>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</si>
  <si>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</si>
  <si>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</si>
  <si>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</si>
  <si>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</si>
  <si>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</si>
  <si>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</si>
  <si>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</si>
  <si>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</si>
  <si>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</si>
  <si>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</si>
  <si>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</si>
  <si>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</si>
  <si>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</si>
  <si>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</si>
  <si>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</si>
  <si>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</si>
  <si>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</si>
  <si>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</si>
  <si>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</si>
  <si>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</si>
  <si>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</si>
  <si>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</si>
  <si>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</si>
  <si>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</si>
  <si>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</si>
  <si>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</si>
  <si>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</si>
  <si>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</si>
  <si>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</si>
  <si>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</si>
  <si>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</si>
  <si>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</si>
  <si>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</si>
  <si>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</si>
  <si>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</si>
  <si>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</si>
  <si>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</si>
  <si>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</si>
  <si>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</si>
  <si>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</si>
  <si>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</si>
  <si>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</si>
  <si>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</si>
  <si>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</si>
  <si>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</si>
  <si>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</si>
  <si>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</si>
  <si>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</si>
  <si>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</si>
  <si>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</si>
  <si>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</si>
  <si>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</si>
  <si>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</si>
  <si>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</si>
  <si>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</si>
  <si>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</si>
  <si>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</si>
  <si>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</si>
  <si>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</si>
  <si>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</si>
  <si>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</si>
  <si>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</si>
  <si>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</si>
  <si>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</si>
  <si>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</si>
  <si>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</si>
  <si>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</si>
  <si>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</si>
  <si>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</si>
  <si>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</si>
  <si>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</si>
  <si>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</si>
  <si>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</si>
  <si>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</si>
  <si>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</si>
  <si>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</si>
  <si>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</si>
  <si>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</si>
  <si>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</si>
  <si>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</si>
  <si>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</si>
  <si>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</si>
  <si>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</si>
  <si>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</si>
  <si>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</si>
  <si>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</si>
  <si>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</si>
  <si>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</si>
  <si>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</si>
  <si>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</si>
  <si>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</si>
  <si>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</si>
  <si>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</si>
  <si>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</si>
  <si>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</si>
  <si>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</si>
  <si>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</si>
  <si>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</si>
  <si>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</si>
  <si>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</si>
  <si>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</si>
  <si>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</si>
  <si>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</si>
  <si>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</si>
  <si>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</si>
  <si>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</si>
  <si>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</si>
  <si>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</si>
  <si>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</si>
  <si>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</si>
  <si>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</si>
  <si>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</si>
  <si>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</si>
  <si>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</si>
  <si>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</si>
  <si>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</si>
  <si>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</si>
  <si>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</si>
  <si>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</si>
  <si>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</si>
  <si>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</si>
  <si>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</si>
  <si>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</si>
  <si>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</si>
  <si>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</si>
  <si>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</si>
  <si>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</si>
  <si>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</si>
  <si>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</si>
  <si>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</si>
  <si>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</si>
  <si>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</si>
  <si>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</si>
  <si>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</si>
  <si>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</si>
  <si>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</si>
  <si>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</si>
  <si>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</si>
  <si>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</si>
  <si>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</si>
  <si>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</si>
  <si>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</si>
  <si>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</si>
  <si>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</si>
  <si>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</si>
  <si>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</si>
  <si>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</si>
  <si>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</si>
  <si>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</si>
  <si>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</si>
  <si>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</si>
  <si>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</si>
  <si>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</si>
  <si>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</si>
  <si>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</si>
  <si>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</si>
  <si>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</si>
  <si>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</si>
  <si>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</si>
  <si>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</si>
  <si>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</si>
  <si>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</si>
  <si>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</si>
  <si>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</si>
  <si>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</si>
  <si>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</si>
  <si>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</si>
  <si>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</si>
  <si>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</si>
  <si>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</si>
  <si>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</si>
  <si>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</si>
  <si>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</si>
  <si>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</si>
  <si>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</si>
  <si>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</si>
  <si>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</si>
  <si>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</si>
  <si>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</si>
  <si>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</si>
  <si>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</si>
  <si>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</si>
  <si>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</si>
  <si>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</si>
  <si>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</si>
  <si>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</si>
  <si>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</si>
  <si>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</si>
  <si>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</si>
  <si>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</si>
  <si>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</si>
  <si>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</si>
  <si>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</si>
  <si>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</si>
  <si>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</si>
  <si>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</si>
  <si>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</si>
  <si>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</si>
  <si>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</si>
  <si>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</si>
  <si>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</si>
  <si>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</si>
  <si>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</si>
  <si>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</si>
  <si>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</si>
  <si>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</si>
  <si>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</si>
  <si>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</si>
  <si>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</si>
  <si>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</si>
  <si>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</si>
  <si>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</si>
  <si>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</si>
  <si>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</si>
  <si>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</si>
  <si>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</si>
  <si>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</si>
  <si>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</si>
  <si>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</si>
  <si>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</si>
  <si>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</si>
  <si>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</si>
  <si>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</si>
  <si>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</si>
  <si>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</si>
  <si>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</si>
  <si>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</si>
  <si>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</si>
  <si>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</si>
  <si>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</si>
  <si>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</si>
  <si>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</si>
  <si>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</si>
  <si>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</si>
  <si>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</si>
  <si>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</si>
  <si>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</si>
  <si>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</si>
  <si>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</si>
  <si>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</si>
  <si>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</si>
  <si>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</si>
  <si>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</si>
  <si>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</si>
  <si>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</si>
  <si>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</si>
  <si>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</si>
  <si>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</si>
  <si>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</si>
  <si>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</si>
  <si>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</si>
  <si>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</si>
  <si>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</si>
  <si>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</si>
  <si>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</si>
  <si>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</si>
  <si>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</si>
  <si>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</si>
  <si>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</si>
  <si>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</si>
  <si>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</si>
  <si>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</si>
  <si>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</si>
  <si>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</si>
  <si>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</si>
  <si>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</si>
  <si>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</si>
  <si>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</si>
  <si>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</si>
  <si>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</si>
  <si>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</si>
  <si>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</si>
  <si>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</si>
  <si>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</si>
  <si>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</si>
  <si>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</si>
  <si>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</si>
  <si>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</si>
  <si>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</si>
  <si>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</si>
  <si>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</si>
  <si>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</si>
  <si>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</si>
  <si>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</si>
  <si>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</si>
  <si>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</si>
  <si>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</si>
  <si>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</si>
  <si>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</si>
  <si>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</si>
  <si>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</si>
  <si>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</si>
  <si>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</si>
  <si>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</si>
  <si>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</si>
  <si>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</si>
  <si>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</si>
  <si>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</si>
  <si>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</si>
  <si>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</si>
  <si>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</si>
  <si>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</si>
  <si>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</si>
  <si>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</si>
  <si>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</si>
  <si>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</si>
  <si>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</si>
  <si>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</si>
  <si>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</si>
  <si>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</si>
  <si>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</si>
  <si>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</si>
  <si>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</si>
  <si>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</si>
  <si>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</si>
  <si>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</si>
  <si>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</si>
  <si>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</si>
  <si>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</si>
  <si>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</si>
  <si>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</si>
  <si>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</si>
  <si>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</si>
  <si>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</si>
  <si>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</si>
  <si>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</si>
  <si>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</si>
  <si>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</si>
  <si>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</si>
  <si>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</si>
  <si>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</si>
  <si>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</si>
  <si>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</si>
  <si>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</si>
  <si>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</si>
  <si>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</si>
  <si>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</si>
  <si>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</si>
  <si>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</si>
  <si>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</si>
  <si>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</si>
  <si>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</si>
  <si>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</si>
  <si>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</si>
  <si>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</si>
  <si>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</si>
  <si>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</si>
  <si>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</si>
  <si>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</si>
  <si>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</si>
  <si>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</si>
  <si>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</si>
  <si>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</si>
  <si>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</si>
  <si>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</si>
  <si>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</si>
  <si>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</si>
  <si>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</si>
  <si>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</si>
  <si>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</si>
  <si>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</si>
  <si>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</si>
  <si>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</si>
  <si>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</si>
  <si>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</si>
  <si>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</si>
  <si>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</si>
  <si>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</si>
  <si>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</si>
  <si>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</si>
  <si>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</si>
  <si>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</si>
  <si>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</si>
  <si>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</si>
  <si>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</si>
  <si>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</si>
  <si>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</si>
  <si>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</si>
  <si>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</si>
  <si>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</si>
  <si>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</si>
  <si>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</si>
  <si>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</si>
  <si>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</si>
  <si>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</si>
  <si>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</si>
  <si>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</si>
  <si>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</si>
  <si>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</si>
  <si>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</si>
  <si>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</si>
  <si>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</si>
  <si>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</si>
  <si>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</si>
  <si>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</si>
  <si>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</si>
  <si>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</si>
  <si>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</si>
  <si>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</si>
  <si>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</si>
  <si>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</si>
  <si>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</si>
  <si>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</si>
  <si>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</si>
  <si>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</si>
  <si>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</si>
  <si>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</si>
  <si>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</si>
  <si>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</si>
  <si>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</si>
  <si>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</si>
  <si>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</si>
  <si>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</si>
  <si>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</si>
  <si>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</si>
  <si>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</si>
  <si>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</si>
  <si>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</si>
  <si>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</si>
  <si>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</si>
  <si>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</si>
  <si>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</si>
  <si>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</si>
  <si>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</si>
  <si>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</si>
  <si>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</si>
  <si>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</si>
  <si>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</si>
  <si>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</si>
  <si>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</si>
  <si>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</si>
  <si>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</si>
  <si>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</si>
  <si>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</si>
  <si>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</si>
  <si>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</si>
  <si>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</si>
  <si>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</si>
  <si>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</si>
  <si>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</si>
  <si>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</si>
  <si>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</si>
  <si>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</si>
  <si>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</si>
  <si>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</si>
  <si>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</si>
  <si>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</si>
  <si>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</si>
  <si>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</si>
  <si>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</si>
  <si>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</si>
  <si>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</si>
  <si>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</si>
  <si>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</si>
  <si>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</si>
  <si>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</si>
  <si>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</si>
  <si>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</si>
  <si>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</si>
  <si>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</si>
  <si>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</si>
  <si>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</si>
  <si>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</si>
  <si>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</si>
  <si>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</si>
  <si>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</si>
  <si>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</si>
  <si>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</si>
  <si>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</si>
  <si>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</si>
  <si>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</si>
  <si>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</si>
  <si>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</si>
  <si>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</si>
  <si>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</si>
  <si>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</si>
  <si>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</si>
  <si>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</si>
  <si>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</si>
  <si>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</si>
  <si>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</si>
  <si>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</si>
  <si>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</si>
  <si>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</si>
  <si>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</si>
  <si>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</si>
  <si>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</si>
  <si>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</si>
  <si>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</si>
  <si>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</si>
  <si>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</si>
  <si>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</si>
  <si>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</si>
  <si>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</si>
  <si>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</si>
  <si>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</si>
  <si>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</si>
  <si>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</si>
  <si>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</si>
  <si>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</si>
  <si>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</si>
  <si>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</si>
  <si>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</si>
  <si>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</si>
  <si>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</si>
  <si>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</si>
  <si>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</si>
  <si>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</si>
  <si>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</si>
  <si>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</si>
  <si>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</si>
  <si>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</si>
  <si>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</si>
  <si>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</si>
  <si>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</si>
  <si>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</si>
  <si>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</si>
  <si>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</si>
  <si>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</si>
  <si>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</si>
  <si>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</si>
  <si>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</si>
  <si>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</si>
  <si>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</si>
  <si>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</si>
  <si>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</si>
  <si>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</si>
  <si>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</si>
  <si>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</si>
  <si>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</si>
  <si>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</si>
  <si>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</si>
  <si>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</si>
  <si>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</si>
  <si>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</si>
  <si>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</si>
  <si>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</si>
  <si>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</si>
  <si>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</si>
  <si>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</si>
  <si>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</si>
  <si>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</si>
  <si>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</si>
  <si>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</si>
  <si>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</si>
  <si>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</si>
  <si>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</si>
  <si>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</si>
  <si>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</si>
  <si>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</si>
  <si>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</si>
  <si>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</si>
  <si>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</si>
  <si>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</si>
  <si>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</si>
  <si>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</si>
  <si>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</si>
  <si>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</si>
  <si>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</si>
  <si>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</si>
  <si>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</si>
  <si>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</si>
  <si>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</si>
  <si>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</si>
  <si>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</si>
  <si>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</si>
  <si>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</si>
  <si>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</si>
  <si>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</si>
  <si>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</si>
  <si>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</si>
  <si>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</si>
  <si>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</si>
  <si>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</si>
  <si>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</si>
  <si>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</si>
  <si>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</si>
  <si>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</si>
  <si>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</si>
  <si>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</si>
  <si>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</si>
  <si>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</si>
  <si>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</si>
  <si>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</si>
  <si>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</si>
  <si>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</si>
  <si>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</si>
  <si>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</si>
  <si>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</si>
  <si>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</si>
  <si>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</si>
  <si>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</si>
  <si>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</si>
  <si>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</si>
  <si>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</si>
  <si>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</si>
  <si>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</si>
  <si>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</si>
  <si>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</si>
  <si>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</si>
  <si>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</si>
  <si>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</si>
  <si>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</si>
  <si>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</si>
  <si>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</si>
  <si>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</si>
  <si>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</si>
  <si>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</si>
  <si>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</si>
  <si>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</si>
  <si>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</si>
  <si>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</si>
  <si>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</si>
  <si>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</si>
  <si>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</si>
  <si>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</si>
  <si>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</si>
  <si>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</si>
  <si>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</si>
  <si>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</si>
  <si>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</si>
  <si>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</si>
  <si>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</si>
  <si>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</si>
  <si>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</si>
  <si>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</si>
  <si>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</si>
  <si>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</si>
  <si>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</si>
  <si>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</si>
  <si>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</si>
  <si>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</si>
  <si>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</si>
  <si>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</si>
  <si>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</si>
  <si>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</si>
  <si>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</si>
  <si>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</si>
  <si>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</si>
  <si>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</si>
  <si>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</si>
  <si>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</si>
  <si>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</si>
  <si>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</si>
  <si>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</si>
  <si>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</si>
  <si>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</si>
  <si>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</si>
  <si>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</si>
  <si>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</si>
  <si>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</si>
  <si>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</si>
  <si>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</si>
  <si>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</si>
  <si>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</si>
  <si>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</si>
  <si>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</si>
  <si>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</si>
  <si>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</si>
  <si>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</si>
  <si>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</si>
  <si>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</si>
  <si>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</si>
  <si>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</si>
  <si>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</si>
  <si>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</si>
  <si>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</si>
  <si>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</si>
  <si>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</si>
  <si>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</si>
  <si>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</si>
  <si>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</si>
  <si>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</si>
  <si>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</si>
  <si>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</si>
  <si>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</si>
  <si>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</si>
  <si>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</si>
  <si>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</si>
  <si>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</si>
  <si>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</si>
  <si>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</si>
  <si>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</si>
  <si>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</si>
  <si>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</si>
  <si>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</si>
  <si>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</si>
  <si>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</si>
  <si>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</si>
  <si>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</si>
  <si>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</si>
  <si>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</si>
  <si>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</si>
  <si>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</si>
  <si>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</si>
  <si>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</si>
  <si>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</si>
  <si>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</si>
  <si>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</si>
  <si>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</si>
  <si>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</si>
  <si>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</si>
  <si>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</si>
  <si>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</si>
  <si>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</si>
  <si>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</si>
  <si>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</si>
  <si>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</si>
  <si>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</si>
  <si>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</si>
  <si>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</si>
  <si>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</si>
  <si>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</si>
  <si>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</si>
  <si>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</si>
  <si>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</si>
  <si>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</si>
  <si>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</si>
  <si>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</si>
  <si>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</si>
  <si>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</si>
  <si>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</si>
  <si>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</si>
  <si>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</si>
  <si>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</si>
  <si>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</si>
  <si>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</si>
  <si>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</si>
  <si>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</si>
  <si>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</si>
  <si>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</si>
  <si>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</si>
  <si>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</si>
  <si>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</si>
  <si>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</si>
  <si>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</si>
  <si>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</si>
  <si>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</si>
  <si>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</si>
  <si>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</si>
  <si>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</si>
  <si>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</si>
  <si>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</si>
  <si>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</si>
  <si>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</si>
  <si>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</si>
  <si>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</si>
  <si>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</si>
  <si>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</si>
  <si>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</si>
  <si>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</si>
  <si>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</si>
  <si>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</si>
  <si>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</si>
  <si>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</si>
  <si>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</si>
  <si>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</si>
  <si>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</si>
  <si>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</si>
  <si>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</si>
  <si>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</si>
  <si>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</si>
  <si>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</si>
  <si>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</si>
  <si>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</si>
  <si>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</si>
  <si>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</si>
  <si>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</si>
  <si>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</si>
  <si>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</si>
  <si>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</si>
  <si>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</si>
  <si>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</si>
  <si>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</si>
  <si>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</si>
  <si>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</si>
  <si>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</si>
  <si>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</si>
  <si>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</si>
  <si>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</si>
  <si>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</si>
  <si>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</si>
  <si>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</si>
  <si>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</si>
  <si>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</si>
  <si>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</si>
  <si>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</si>
  <si>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</si>
  <si>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</si>
  <si>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</si>
  <si>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</si>
  <si>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</si>
  <si>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</si>
  <si>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</si>
  <si>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</si>
  <si>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</si>
  <si>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</si>
  <si>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</si>
  <si>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</si>
  <si>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</si>
  <si>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</si>
  <si>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</si>
  <si>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</si>
  <si>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</si>
  <si>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</si>
  <si>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</si>
  <si>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</si>
  <si>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</si>
  <si>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</si>
  <si>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</si>
  <si>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</si>
  <si>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</si>
  <si>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</si>
  <si>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</si>
  <si>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</si>
  <si>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</si>
  <si>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</si>
  <si>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</si>
  <si>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</si>
  <si>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</si>
  <si>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</si>
  <si>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</si>
  <si>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</si>
  <si>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</si>
  <si>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</si>
  <si>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</si>
  <si>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</si>
  <si>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</si>
  <si>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</si>
  <si>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</si>
  <si>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</si>
  <si>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</si>
  <si>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</si>
  <si>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</si>
  <si>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</si>
  <si>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</si>
  <si>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</si>
  <si>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</si>
  <si>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</si>
  <si>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</si>
  <si>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</si>
  <si>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</si>
  <si>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</si>
  <si>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</si>
  <si>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</si>
  <si>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</si>
  <si>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</si>
  <si>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</si>
  <si>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</si>
  <si>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</si>
  <si>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</si>
  <si>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</si>
  <si>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</si>
  <si>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</si>
  <si>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</si>
  <si>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</si>
  <si>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</si>
  <si>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</si>
  <si>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</si>
  <si>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</si>
  <si>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</si>
  <si>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</si>
  <si>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</si>
  <si>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</si>
  <si>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</si>
  <si>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</si>
  <si>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</si>
  <si>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</si>
  <si>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</si>
  <si>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</si>
  <si>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</si>
  <si>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</si>
  <si>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</si>
  <si>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</si>
  <si>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</si>
  <si>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</si>
  <si>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</si>
  <si>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</si>
  <si>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</si>
  <si>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</si>
  <si>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</si>
  <si>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</si>
  <si>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</si>
  <si>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</si>
  <si>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</si>
  <si>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</si>
  <si>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</si>
  <si>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</si>
  <si>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</si>
  <si>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</si>
  <si>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</si>
  <si>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</si>
  <si>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</si>
  <si>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</si>
  <si>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</si>
  <si>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</si>
  <si>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</si>
  <si>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</si>
  <si>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</si>
  <si>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</si>
  <si>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</si>
  <si>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</si>
  <si>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</si>
  <si>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</si>
  <si>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</si>
  <si>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</si>
  <si>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</si>
  <si>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</si>
  <si>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</si>
  <si>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</si>
  <si>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</si>
  <si>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</si>
  <si>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</si>
  <si>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</si>
  <si>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</si>
  <si>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</si>
  <si>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</si>
  <si>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</si>
  <si>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</si>
  <si>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</si>
  <si>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</si>
  <si>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</si>
  <si>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</si>
  <si>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</si>
  <si>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</si>
  <si>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</si>
  <si>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</si>
  <si>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</si>
  <si>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</si>
  <si>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</si>
  <si>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</si>
  <si>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</si>
  <si>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</si>
  <si>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</si>
  <si>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</si>
  <si>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</si>
  <si>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</si>
  <si>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</si>
  <si>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</si>
  <si>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</si>
  <si>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</si>
  <si>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</si>
  <si>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</si>
  <si>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</si>
  <si>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</si>
  <si>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</si>
  <si>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</si>
  <si>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</si>
  <si>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</si>
  <si>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</si>
  <si>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</si>
  <si>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</si>
  <si>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</si>
  <si>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</si>
  <si>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</si>
  <si>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</si>
  <si>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</si>
  <si>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</si>
  <si>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</si>
  <si>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</si>
  <si>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</si>
  <si>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</si>
  <si>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</si>
  <si>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</si>
  <si>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</si>
  <si>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</si>
  <si>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</si>
  <si>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</si>
  <si>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</si>
  <si>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</si>
  <si>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</si>
  <si>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</si>
  <si>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</si>
  <si>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</si>
  <si>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</si>
  <si>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</si>
  <si>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</si>
  <si>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</si>
  <si>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</si>
  <si>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</si>
  <si>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</si>
  <si>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</si>
  <si>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</si>
  <si>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</si>
  <si>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</si>
  <si>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</si>
  <si>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</si>
  <si>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</si>
  <si>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</si>
  <si>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</si>
  <si>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</si>
  <si>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</si>
  <si>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</si>
  <si>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</si>
  <si>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</si>
  <si>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</si>
  <si>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</si>
  <si>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</si>
  <si>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</si>
  <si>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</si>
  <si>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</si>
  <si>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</si>
  <si>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</si>
  <si>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</si>
  <si>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</si>
  <si>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</si>
  <si>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</si>
  <si>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</si>
  <si>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</si>
  <si>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</si>
  <si>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</si>
  <si>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</si>
  <si>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</si>
  <si>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</si>
  <si>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</si>
  <si>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</si>
  <si>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</si>
  <si>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</si>
  <si>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</si>
  <si>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</si>
  <si>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</si>
  <si>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</si>
  <si>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</si>
  <si>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</si>
  <si>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</si>
  <si>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</si>
  <si>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</si>
  <si>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</si>
  <si>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</si>
  <si>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</si>
  <si>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</si>
  <si>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</si>
  <si>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</si>
  <si>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</si>
  <si>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</si>
  <si>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</si>
  <si>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</si>
  <si>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</si>
  <si>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</si>
  <si>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</si>
  <si>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</si>
  <si>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</si>
  <si>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</si>
  <si>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</si>
  <si>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</si>
  <si>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</si>
  <si>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</si>
  <si>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</si>
  <si>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</si>
  <si>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</si>
  <si>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</si>
  <si>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</si>
  <si>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</si>
  <si>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</si>
  <si>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</si>
  <si>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</si>
  <si>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</si>
  <si>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</si>
  <si>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</si>
  <si>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</si>
  <si>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</si>
  <si>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</si>
  <si>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</si>
  <si>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</si>
  <si>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</si>
  <si>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</si>
  <si>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</si>
  <si>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</si>
  <si>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</si>
  <si>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</si>
  <si>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</si>
  <si>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</si>
  <si>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</si>
  <si>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</si>
  <si>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</si>
  <si>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</si>
  <si>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</si>
  <si>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</si>
  <si>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</si>
  <si>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</si>
  <si>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</si>
  <si>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</si>
  <si>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</si>
  <si>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</si>
  <si>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</si>
  <si>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</si>
  <si>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</si>
  <si>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</si>
  <si>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</si>
  <si>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</si>
  <si>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</si>
  <si>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</si>
  <si>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</si>
  <si>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</si>
  <si>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</si>
  <si>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</si>
  <si>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</si>
  <si>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</si>
  <si>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</si>
  <si>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</si>
  <si>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</si>
  <si>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</si>
  <si>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</si>
  <si>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</si>
  <si>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</si>
  <si>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</si>
  <si>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</si>
  <si>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</si>
  <si>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</si>
  <si>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</si>
  <si>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</si>
  <si>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</si>
  <si>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</si>
  <si>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</si>
  <si>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</si>
  <si>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</si>
  <si>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</si>
  <si>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</si>
  <si>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</si>
  <si>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</si>
  <si>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</si>
  <si>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</si>
  <si>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</si>
  <si>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</si>
  <si>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</si>
  <si>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</si>
  <si>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</si>
  <si>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</si>
  <si>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</si>
  <si>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</si>
  <si>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</si>
  <si>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</si>
  <si>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</si>
  <si>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</si>
  <si>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</si>
  <si>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</si>
  <si>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</si>
  <si>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</si>
  <si>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</si>
  <si>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</si>
  <si>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</si>
  <si>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</si>
  <si>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</si>
  <si>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</si>
  <si>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</si>
  <si>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</si>
  <si>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</si>
  <si>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</si>
  <si>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</si>
  <si>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</si>
  <si>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</si>
  <si>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</si>
  <si>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</si>
  <si>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</si>
  <si>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</si>
  <si>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</si>
  <si>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</si>
  <si>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</si>
  <si>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</si>
  <si>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</si>
  <si>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</si>
  <si>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</si>
  <si>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</si>
  <si>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</si>
  <si>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</si>
  <si>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</si>
  <si>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</si>
  <si>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</si>
  <si>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</si>
  <si>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</si>
  <si>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</si>
  <si>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</si>
  <si>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</si>
  <si>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</si>
  <si>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</si>
  <si>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</si>
  <si>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</si>
  <si>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</si>
  <si>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</si>
  <si>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</si>
  <si>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</si>
  <si>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</si>
  <si>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</si>
  <si>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</si>
  <si>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</si>
  <si>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</si>
  <si>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</si>
  <si>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</si>
  <si>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</si>
  <si>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</si>
  <si>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</si>
  <si>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</si>
  <si>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</si>
  <si>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</si>
  <si>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</si>
  <si>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</si>
  <si>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</si>
  <si>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</si>
  <si>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</si>
  <si>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</si>
  <si>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</si>
  <si>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</si>
  <si>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</si>
  <si>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</si>
  <si>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</si>
  <si>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</si>
  <si>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</si>
  <si>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</si>
  <si>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</si>
  <si>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</si>
  <si>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</si>
  <si>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</si>
  <si>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</si>
  <si>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</si>
  <si>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</si>
  <si>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</si>
  <si>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</si>
  <si>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</si>
  <si>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</si>
  <si>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</si>
  <si>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</si>
  <si>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</si>
  <si>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</si>
  <si>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</si>
  <si>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</si>
  <si>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</si>
  <si>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</si>
  <si>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</si>
  <si>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</si>
  <si>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</si>
  <si>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</si>
  <si>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</si>
  <si>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</si>
  <si>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</si>
  <si>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</si>
  <si>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</si>
  <si>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</si>
  <si>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</si>
  <si>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</si>
  <si>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</si>
  <si>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</si>
  <si>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</si>
  <si>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</si>
  <si>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</si>
  <si>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</si>
  <si>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</si>
  <si>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</si>
  <si>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</si>
  <si>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</si>
  <si>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</si>
  <si>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</si>
  <si>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</si>
  <si>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</si>
  <si>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</si>
  <si>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</si>
  <si>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</si>
  <si>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</si>
  <si>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</si>
  <si>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</si>
  <si>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</si>
  <si>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</si>
  <si>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</si>
  <si>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</si>
  <si>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</si>
  <si>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</si>
  <si>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</si>
  <si>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</si>
  <si>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</si>
  <si>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</si>
  <si>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</si>
  <si>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</si>
  <si>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</si>
  <si>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</si>
  <si>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</si>
  <si>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</si>
  <si>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</si>
  <si>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</si>
  <si>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</si>
  <si>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</si>
  <si>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</si>
  <si>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</si>
  <si>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</si>
  <si>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</si>
  <si>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</si>
  <si>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</si>
  <si>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</si>
  <si>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</si>
  <si>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</si>
  <si>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</si>
  <si>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</si>
  <si>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</si>
  <si>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</si>
  <si>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</si>
  <si>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</si>
  <si>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</si>
  <si>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</si>
  <si>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</si>
  <si>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</si>
  <si>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</si>
  <si>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</si>
  <si>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</si>
  <si>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</si>
  <si>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</si>
  <si>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</si>
  <si>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</si>
  <si>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</si>
  <si>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</si>
  <si>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</si>
  <si>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</si>
  <si>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</si>
  <si>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</si>
  <si>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</si>
  <si>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</si>
  <si>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</si>
  <si>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</si>
  <si>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</si>
  <si>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</si>
  <si>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</si>
  <si>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</si>
  <si>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</si>
  <si>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</si>
  <si>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</si>
  <si>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</si>
  <si>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</si>
  <si>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</si>
  <si>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</si>
  <si>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</si>
  <si>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</si>
  <si>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</si>
  <si>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</si>
  <si>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</si>
  <si>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</si>
  <si>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</si>
  <si>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</si>
  <si>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</si>
  <si>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</si>
  <si>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</si>
  <si>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</si>
  <si>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</si>
  <si>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</si>
  <si>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</si>
  <si>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</si>
  <si>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</si>
  <si>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</si>
  <si>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</si>
  <si>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</si>
  <si>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</si>
  <si>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</si>
  <si>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</si>
  <si>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</si>
  <si>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</si>
  <si>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</si>
  <si>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</si>
  <si>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</si>
  <si>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</si>
  <si>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</si>
  <si>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</si>
  <si>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</si>
  <si>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</si>
  <si>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</si>
  <si>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</si>
  <si>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</si>
  <si>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</si>
  <si>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</si>
  <si>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</si>
  <si>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</si>
  <si>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</si>
  <si>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</si>
  <si>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</si>
  <si>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</si>
  <si>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</si>
  <si>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</si>
  <si>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</si>
  <si>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</si>
  <si>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</si>
  <si>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</si>
  <si>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</si>
  <si>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</si>
  <si>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</si>
  <si>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</si>
  <si>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</si>
  <si>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</si>
  <si>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</si>
  <si>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</si>
  <si>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</si>
  <si>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</si>
  <si>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</si>
  <si>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</si>
  <si>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</si>
  <si>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</si>
  <si>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</si>
  <si>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</si>
  <si>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</si>
  <si>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</si>
  <si>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</si>
  <si>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</si>
  <si>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</si>
  <si>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</si>
  <si>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</si>
  <si>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</si>
  <si>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</si>
  <si>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</si>
  <si>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</si>
  <si>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</si>
  <si>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</si>
  <si>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</si>
  <si>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</si>
  <si>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</si>
  <si>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</si>
  <si>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</si>
  <si>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</si>
  <si>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</si>
  <si>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</si>
  <si>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</si>
  <si>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</si>
  <si>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</si>
  <si>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</si>
  <si>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</si>
  <si>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</si>
  <si>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</si>
  <si>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</si>
  <si>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</si>
  <si>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</si>
  <si>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</si>
  <si>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</si>
  <si>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</si>
  <si>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</si>
  <si>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</si>
  <si>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</si>
  <si>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</si>
  <si>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</si>
  <si>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</si>
  <si>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</si>
  <si>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</si>
  <si>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</si>
  <si>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</si>
  <si>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</si>
  <si>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</si>
  <si>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</si>
  <si>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</si>
  <si>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</si>
  <si>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</si>
  <si>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</si>
  <si>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</si>
  <si>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</si>
  <si>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</si>
  <si>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</si>
  <si>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</si>
  <si>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</si>
  <si>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</si>
  <si>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</si>
  <si>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</si>
  <si>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</si>
  <si>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</si>
  <si>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</si>
  <si>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</si>
  <si>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</si>
  <si>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</si>
  <si>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</si>
  <si>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</si>
  <si>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</si>
  <si>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</si>
  <si>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</si>
  <si>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</si>
  <si>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</si>
  <si>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</si>
  <si>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</si>
  <si>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</si>
  <si>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</si>
  <si>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</si>
  <si>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</si>
  <si>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</si>
  <si>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</si>
  <si>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</si>
  <si>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</si>
  <si>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</si>
  <si>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</si>
  <si>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</si>
  <si>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</si>
  <si>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</si>
  <si>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</si>
  <si>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</si>
  <si>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</si>
  <si>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</si>
  <si>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</si>
  <si>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</si>
  <si>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</si>
  <si>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</si>
  <si>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</si>
  <si>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</si>
  <si>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</si>
  <si>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</si>
  <si>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</si>
  <si>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</si>
  <si>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</si>
  <si>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</si>
  <si>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</si>
  <si>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</si>
  <si>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</si>
  <si>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</si>
  <si>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</si>
  <si>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</si>
  <si>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</si>
  <si>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</si>
  <si>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</si>
  <si>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</si>
  <si>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</si>
  <si>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</si>
  <si>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</si>
  <si>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</si>
  <si>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</si>
  <si>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</si>
  <si>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</si>
  <si>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</si>
  <si>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</si>
  <si>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</si>
  <si>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</si>
  <si>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</si>
  <si>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</si>
  <si>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</si>
  <si>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</si>
  <si>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</si>
  <si>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</si>
  <si>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</si>
  <si>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</si>
  <si>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</si>
  <si>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</si>
  <si>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</si>
  <si>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</si>
  <si>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</si>
  <si>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</si>
  <si>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</si>
  <si>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</si>
  <si>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</si>
  <si>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</si>
  <si>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</si>
  <si>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</si>
  <si>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</si>
  <si>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</si>
  <si>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</si>
  <si>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</si>
  <si>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</si>
  <si>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</si>
  <si>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</si>
  <si>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</si>
  <si>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</si>
  <si>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</si>
  <si>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</si>
  <si>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</si>
  <si>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</si>
  <si>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</si>
  <si>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</si>
  <si>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</si>
  <si>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</si>
  <si>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</si>
  <si>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</si>
  <si>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</si>
  <si>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</si>
  <si>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</si>
  <si>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</si>
  <si>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</si>
  <si>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</si>
  <si>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</si>
  <si>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</si>
  <si>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</si>
  <si>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</si>
  <si>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</si>
  <si>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</si>
  <si>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</si>
  <si>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</si>
  <si>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</si>
  <si>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</si>
  <si>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</si>
  <si>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</si>
  <si>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</si>
  <si>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</si>
  <si>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</si>
  <si>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</si>
  <si>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</si>
  <si>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</si>
  <si>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</si>
  <si>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</si>
  <si>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</si>
  <si>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</si>
  <si>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</si>
  <si>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</si>
  <si>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</si>
  <si>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</si>
  <si>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</si>
  <si>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</si>
  <si>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</si>
  <si>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</si>
  <si>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</si>
  <si>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</si>
  <si>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</si>
  <si>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</si>
  <si>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</si>
  <si>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</si>
  <si>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</si>
  <si>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</si>
  <si>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</si>
  <si>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</si>
  <si>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</si>
  <si>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</si>
  <si>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</si>
  <si>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</si>
  <si>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</si>
  <si>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</si>
  <si>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</si>
  <si>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</si>
  <si>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</si>
  <si>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</si>
  <si>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</si>
  <si>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</si>
  <si>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</si>
  <si>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</si>
  <si>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</si>
  <si>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</si>
  <si>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</si>
  <si>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</si>
  <si>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</si>
  <si>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</si>
  <si>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</si>
  <si>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</si>
  <si>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</si>
  <si>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</si>
  <si>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</si>
  <si>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</si>
  <si>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</si>
  <si>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</si>
  <si>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</si>
  <si>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</si>
  <si>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</si>
  <si>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</si>
  <si>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</si>
  <si>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</si>
  <si>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</si>
  <si>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</si>
  <si>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</si>
  <si>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</si>
  <si>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</si>
  <si>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</si>
  <si>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</si>
  <si>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</si>
  <si>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</si>
  <si>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</si>
  <si>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</si>
  <si>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</si>
  <si>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</si>
  <si>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</si>
  <si>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</si>
  <si>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</si>
  <si>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</si>
  <si>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</si>
  <si>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</si>
  <si>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</si>
  <si>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</si>
  <si>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</si>
  <si>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</si>
  <si>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</si>
  <si>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</si>
  <si>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</si>
  <si>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</si>
  <si>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</si>
  <si>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</si>
  <si>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</si>
  <si>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</si>
  <si>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</si>
  <si>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</si>
  <si>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</si>
  <si>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</si>
  <si>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</si>
  <si>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</si>
  <si>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</si>
  <si>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</si>
  <si>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</si>
  <si>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</si>
  <si>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</si>
  <si>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</si>
  <si>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</si>
  <si>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</si>
  <si>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</si>
  <si>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</si>
  <si>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</si>
  <si>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</si>
  <si>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</si>
  <si>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</si>
  <si>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</si>
  <si>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</si>
  <si>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</si>
  <si>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</si>
  <si>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</si>
  <si>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</si>
  <si>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</si>
  <si>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</si>
  <si>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</si>
  <si>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</si>
  <si>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</si>
  <si>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</si>
  <si>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</si>
  <si>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</si>
  <si>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</si>
  <si>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</si>
  <si>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</si>
  <si>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</si>
  <si>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</si>
  <si>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</si>
  <si>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</si>
  <si>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</si>
  <si>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</si>
  <si>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</si>
  <si>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</si>
  <si>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</si>
  <si>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</si>
  <si>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</si>
  <si>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</si>
  <si>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</si>
  <si>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</si>
  <si>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</si>
  <si>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</si>
  <si>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</si>
  <si>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</si>
  <si>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</si>
  <si>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</si>
  <si>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</si>
  <si>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</si>
  <si>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</si>
  <si>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</si>
  <si>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</si>
  <si>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</si>
  <si>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</si>
  <si>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</si>
  <si>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</si>
  <si>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</si>
  <si>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</si>
  <si>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</si>
  <si>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</si>
  <si>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</si>
  <si>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</si>
  <si>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</si>
  <si>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</si>
  <si>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</si>
  <si>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</si>
  <si>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</si>
  <si>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</si>
  <si>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</si>
  <si>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</si>
  <si>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</si>
  <si>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</si>
  <si>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</si>
  <si>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</si>
  <si>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</si>
  <si>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</si>
  <si>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</si>
  <si>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</si>
  <si>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</si>
  <si>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</si>
  <si>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</si>
  <si>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</si>
  <si>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</si>
  <si>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</si>
  <si>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</si>
  <si>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</si>
  <si>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</si>
  <si>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</si>
  <si>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</si>
  <si>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</si>
  <si>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</si>
  <si>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</si>
  <si>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</si>
  <si>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</si>
  <si>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</si>
  <si>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</si>
  <si>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</si>
  <si>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</si>
  <si>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</si>
  <si>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</si>
  <si>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</si>
  <si>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</si>
  <si>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</si>
  <si>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</si>
  <si>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</si>
  <si>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</si>
  <si>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</si>
  <si>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</si>
  <si>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</si>
  <si>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</si>
  <si>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</si>
  <si>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</si>
  <si>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</si>
  <si>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</si>
  <si>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</si>
  <si>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</si>
  <si>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</si>
  <si>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</si>
  <si>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</si>
  <si>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</si>
  <si>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</si>
  <si>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</si>
  <si>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</si>
  <si>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</si>
  <si>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</si>
  <si>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</si>
  <si>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</si>
  <si>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</si>
  <si>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</si>
  <si>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</si>
  <si>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</si>
  <si>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</si>
  <si>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</si>
  <si>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</si>
  <si>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</si>
  <si>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</si>
  <si>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</si>
  <si>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</si>
  <si>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</si>
  <si>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</si>
  <si>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</si>
  <si>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</si>
  <si>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</si>
  <si>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</si>
  <si>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</si>
  <si>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</si>
  <si>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</si>
  <si>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</si>
  <si>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</si>
  <si>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</si>
  <si>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</si>
  <si>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</si>
  <si>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</si>
  <si>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</si>
  <si>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</si>
  <si>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</si>
  <si>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</si>
  <si>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</si>
  <si>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</si>
  <si>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</si>
  <si>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</si>
  <si>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</si>
  <si>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</si>
  <si>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</si>
  <si>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</si>
  <si>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</si>
  <si>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</si>
  <si>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</si>
  <si>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</si>
  <si>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</si>
  <si>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</si>
  <si>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</si>
  <si>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</si>
  <si>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</si>
  <si>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</si>
  <si>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</si>
  <si>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</si>
  <si>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</si>
  <si>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</si>
  <si>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</si>
  <si>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</si>
  <si>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</si>
  <si>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</si>
  <si>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</si>
  <si>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</si>
  <si>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</si>
  <si>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</si>
  <si>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</si>
  <si>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</si>
  <si>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</si>
  <si>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</si>
  <si>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</si>
  <si>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</si>
  <si>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</si>
  <si>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</si>
  <si>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</si>
  <si>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</si>
  <si>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</si>
  <si>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</si>
  <si>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</si>
  <si>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</si>
  <si>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</si>
  <si>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</si>
  <si>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</si>
  <si>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</si>
  <si>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</si>
  <si>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</si>
  <si>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</si>
  <si>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</si>
  <si>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</si>
  <si>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</si>
  <si>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</si>
  <si>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</si>
  <si>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</si>
  <si>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</si>
  <si>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</si>
  <si>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</si>
  <si>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</si>
  <si>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</si>
  <si>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</si>
  <si>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</si>
  <si>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</si>
  <si>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</si>
  <si>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</si>
  <si>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</si>
  <si>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</si>
  <si>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</si>
  <si>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</si>
  <si>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</si>
  <si>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</si>
  <si>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</si>
  <si>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</si>
  <si>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</si>
  <si>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</si>
  <si>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</si>
  <si>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</si>
  <si>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</si>
  <si>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</si>
  <si>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</si>
  <si>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</si>
  <si>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</si>
  <si>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</si>
  <si>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</si>
  <si>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</si>
  <si>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</si>
  <si>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</si>
  <si>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</si>
  <si>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</si>
  <si>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</si>
  <si>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</si>
  <si>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</si>
  <si>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</si>
  <si>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</si>
  <si>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</si>
  <si>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</si>
  <si>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</si>
  <si>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</si>
  <si>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</si>
  <si>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</si>
  <si>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</si>
  <si>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</si>
  <si>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</si>
  <si>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</si>
  <si>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</si>
  <si>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</si>
  <si>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</si>
  <si>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</si>
  <si>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</si>
  <si>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</si>
  <si>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</si>
  <si>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</si>
  <si>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</si>
  <si>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</si>
  <si>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</si>
  <si>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</si>
  <si>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</si>
  <si>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</si>
  <si>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</si>
  <si>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</si>
  <si>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</si>
  <si>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</si>
  <si>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</si>
  <si>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</si>
  <si>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</si>
  <si>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</si>
  <si>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</si>
  <si>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</si>
  <si>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</si>
  <si>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</si>
  <si>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</si>
  <si>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</si>
  <si>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</si>
  <si>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</si>
  <si>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</si>
  <si>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</si>
  <si>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</si>
  <si>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</si>
  <si>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</si>
  <si>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</si>
  <si>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</si>
  <si>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</si>
  <si>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</si>
  <si>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</si>
  <si>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</si>
  <si>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</si>
  <si>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</si>
  <si>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</si>
  <si>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</si>
  <si>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</si>
  <si>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</si>
  <si>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</si>
  <si>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</si>
  <si>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</si>
  <si>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</si>
  <si>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</si>
  <si>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</si>
  <si>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</si>
  <si>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</si>
  <si>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</si>
  <si>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</si>
  <si>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</si>
  <si>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</si>
  <si>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</si>
  <si>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</si>
  <si>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</si>
  <si>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</si>
  <si>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</si>
  <si>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</si>
  <si>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</si>
  <si>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</si>
  <si>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</si>
  <si>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</si>
  <si>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</si>
  <si>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</si>
  <si>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</si>
  <si>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</si>
  <si>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</si>
  <si>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</si>
  <si>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</si>
  <si>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</si>
  <si>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</si>
  <si>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</si>
  <si>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</si>
  <si>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</si>
  <si>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</si>
  <si>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</si>
  <si>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</si>
  <si>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</si>
  <si>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</si>
  <si>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</si>
  <si>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</si>
  <si>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</si>
  <si>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</si>
  <si>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</si>
  <si>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</si>
  <si>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</si>
  <si>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</si>
  <si>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</si>
  <si>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</si>
  <si>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</si>
  <si>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</si>
  <si>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</si>
  <si>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</si>
  <si>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</si>
  <si>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</si>
  <si>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</si>
  <si>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</si>
  <si>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</si>
  <si>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</si>
  <si>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</si>
  <si>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</si>
  <si>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</si>
  <si>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</si>
  <si>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</si>
  <si>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</si>
  <si>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</si>
  <si>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</si>
  <si>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</si>
  <si>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</si>
  <si>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</si>
  <si>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</si>
  <si>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</si>
  <si>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</si>
  <si>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</si>
  <si>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</si>
  <si>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</si>
  <si>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</si>
  <si>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</si>
  <si>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</si>
  <si>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</si>
  <si>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</si>
  <si>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</si>
  <si>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</si>
  <si>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</si>
  <si>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</si>
  <si>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</si>
  <si>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</si>
  <si>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</si>
  <si>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</si>
  <si>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</si>
  <si>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</si>
  <si>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</si>
  <si>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</si>
  <si>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</si>
  <si>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</si>
  <si>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</si>
  <si>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</si>
  <si>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</si>
  <si>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</si>
  <si>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</si>
  <si>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</si>
  <si>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</si>
  <si>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</si>
  <si>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</si>
  <si>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</si>
  <si>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</si>
  <si>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</si>
  <si>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</si>
  <si>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</si>
  <si>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</si>
  <si>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</si>
  <si>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</si>
  <si>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</si>
  <si>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</si>
  <si>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</si>
  <si>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</si>
  <si>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</si>
  <si>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</si>
  <si>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</si>
  <si>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</si>
  <si>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</si>
  <si>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</si>
  <si>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</si>
  <si>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</si>
  <si>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</si>
  <si>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</si>
  <si>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</si>
  <si>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</si>
  <si>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</si>
  <si>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</si>
  <si>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</si>
  <si>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</si>
  <si>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</si>
  <si>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</si>
  <si>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</si>
  <si>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</si>
  <si>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</si>
  <si>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</si>
  <si>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</si>
  <si>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</si>
  <si>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</si>
  <si>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</si>
  <si>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</si>
  <si>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</si>
  <si>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</si>
  <si>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</si>
  <si>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</si>
  <si>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</si>
  <si>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</si>
  <si>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</si>
  <si>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</si>
  <si>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</si>
  <si>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</si>
  <si>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</si>
  <si>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</si>
  <si>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</si>
  <si>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</si>
  <si>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</si>
  <si>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</si>
  <si>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</si>
  <si>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</si>
  <si>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</si>
  <si>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</si>
  <si>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</si>
  <si>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</si>
  <si>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</si>
  <si>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</si>
  <si>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</si>
  <si>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</si>
  <si>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</si>
  <si>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</si>
  <si>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</si>
  <si>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</si>
  <si>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</si>
  <si>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</si>
  <si>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</si>
  <si>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</si>
  <si>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</si>
  <si>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</si>
  <si>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</si>
  <si>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</si>
  <si>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</si>
  <si>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</si>
  <si>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</si>
  <si>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</si>
  <si>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</si>
  <si>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</si>
  <si>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</si>
  <si>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</si>
  <si>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</si>
  <si>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</si>
  <si>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</si>
  <si>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</si>
  <si>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</si>
  <si>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</si>
  <si>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</si>
  <si>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</si>
  <si>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</si>
  <si>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</si>
  <si>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</si>
  <si>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</si>
  <si>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</si>
  <si>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</si>
  <si>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</si>
  <si>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</si>
  <si>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</si>
  <si>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</si>
  <si>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</si>
  <si>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</si>
  <si>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</si>
  <si>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</si>
  <si>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</si>
  <si>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</si>
  <si>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</si>
  <si>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</si>
  <si>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</si>
  <si>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</si>
  <si>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</si>
  <si>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</si>
  <si>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</si>
  <si>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</si>
  <si>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</si>
  <si>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</si>
  <si>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</si>
  <si>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</si>
  <si>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</si>
  <si>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</si>
  <si>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</si>
  <si>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</si>
  <si>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</si>
  <si>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</si>
  <si>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</si>
  <si>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</si>
  <si>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</si>
  <si>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</si>
  <si>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</si>
  <si>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</si>
  <si>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</si>
  <si>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</si>
  <si>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</si>
  <si>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</si>
  <si>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</si>
  <si>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</si>
  <si>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</si>
  <si>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</si>
  <si>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</si>
  <si>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</si>
  <si>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</si>
  <si>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</si>
  <si>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</si>
  <si>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</si>
  <si>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</si>
  <si>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</si>
  <si>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</si>
  <si>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</si>
  <si>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</si>
  <si>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</si>
  <si>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</si>
  <si>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</si>
  <si>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</si>
  <si>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</si>
  <si>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</si>
  <si>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</si>
  <si>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</si>
  <si>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</si>
  <si>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</si>
  <si>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</si>
  <si>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</si>
  <si>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</si>
  <si>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</si>
  <si>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</si>
  <si>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</si>
  <si>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</si>
  <si>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</si>
  <si>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</si>
  <si>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</si>
  <si>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</si>
  <si>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</si>
  <si>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</si>
  <si>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</si>
  <si>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</si>
  <si>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</si>
  <si>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</si>
  <si>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</si>
  <si>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</si>
  <si>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</si>
  <si>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</si>
  <si>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</si>
  <si>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</si>
  <si>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</si>
  <si>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</si>
  <si>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</si>
  <si>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</si>
  <si>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</si>
  <si>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</si>
  <si>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</si>
  <si>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</si>
  <si>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</si>
  <si>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</si>
  <si>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</si>
  <si>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</si>
  <si>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</si>
  <si>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</si>
  <si>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</si>
  <si>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</si>
  <si>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</si>
  <si>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</si>
  <si>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</si>
  <si>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</si>
  <si>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</si>
  <si>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</si>
  <si>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</si>
  <si>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</si>
  <si>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</si>
  <si>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</si>
  <si>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</si>
  <si>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</si>
  <si>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</si>
  <si>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</si>
  <si>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</si>
  <si>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</si>
  <si>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</si>
  <si>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</si>
  <si>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</si>
  <si>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</si>
  <si>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</si>
  <si>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</si>
  <si>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</si>
  <si>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</si>
  <si>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</si>
  <si>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</si>
  <si>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</si>
  <si>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</si>
  <si>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</si>
  <si>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</si>
  <si>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</si>
  <si>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</si>
  <si>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</si>
  <si>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</si>
  <si>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</si>
  <si>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</si>
  <si>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</si>
  <si>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</si>
  <si>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</si>
  <si>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</si>
  <si>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</si>
  <si>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</si>
  <si>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</si>
  <si>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</si>
  <si>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</si>
  <si>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</si>
  <si>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</si>
  <si>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</si>
  <si>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</si>
  <si>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</si>
  <si>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</si>
  <si>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</si>
  <si>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</si>
  <si>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</si>
  <si>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</si>
  <si>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</si>
  <si>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</si>
  <si>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</si>
  <si>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</si>
  <si>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</si>
  <si>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</si>
  <si>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</si>
  <si>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</si>
  <si>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</si>
  <si>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</si>
  <si>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</si>
  <si>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</si>
  <si>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</si>
  <si>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</si>
  <si>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</si>
  <si>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</si>
  <si>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</si>
  <si>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</si>
  <si>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</si>
  <si>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</si>
  <si>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</si>
  <si>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</si>
  <si>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</si>
  <si>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</si>
  <si>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</si>
  <si>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</si>
  <si>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</si>
  <si>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</si>
  <si>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</si>
  <si>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</si>
  <si>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</si>
  <si>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</si>
  <si>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</si>
  <si>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</si>
  <si>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</si>
  <si>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</si>
  <si>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</si>
  <si>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</si>
  <si>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</si>
  <si>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</si>
  <si>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</si>
  <si>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</si>
  <si>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</si>
  <si>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</si>
  <si>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</si>
  <si>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</si>
  <si>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</si>
  <si>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</si>
  <si>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</si>
  <si>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</si>
  <si>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</si>
  <si>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</si>
  <si>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</si>
  <si>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</si>
  <si>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</si>
  <si>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</si>
  <si>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</si>
  <si>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</si>
  <si>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</si>
  <si>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</si>
  <si>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</si>
  <si>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</si>
  <si>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</si>
  <si>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</si>
  <si>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</si>
  <si>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</si>
  <si>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</si>
  <si>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</si>
  <si>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</si>
  <si>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</si>
  <si>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</si>
  <si>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</si>
  <si>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</si>
  <si>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</si>
  <si>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</si>
  <si>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</si>
  <si>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</si>
  <si>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</si>
  <si>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</si>
  <si>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</si>
  <si>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</si>
  <si>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</si>
  <si>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</si>
  <si>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</si>
  <si>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</si>
  <si>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</si>
  <si>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</si>
  <si>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</si>
  <si>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</si>
  <si>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</si>
  <si>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</si>
  <si>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</si>
  <si>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</si>
  <si>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</si>
  <si>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</si>
  <si>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</si>
  <si>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</si>
  <si>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</si>
  <si>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</si>
  <si>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</si>
  <si>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</si>
  <si>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</si>
  <si>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</si>
  <si>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</si>
  <si>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</si>
  <si>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</si>
  <si>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</si>
  <si>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</si>
  <si>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</si>
  <si>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</si>
  <si>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</si>
  <si>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</si>
  <si>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</si>
  <si>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</si>
  <si>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</si>
  <si>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</si>
  <si>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</si>
  <si>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</si>
  <si>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</si>
  <si>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</si>
  <si>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</si>
  <si>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</si>
  <si>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</si>
  <si>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</si>
  <si>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</si>
  <si>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</si>
  <si>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</si>
  <si>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</si>
  <si>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</si>
  <si>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</si>
  <si>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</si>
  <si>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</si>
  <si>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</si>
  <si>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</si>
  <si>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</si>
  <si>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</si>
  <si>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</si>
  <si>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</si>
  <si>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</si>
  <si>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</si>
  <si>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</si>
  <si>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</si>
  <si>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</si>
  <si>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</si>
  <si>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</si>
  <si>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</si>
  <si>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</si>
  <si>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</si>
  <si>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</si>
  <si>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</si>
  <si>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</si>
  <si>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</si>
  <si>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</si>
  <si>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</si>
  <si>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</si>
  <si>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</si>
  <si>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</si>
  <si>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</si>
  <si>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</si>
  <si>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</si>
  <si>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</si>
  <si>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</si>
  <si>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</si>
  <si>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</si>
  <si>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</si>
  <si>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</si>
  <si>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</si>
  <si>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</si>
  <si>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</si>
  <si>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</si>
  <si>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</si>
  <si>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</si>
  <si>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</si>
  <si>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</si>
  <si>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</si>
  <si>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</si>
  <si>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</si>
  <si>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</si>
  <si>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</si>
  <si>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</si>
  <si>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</si>
  <si>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</si>
  <si>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</si>
  <si>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</si>
  <si>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</si>
  <si>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</si>
  <si>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</si>
  <si>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</si>
  <si>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</si>
  <si>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</si>
  <si>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</si>
  <si>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</si>
  <si>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</si>
  <si>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</si>
  <si>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</si>
  <si>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</si>
  <si>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</si>
  <si>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</si>
  <si>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</si>
  <si>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</si>
  <si>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</si>
  <si>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</si>
  <si>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</si>
  <si>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</si>
  <si>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</si>
  <si>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</si>
  <si>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</si>
  <si>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</si>
  <si>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</si>
  <si>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</si>
  <si>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</si>
  <si>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</si>
  <si>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</si>
  <si>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</si>
  <si>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</si>
  <si>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</si>
  <si>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</si>
  <si>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</si>
  <si>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</si>
  <si>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</si>
  <si>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</si>
  <si>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</si>
  <si>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</si>
  <si>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</si>
  <si>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</si>
  <si>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</si>
  <si>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</si>
  <si>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</si>
  <si>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</si>
  <si>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</si>
  <si>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</si>
  <si>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</si>
  <si>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</si>
  <si>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</si>
  <si>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</si>
  <si>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</si>
  <si>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</si>
  <si>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</si>
  <si>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</si>
  <si>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</si>
  <si>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</si>
  <si>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</si>
  <si>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</si>
  <si>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</si>
  <si>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</si>
  <si>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</si>
  <si>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</si>
  <si>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</si>
  <si>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</si>
  <si>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</si>
  <si>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</si>
  <si>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</si>
  <si>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</si>
  <si>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</si>
  <si>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</si>
  <si>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</si>
  <si>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</si>
  <si>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</si>
  <si>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</si>
  <si>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</si>
  <si>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</si>
  <si>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</si>
  <si>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</si>
  <si>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</si>
  <si>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</si>
  <si>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</si>
  <si>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</si>
  <si>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</si>
  <si>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</si>
  <si>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</si>
  <si>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</si>
  <si>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</si>
  <si>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</si>
  <si>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</si>
  <si>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</si>
  <si>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</si>
  <si>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</si>
  <si>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</si>
  <si>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</si>
  <si>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</si>
  <si>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</si>
  <si>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</si>
  <si>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</si>
  <si>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</si>
  <si>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</si>
  <si>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</si>
  <si>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</si>
  <si>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</si>
  <si>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</si>
  <si>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</si>
  <si>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</si>
  <si>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</si>
  <si>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</si>
  <si>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</si>
  <si>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</si>
  <si>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</si>
  <si>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</si>
  <si>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</si>
  <si>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</si>
  <si>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</si>
  <si>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</si>
  <si>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</si>
  <si>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</si>
  <si>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</si>
  <si>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</si>
  <si>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</si>
  <si>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</si>
  <si>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</si>
  <si>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</si>
  <si>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</si>
  <si>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</si>
  <si>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</si>
  <si>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</si>
  <si>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</si>
  <si>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</si>
  <si>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</si>
  <si>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</si>
  <si>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</si>
  <si>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</si>
  <si>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</si>
  <si>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</si>
  <si>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</si>
  <si>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</si>
  <si>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</si>
  <si>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</si>
  <si>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</si>
  <si>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</si>
  <si>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</si>
  <si>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</si>
  <si>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</si>
  <si>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</si>
  <si>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</si>
  <si>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</si>
  <si>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</si>
  <si>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</si>
  <si>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</si>
  <si>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</si>
  <si>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</si>
  <si>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</si>
  <si>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</si>
  <si>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</si>
  <si>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</si>
  <si>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</si>
  <si>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</si>
  <si>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</si>
  <si>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</si>
  <si>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</si>
  <si>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</si>
  <si>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</si>
  <si>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</si>
  <si>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</si>
  <si>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</si>
  <si>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</si>
  <si>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</si>
  <si>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</si>
  <si>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</si>
  <si>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</si>
  <si>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</si>
  <si>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</si>
  <si>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</si>
  <si>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</si>
  <si>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</si>
  <si>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</si>
  <si>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</si>
  <si>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</si>
  <si>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</si>
  <si>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</si>
  <si>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</si>
  <si>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</si>
  <si>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</si>
  <si>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</si>
  <si>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</si>
  <si>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</si>
  <si>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</si>
  <si>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</si>
  <si>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</si>
  <si>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</si>
  <si>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</si>
  <si>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</si>
  <si>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</si>
  <si>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</si>
  <si>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</si>
  <si>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</si>
  <si>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</si>
  <si>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</si>
  <si>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</si>
  <si>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</si>
  <si>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</si>
  <si>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</si>
  <si>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</si>
  <si>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</si>
  <si>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</si>
  <si>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</si>
  <si>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</si>
  <si>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</si>
  <si>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</si>
  <si>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</si>
  <si>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</si>
  <si>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</si>
  <si>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</si>
  <si>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</si>
  <si>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</si>
  <si>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</si>
  <si>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</si>
  <si>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</si>
  <si>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</si>
  <si>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</si>
  <si>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</si>
  <si>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</si>
  <si>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</si>
  <si>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</si>
  <si>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</si>
  <si>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</si>
  <si>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</si>
  <si>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</si>
  <si>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</si>
  <si>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</si>
  <si>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</si>
  <si>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</si>
  <si>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</si>
  <si>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</si>
  <si>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</si>
  <si>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</si>
  <si>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</si>
  <si>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</si>
  <si>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</si>
  <si>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</si>
  <si>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</si>
  <si>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</si>
  <si>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</si>
  <si>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</si>
  <si>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</si>
  <si>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</si>
  <si>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</si>
  <si>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</si>
  <si>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</si>
  <si>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</si>
  <si>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</si>
  <si>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</si>
  <si>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</si>
  <si>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</si>
  <si>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</si>
  <si>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</si>
  <si>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</si>
  <si>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</si>
  <si>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</si>
  <si>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</si>
  <si>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</si>
  <si>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</si>
  <si>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</si>
  <si>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</si>
  <si>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</si>
  <si>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</si>
  <si>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</si>
  <si>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</si>
  <si>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</si>
  <si>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</si>
  <si>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</si>
  <si>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</si>
  <si>
    <t>monthly bills</t>
  </si>
  <si>
    <t>Online by adeel to crescent corporation purchased emerson valves</t>
  </si>
  <si>
    <t>Online by adeel to abbas care of fast cool for P trap and expansion valves</t>
  </si>
  <si>
    <t>fast cool</t>
  </si>
  <si>
    <t>Online by adeel to sasa metal</t>
  </si>
  <si>
    <t>Online by adeel to zahid juno</t>
  </si>
  <si>
    <t>salary adv</t>
  </si>
  <si>
    <t>Cemcon engineering</t>
  </si>
  <si>
    <t>Online by adeel to Cemcon engineering for siemens motor</t>
  </si>
  <si>
    <t>IK CHQ in J outlet Lucky One mall</t>
  </si>
  <si>
    <t>Rec from IK in Zeta Mall</t>
  </si>
  <si>
    <t>Online by adeel to Innovative ventilation system care of khurshid fans</t>
  </si>
  <si>
    <t>spar + NICVD</t>
  </si>
  <si>
    <t>khurshid fans</t>
  </si>
  <si>
    <t>ismail jee</t>
  </si>
  <si>
    <t>Online by adeel to Ali ashgar care of Hussain PORTA for Pipe purchased</t>
  </si>
  <si>
    <t>Online by adeel to Fahad ali khan purchased Freon from GREE</t>
  </si>
  <si>
    <t>Online by adeel to Ideas associates purchased of 03 Nos fan</t>
  </si>
  <si>
    <t>Online by adeel to S Abdul Wajid Purchased 06 Nos R410 Refrigerant Cylinders</t>
  </si>
  <si>
    <t xml:space="preserve">Online by adeel to M Waseem care of Tasleem mason </t>
  </si>
  <si>
    <t>INPUT ADJUSTMENT WORKING</t>
  </si>
  <si>
    <t>received on 04 Mar 25</t>
  </si>
  <si>
    <t>Online by adeel to Osama Abrar for AHU bearing overhauling work</t>
  </si>
  <si>
    <t>Osama abrar</t>
  </si>
  <si>
    <t>Online by adeel to S Abdul Wajid Purchased 02 Nos R410 Refrigerant Cylinders</t>
  </si>
  <si>
    <t>Online by adeel to Israr bhai</t>
  </si>
  <si>
    <t>Online by adeel to Rohail sheikh</t>
  </si>
  <si>
    <t>NASTP</t>
  </si>
  <si>
    <t>Online by adeel to maxon CHEMIAL  against chemicals</t>
  </si>
  <si>
    <t>Online by adeel to ahsan for staff salaries</t>
  </si>
  <si>
    <t>Online by adeel to S Abdul Wajid Purchased 03 Nos R410 Refrigerant Cylinders</t>
  </si>
  <si>
    <t>hassan insulator</t>
  </si>
  <si>
    <t>Online by adeel to hassan insualtor</t>
  </si>
  <si>
    <t>Online by adeel to adnan hyde</t>
  </si>
  <si>
    <t>nastp</t>
  </si>
  <si>
    <t>Online by adeel to MIRZA FAKHAR UL ISLAM BAIG for 04 Nos fire extinghuishers</t>
  </si>
  <si>
    <t>faheem elec</t>
  </si>
  <si>
    <t>Online by adeel to M Ahtisham care of Faheem elec in nadeem bhai sites</t>
  </si>
  <si>
    <t>cash collect by sami FTc</t>
  </si>
  <si>
    <t>Chq collect by Mukhtar</t>
  </si>
  <si>
    <t>From My interioir in GSK acc</t>
  </si>
  <si>
    <t>To Bilal Habib for salaries</t>
  </si>
  <si>
    <t>sheet hawala form Al madina to noman ducting</t>
  </si>
  <si>
    <t>cash collect by aness from almadina</t>
  </si>
  <si>
    <t>cash collect by shahid</t>
  </si>
  <si>
    <t>Meezan chq (Given to Bilal bhai)</t>
  </si>
  <si>
    <t>Accresent Engineer</t>
  </si>
  <si>
    <t>cash collect by jahangeer accrssent against HVAC controls work</t>
  </si>
  <si>
    <t>cash collect by mukhtar</t>
  </si>
  <si>
    <t>KANTEEN Islamabad</t>
  </si>
  <si>
    <t>Cash cheque given to Shahzaib BVN</t>
  </si>
  <si>
    <t>Cash collect by osama abrar for AHUs work</t>
  </si>
  <si>
    <t>From IK in various sites</t>
  </si>
  <si>
    <t>cash collect by shahid for office</t>
  </si>
  <si>
    <t>global technologies</t>
  </si>
  <si>
    <t>cash collect by Talib care off Global technologies</t>
  </si>
  <si>
    <t>Meezan chq (Given to Nadeem bhai)</t>
  </si>
  <si>
    <t>BAF VDF</t>
  </si>
  <si>
    <t>cash chq collect by aness from almadina</t>
  </si>
  <si>
    <t>Cash chq</t>
  </si>
  <si>
    <t>Cash collect by Bilal bhai</t>
  </si>
  <si>
    <t>Cash chq (Given to Kamran Insulation)</t>
  </si>
  <si>
    <t>fortress mall</t>
  </si>
  <si>
    <t>Online by Al madina to arshad enterprises care of khurshid fans</t>
  </si>
  <si>
    <t>Online by Al madina to ahsan for staff salaries</t>
  </si>
  <si>
    <t>Online by Al madina to Touqeer for staff salaries</t>
  </si>
  <si>
    <t>received on 29 Mar 25</t>
  </si>
  <si>
    <t>Cash chq (Given to Anees mujahid)</t>
  </si>
  <si>
    <t>Cash chq (Given to Noman Bank Al falah)</t>
  </si>
  <si>
    <t>IK chq in Engro</t>
  </si>
  <si>
    <t>Online to shehroze acc care of BH</t>
  </si>
  <si>
    <t>Tax Period March 2025</t>
  </si>
  <si>
    <t>Online by Al madina to ahsan for misc expenses</t>
  </si>
  <si>
    <t>from al madina</t>
  </si>
  <si>
    <t>Tax Period April 2025</t>
  </si>
  <si>
    <t>M/S CBRE Corporate Outsourcing (PVT) Limited</t>
  </si>
  <si>
    <t>GSK HELEON INVOICE for WCPU</t>
  </si>
  <si>
    <t>Pfizer invoice for HVAC quarterly maintenance</t>
  </si>
  <si>
    <t>Pfizer invoice for Plumbing fixtures semi annually maintenance</t>
  </si>
  <si>
    <t>Cash chq given to shan controls</t>
  </si>
  <si>
    <t>18 SWG G.I sheet 8 x 4   07 Sheets purchased from al madina</t>
  </si>
  <si>
    <t>cash and chqs</t>
  </si>
  <si>
    <t>BAFL runnign bill</t>
  </si>
  <si>
    <t>from Power Mech</t>
  </si>
  <si>
    <t>cash chq given to khurshid fan</t>
  </si>
  <si>
    <t>MCB 2031680126 (for input adjustment)</t>
  </si>
  <si>
    <t>cash chq given to Sami duct</t>
  </si>
  <si>
    <t>cash chq given to Air Guide Akbar</t>
  </si>
  <si>
    <t>air guide</t>
  </si>
  <si>
    <t>Cash chq (Given to Nadeem bhai)</t>
  </si>
  <si>
    <t>nastp II</t>
  </si>
  <si>
    <t>Cash collect by Mukhtar for Office</t>
  </si>
  <si>
    <t>bah pp</t>
  </si>
  <si>
    <t>build con</t>
  </si>
  <si>
    <t>Cash collect by Usama Build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</si>
</sst>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5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65" fontId="10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5" fontId="2" fillId="0" borderId="0" xfId="1" applyNumberFormat="1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48678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A24" sqref="A2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9" t="s">
        <v>7380</v>
      </c>
      <c r="B1" s="770"/>
      <c r="C1" s="541"/>
      <c r="D1" s="769" t="s">
        <v>7379</v>
      </c>
      <c r="E1" s="770"/>
      <c r="F1" s="541"/>
      <c r="G1" s="769" t="s">
        <v>7370</v>
      </c>
      <c r="H1" s="770"/>
      <c r="I1" s="541"/>
      <c r="J1" s="769" t="s">
        <v>7364</v>
      </c>
      <c r="K1" s="770"/>
      <c r="L1" s="541"/>
      <c r="M1" s="769" t="s">
        <v>7351</v>
      </c>
      <c r="N1" s="770"/>
      <c r="O1" s="541"/>
      <c r="P1" s="769" t="s">
        <v>7350</v>
      </c>
      <c r="Q1" s="770"/>
      <c r="R1" s="541"/>
      <c r="S1" s="769" t="s">
        <v>7340</v>
      </c>
      <c r="T1" s="770"/>
      <c r="U1" s="541"/>
      <c r="V1" s="769" t="s">
        <v>7316</v>
      </c>
      <c r="W1" s="770"/>
      <c r="X1" s="541"/>
      <c r="Y1" s="769" t="s">
        <v>7301</v>
      </c>
      <c r="Z1" s="770"/>
      <c r="AA1" s="541"/>
      <c r="AB1" s="769" t="s">
        <v>7298</v>
      </c>
      <c r="AC1" s="770"/>
      <c r="AD1" s="541"/>
      <c r="AE1" s="769" t="s">
        <v>7295</v>
      </c>
      <c r="AF1" s="770"/>
      <c r="AG1" s="541"/>
      <c r="AH1" s="769" t="s">
        <v>7282</v>
      </c>
      <c r="AI1" s="770"/>
      <c r="AJ1" s="541"/>
      <c r="AK1" s="769" t="s">
        <v>7262</v>
      </c>
      <c r="AL1" s="770"/>
      <c r="AM1" s="541"/>
      <c r="AN1" s="769" t="s">
        <v>7258</v>
      </c>
      <c r="AO1" s="770"/>
      <c r="AP1" s="541"/>
      <c r="AQ1" s="769" t="s">
        <v>7255</v>
      </c>
      <c r="AR1" s="770"/>
      <c r="AS1" s="541"/>
      <c r="AT1" s="769" t="s">
        <v>7185</v>
      </c>
      <c r="AU1" s="770"/>
      <c r="AV1" s="541"/>
      <c r="AW1" s="769" t="s">
        <v>7186</v>
      </c>
      <c r="AX1" s="770"/>
      <c r="AY1" s="542"/>
      <c r="AZ1" s="769" t="s">
        <v>7187</v>
      </c>
      <c r="BA1" s="770"/>
      <c r="BC1" s="769" t="s">
        <v>7188</v>
      </c>
      <c r="BD1" s="770"/>
      <c r="BE1" s="542"/>
      <c r="BF1" s="769" t="s">
        <v>7189</v>
      </c>
      <c r="BG1" s="770"/>
      <c r="BI1" s="769" t="s">
        <v>7190</v>
      </c>
      <c r="BJ1" s="770"/>
      <c r="BK1" s="543"/>
      <c r="BL1" s="773" t="s">
        <v>7191</v>
      </c>
      <c r="BM1" s="774"/>
      <c r="BN1" s="543"/>
      <c r="BO1" s="543"/>
      <c r="BP1" s="773" t="s">
        <v>7191</v>
      </c>
      <c r="BQ1" s="774"/>
      <c r="BS1" s="773" t="s">
        <v>7192</v>
      </c>
      <c r="BT1" s="774"/>
      <c r="BV1" s="773" t="s">
        <v>7192</v>
      </c>
      <c r="BW1" s="774"/>
      <c r="BY1" s="773" t="s">
        <v>7192</v>
      </c>
      <c r="BZ1" s="774"/>
    </row>
    <row r="2" spans="1:78" s="449" customFormat="1" ht="18" customHeight="1" x14ac:dyDescent="0.35">
      <c r="A2" s="771"/>
      <c r="B2" s="772"/>
      <c r="C2" s="544"/>
      <c r="D2" s="771"/>
      <c r="E2" s="772"/>
      <c r="F2" s="544"/>
      <c r="G2" s="771"/>
      <c r="H2" s="772"/>
      <c r="I2" s="544"/>
      <c r="J2" s="771"/>
      <c r="K2" s="772"/>
      <c r="L2" s="544"/>
      <c r="M2" s="771"/>
      <c r="N2" s="772"/>
      <c r="O2" s="544"/>
      <c r="P2" s="771"/>
      <c r="Q2" s="772"/>
      <c r="R2" s="544"/>
      <c r="S2" s="771"/>
      <c r="T2" s="772"/>
      <c r="U2" s="544"/>
      <c r="V2" s="771"/>
      <c r="W2" s="772"/>
      <c r="X2" s="544"/>
      <c r="Y2" s="771"/>
      <c r="Z2" s="772"/>
      <c r="AA2" s="544"/>
      <c r="AB2" s="771"/>
      <c r="AC2" s="772"/>
      <c r="AD2" s="544"/>
      <c r="AE2" s="771"/>
      <c r="AF2" s="772"/>
      <c r="AG2" s="544"/>
      <c r="AH2" s="771"/>
      <c r="AI2" s="772"/>
      <c r="AJ2" s="544"/>
      <c r="AK2" s="771"/>
      <c r="AL2" s="772"/>
      <c r="AM2" s="544"/>
      <c r="AN2" s="771"/>
      <c r="AO2" s="772"/>
      <c r="AP2" s="544"/>
      <c r="AQ2" s="771"/>
      <c r="AR2" s="772"/>
      <c r="AS2" s="544"/>
      <c r="AT2" s="771"/>
      <c r="AU2" s="772"/>
      <c r="AV2" s="544"/>
      <c r="AW2" s="771"/>
      <c r="AX2" s="772"/>
      <c r="AY2" s="545"/>
      <c r="AZ2" s="771"/>
      <c r="BA2" s="772"/>
      <c r="BC2" s="771"/>
      <c r="BD2" s="772"/>
      <c r="BE2" s="545"/>
      <c r="BF2" s="771"/>
      <c r="BG2" s="772"/>
      <c r="BI2" s="771"/>
      <c r="BJ2" s="772"/>
      <c r="BK2" s="546"/>
      <c r="BL2" s="775"/>
      <c r="BM2" s="776"/>
      <c r="BN2" s="546"/>
      <c r="BO2" s="546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33" workbookViewId="0">
      <selection activeCell="B2444" sqref="B244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81"/>
      <c r="B1" s="781"/>
      <c r="C1" s="781"/>
      <c r="D1" s="781"/>
      <c r="E1" s="782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83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84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84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84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85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86" t="s">
        <v>3196</v>
      </c>
      <c r="F1120" s="786"/>
      <c r="G1120" s="786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87" t="s">
        <v>4117</v>
      </c>
      <c r="B1490" s="789"/>
      <c r="C1490" s="791" t="s">
        <v>4118</v>
      </c>
      <c r="D1490" s="793"/>
      <c r="E1490" s="793"/>
    </row>
    <row r="1491" spans="1:5" ht="26.45" customHeight="1" x14ac:dyDescent="0.25">
      <c r="A1491" s="788"/>
      <c r="B1491" s="790"/>
      <c r="C1491" s="792"/>
      <c r="D1491" s="794"/>
      <c r="E1491" s="794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8455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95" t="s">
        <v>4925</v>
      </c>
      <c r="D1803" s="795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96" t="s">
        <v>5164</v>
      </c>
      <c r="I1893" s="796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97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97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8" t="s">
        <v>5481</v>
      </c>
      <c r="E2010" s="799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800" t="s">
        <v>5573</v>
      </c>
      <c r="G2048" s="800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80" t="s">
        <v>5904</v>
      </c>
      <c r="D2183" s="780"/>
      <c r="E2183" s="780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77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8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8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9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801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801"/>
      <c r="B2303" s="63" t="s">
        <v>6193</v>
      </c>
      <c r="C2303" s="241"/>
      <c r="D2303" s="289"/>
      <c r="E2303" s="200"/>
    </row>
    <row r="2304" spans="1:5" ht="20.25" customHeight="1" x14ac:dyDescent="0.3">
      <c r="A2304" s="801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802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802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803" t="s">
        <v>6516</v>
      </c>
      <c r="E2443" s="803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804" t="s">
        <v>6524</v>
      </c>
      <c r="C2446" s="804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805" t="s">
        <v>8122</v>
      </c>
      <c r="C2687" s="805"/>
      <c r="D2687" s="46" t="s">
        <v>8668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7956</v>
      </c>
      <c r="B2690" s="44" t="s">
        <v>7957</v>
      </c>
    </row>
    <row r="2691" spans="1:3" ht="31.5" x14ac:dyDescent="0.5">
      <c r="A2691" s="43" t="s">
        <v>7958</v>
      </c>
      <c r="B2691" s="44" t="s">
        <v>7959</v>
      </c>
      <c r="C2691" s="701" t="s">
        <v>7960</v>
      </c>
    </row>
    <row r="2692" spans="1:3" ht="23.25" x14ac:dyDescent="0.35">
      <c r="A2692" s="43" t="s">
        <v>8092</v>
      </c>
      <c r="B2692" s="44" t="s">
        <v>8091</v>
      </c>
    </row>
    <row r="2693" spans="1:3" ht="23.25" x14ac:dyDescent="0.35">
      <c r="A2693" s="43" t="s">
        <v>8141</v>
      </c>
      <c r="B2693" s="44" t="s">
        <v>5512</v>
      </c>
    </row>
    <row r="2694" spans="1:3" ht="23.25" x14ac:dyDescent="0.35">
      <c r="A2694" s="43" t="s">
        <v>8214</v>
      </c>
      <c r="B2694" s="44" t="s">
        <v>8215</v>
      </c>
    </row>
    <row r="2695" spans="1:3" ht="23.25" x14ac:dyDescent="0.35">
      <c r="A2695" s="43" t="s">
        <v>8219</v>
      </c>
      <c r="B2695" s="44" t="s">
        <v>8218</v>
      </c>
    </row>
    <row r="2696" spans="1:3" ht="23.25" x14ac:dyDescent="0.35">
      <c r="A2696" s="43" t="s">
        <v>8232</v>
      </c>
      <c r="B2696" s="44" t="s">
        <v>8233</v>
      </c>
      <c r="C2696" s="45" t="s">
        <v>8234</v>
      </c>
    </row>
    <row r="2697" spans="1:3" ht="23.25" x14ac:dyDescent="0.35">
      <c r="A2697" s="43" t="s">
        <v>8240</v>
      </c>
      <c r="B2697" s="44" t="s">
        <v>8239</v>
      </c>
    </row>
    <row r="2698" spans="1:3" ht="23.25" x14ac:dyDescent="0.35">
      <c r="A2698" s="43" t="s">
        <v>8280</v>
      </c>
      <c r="B2698" s="44" t="s">
        <v>8281</v>
      </c>
      <c r="C2698" s="45" t="s">
        <v>8282</v>
      </c>
    </row>
    <row r="2699" spans="1:3" ht="23.25" x14ac:dyDescent="0.35">
      <c r="A2699" s="43" t="s">
        <v>8538</v>
      </c>
      <c r="B2699" s="44" t="s">
        <v>8539</v>
      </c>
    </row>
    <row r="2700" spans="1:3" ht="23.25" x14ac:dyDescent="0.35">
      <c r="A2700" s="43" t="s">
        <v>8026</v>
      </c>
      <c r="B2700" s="44" t="s">
        <v>8568</v>
      </c>
    </row>
    <row r="2701" spans="1:3" ht="23.25" x14ac:dyDescent="0.35">
      <c r="A2701" s="43" t="s">
        <v>8631</v>
      </c>
      <c r="B2701" s="44" t="s">
        <v>8630</v>
      </c>
    </row>
    <row r="2702" spans="1:3" ht="23.25" x14ac:dyDescent="0.35">
      <c r="A2702" s="43" t="s">
        <v>8632</v>
      </c>
      <c r="B2702" s="44" t="s">
        <v>8629</v>
      </c>
    </row>
    <row r="2703" spans="1:3" ht="23.25" x14ac:dyDescent="0.35">
      <c r="A2703" s="43" t="s">
        <v>8701</v>
      </c>
      <c r="B2703" s="44" t="s">
        <v>8702</v>
      </c>
      <c r="C2703" s="45" t="s">
        <v>8703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7"/>
  <sheetViews>
    <sheetView tabSelected="1" zoomScale="130" zoomScaleNormal="130" workbookViewId="0">
      <pane ySplit="2" topLeftCell="A709" activePane="bottomLeft" state="frozen"/>
      <selection pane="bottomLeft" activeCell="G714" sqref="G71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2.28515625" style="702" customWidth="1"/>
    <col min="7" max="7" width="14.570312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806" t="s">
        <v>7387</v>
      </c>
      <c r="B1" s="806"/>
      <c r="C1" s="806"/>
      <c r="D1" s="806"/>
      <c r="E1" s="806"/>
      <c r="F1" s="806"/>
      <c r="G1" s="806"/>
      <c r="I1" s="806" t="s">
        <v>7489</v>
      </c>
      <c r="J1" s="806"/>
      <c r="K1" s="806"/>
      <c r="L1" s="806"/>
      <c r="M1" s="806"/>
      <c r="N1" s="806"/>
      <c r="O1" s="806"/>
      <c r="R1" s="807" t="s">
        <v>7529</v>
      </c>
      <c r="S1" s="807"/>
      <c r="T1" s="807"/>
      <c r="U1" s="807"/>
      <c r="V1" s="807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SUM(E288:E1153)</f>
        <v>123882566.84999999</v>
      </c>
      <c r="Q4" s="373">
        <f>P4+P5</f>
        <v>259465119.53999999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SUM(M93:M1921)</f>
        <v>135582552.69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170814184.84999999</v>
      </c>
      <c r="Q8" s="9">
        <f>SUM(M:M)</f>
        <v>159269557.01999998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176979039</v>
      </c>
      <c r="Q9" s="9">
        <f>SUM(N:N)</f>
        <v>159303261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6164854.150000006</v>
      </c>
      <c r="Q11" s="373">
        <f>Q9-Q8</f>
        <v>33703.980000019073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SUM(F374:F35006)</f>
        <v>92644200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SUM(N262:N26512)</f>
        <v>96844685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189488885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7997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7948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7947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7949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7962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7963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7964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7965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7961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7961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7961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7968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7969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7970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7974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7972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7992</v>
      </c>
      <c r="K355" s="738" t="s">
        <v>7993</v>
      </c>
      <c r="L355" s="719" t="s">
        <v>7973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8000</v>
      </c>
      <c r="K356" s="740" t="s">
        <v>7977</v>
      </c>
      <c r="L356" s="719" t="s">
        <v>7978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7975</v>
      </c>
      <c r="K357" s="740" t="s">
        <v>6488</v>
      </c>
      <c r="L357" s="719" t="s">
        <v>7976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8003</v>
      </c>
      <c r="K358" s="740" t="s">
        <v>7979</v>
      </c>
      <c r="L358" s="719" t="s">
        <v>7980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7981</v>
      </c>
      <c r="K359" s="739" t="s">
        <v>7982</v>
      </c>
      <c r="L359" s="719" t="s">
        <v>7985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7983</v>
      </c>
      <c r="K360" s="739" t="s">
        <v>7984</v>
      </c>
      <c r="L360" s="719" t="s">
        <v>7986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8001</v>
      </c>
      <c r="K361" s="739" t="s">
        <v>7984</v>
      </c>
      <c r="L361" s="719" t="s">
        <v>7987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7975</v>
      </c>
      <c r="K362" s="739" t="s">
        <v>7989</v>
      </c>
      <c r="L362" s="719" t="s">
        <v>7988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8002</v>
      </c>
      <c r="K363" s="739" t="s">
        <v>7991</v>
      </c>
      <c r="L363" s="719" t="s">
        <v>7990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8003</v>
      </c>
      <c r="K364" s="739" t="s">
        <v>7984</v>
      </c>
      <c r="L364" s="719" t="s">
        <v>7995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7975</v>
      </c>
      <c r="K365" s="739" t="s">
        <v>7984</v>
      </c>
      <c r="L365" s="719" t="s">
        <v>7994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7996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8004</v>
      </c>
      <c r="K368" s="739" t="s">
        <v>8005</v>
      </c>
      <c r="L368" s="719" t="s">
        <v>8006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7975</v>
      </c>
      <c r="K369" s="739" t="s">
        <v>7984</v>
      </c>
      <c r="L369" s="719" t="s">
        <v>8008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7975</v>
      </c>
      <c r="K370" s="739" t="s">
        <v>7984</v>
      </c>
      <c r="L370" s="719" t="s">
        <v>8007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8016</v>
      </c>
      <c r="K371" s="739" t="s">
        <v>8015</v>
      </c>
      <c r="L371" s="719" t="s">
        <v>8014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8004</v>
      </c>
      <c r="K372" s="739" t="s">
        <v>8010</v>
      </c>
      <c r="L372" s="719" t="s">
        <v>8009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8028</v>
      </c>
      <c r="K373" s="739" t="s">
        <v>7982</v>
      </c>
      <c r="L373" s="719" t="s">
        <v>8017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8055</v>
      </c>
      <c r="K374" s="739" t="s">
        <v>7984</v>
      </c>
      <c r="L374" s="719" t="s">
        <v>8057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8004</v>
      </c>
      <c r="K375" s="739" t="s">
        <v>8019</v>
      </c>
      <c r="L375" s="719" t="s">
        <v>8018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8029</v>
      </c>
      <c r="K376" s="739" t="s">
        <v>8020</v>
      </c>
      <c r="L376" s="719" t="s">
        <v>8021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8031</v>
      </c>
      <c r="K377" s="739" t="s">
        <v>8033</v>
      </c>
      <c r="L377" s="719" t="s">
        <v>8032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8011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8030</v>
      </c>
      <c r="K378" s="739" t="s">
        <v>8036</v>
      </c>
      <c r="L378" s="719" t="s">
        <v>8035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8039</v>
      </c>
      <c r="K379" s="739" t="s">
        <v>7984</v>
      </c>
      <c r="L379" s="719" t="s">
        <v>8037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8034</v>
      </c>
      <c r="K380" s="739" t="s">
        <v>7984</v>
      </c>
      <c r="L380" s="719" t="s">
        <v>8038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8040</v>
      </c>
      <c r="K381" s="739" t="s">
        <v>8041</v>
      </c>
      <c r="L381" s="719" t="s">
        <v>8042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8053</v>
      </c>
      <c r="K382" s="739" t="s">
        <v>7984</v>
      </c>
      <c r="L382" s="719" t="s">
        <v>8044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8054</v>
      </c>
      <c r="K383" s="739" t="s">
        <v>7982</v>
      </c>
      <c r="L383" s="719" t="s">
        <v>8043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7975</v>
      </c>
      <c r="K384" s="739" t="s">
        <v>8046</v>
      </c>
      <c r="L384" s="719" t="s">
        <v>8045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8055</v>
      </c>
      <c r="K385" s="739" t="s">
        <v>7984</v>
      </c>
      <c r="L385" s="719" t="s">
        <v>8047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8030</v>
      </c>
      <c r="K386" s="739" t="s">
        <v>7982</v>
      </c>
      <c r="L386" s="719" t="s">
        <v>8048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8055</v>
      </c>
      <c r="K387" s="739" t="s">
        <v>7984</v>
      </c>
      <c r="L387" s="719" t="s">
        <v>8049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8055</v>
      </c>
      <c r="K388" s="739" t="s">
        <v>7984</v>
      </c>
      <c r="L388" s="719" t="s">
        <v>8050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8029</v>
      </c>
      <c r="K389" s="739" t="s">
        <v>7984</v>
      </c>
      <c r="L389" s="719" t="s">
        <v>8051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8030</v>
      </c>
      <c r="K390" s="739" t="s">
        <v>7984</v>
      </c>
      <c r="L390" s="719" t="s">
        <v>8052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8055</v>
      </c>
      <c r="K391" s="739" t="s">
        <v>7984</v>
      </c>
      <c r="L391" s="719" t="s">
        <v>8056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8028</v>
      </c>
      <c r="K392" s="739" t="s">
        <v>7984</v>
      </c>
      <c r="L392" s="719" t="s">
        <v>8058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8030</v>
      </c>
      <c r="K393" s="739" t="s">
        <v>7984</v>
      </c>
      <c r="L393" s="719" t="s">
        <v>8059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8029</v>
      </c>
      <c r="K394" s="739" t="s">
        <v>7984</v>
      </c>
      <c r="L394" s="719" t="s">
        <v>8060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8061</v>
      </c>
      <c r="K395" s="739" t="s">
        <v>7984</v>
      </c>
      <c r="L395" s="719" t="s">
        <v>8062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8061</v>
      </c>
      <c r="K396" s="739" t="s">
        <v>7984</v>
      </c>
      <c r="L396" s="719" t="s">
        <v>8064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8063</v>
      </c>
      <c r="K397" s="739" t="s">
        <v>7984</v>
      </c>
      <c r="L397" s="719" t="s">
        <v>8065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8066</v>
      </c>
      <c r="K398" s="739" t="s">
        <v>8067</v>
      </c>
      <c r="L398" s="719" t="s">
        <v>8068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8000</v>
      </c>
      <c r="K399" s="739" t="s">
        <v>7984</v>
      </c>
      <c r="L399" s="719" t="s">
        <v>8069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8071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8003</v>
      </c>
      <c r="K403" s="739"/>
      <c r="L403" s="719" t="s">
        <v>8076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8078</v>
      </c>
      <c r="K404" s="739"/>
      <c r="L404" s="719" t="s">
        <v>8077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8055</v>
      </c>
      <c r="K405" s="739"/>
      <c r="L405" s="719" t="s">
        <v>8079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8080</v>
      </c>
      <c r="K406" s="739" t="s">
        <v>7984</v>
      </c>
      <c r="L406" s="719" t="s">
        <v>8081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8080</v>
      </c>
      <c r="K407" s="739" t="s">
        <v>7984</v>
      </c>
      <c r="L407" s="719" t="s">
        <v>8081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8029</v>
      </c>
      <c r="K408" s="739" t="s">
        <v>7984</v>
      </c>
      <c r="L408" s="719" t="s">
        <v>8090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8082</v>
      </c>
      <c r="K409" s="739" t="s">
        <v>7984</v>
      </c>
      <c r="L409" s="719" t="s">
        <v>8085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8000</v>
      </c>
      <c r="K410" s="739" t="s">
        <v>8083</v>
      </c>
      <c r="L410" s="719" t="s">
        <v>8084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8053</v>
      </c>
      <c r="K411" s="739" t="s">
        <v>8086</v>
      </c>
      <c r="L411" s="719" t="s">
        <v>8088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8000</v>
      </c>
      <c r="K412" s="739" t="s">
        <v>8087</v>
      </c>
      <c r="L412" s="719" t="s">
        <v>8089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8101</v>
      </c>
      <c r="K413" s="739" t="s">
        <v>7984</v>
      </c>
      <c r="L413" s="719" t="s">
        <v>8096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8097</v>
      </c>
      <c r="K414" s="739" t="s">
        <v>7984</v>
      </c>
      <c r="L414" s="719" t="s">
        <v>8098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8055</v>
      </c>
      <c r="K415" s="739" t="s">
        <v>7984</v>
      </c>
      <c r="L415" s="719" t="s">
        <v>8099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8103</v>
      </c>
      <c r="K416" s="739" t="s">
        <v>7984</v>
      </c>
      <c r="L416" s="719" t="s">
        <v>8104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8066</v>
      </c>
      <c r="K417" s="739" t="s">
        <v>8067</v>
      </c>
      <c r="L417" s="719" t="s">
        <v>8106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8105</v>
      </c>
      <c r="K418" s="739" t="s">
        <v>7993</v>
      </c>
      <c r="L418" s="719" t="s">
        <v>8107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8004</v>
      </c>
      <c r="K419" s="739" t="s">
        <v>7984</v>
      </c>
      <c r="L419" s="719" t="s">
        <v>8108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8112</v>
      </c>
      <c r="K420" s="739" t="s">
        <v>7984</v>
      </c>
      <c r="L420" s="719" t="s">
        <v>8065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7975</v>
      </c>
      <c r="K421" s="739" t="s">
        <v>7984</v>
      </c>
      <c r="L421" s="719" t="s">
        <v>8062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8004</v>
      </c>
      <c r="K422" s="739" t="s">
        <v>7984</v>
      </c>
      <c r="L422" s="719" t="s">
        <v>8113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8029</v>
      </c>
      <c r="K423" s="739" t="s">
        <v>7984</v>
      </c>
      <c r="L423" s="719" t="s">
        <v>8090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8004</v>
      </c>
      <c r="K424" s="739" t="s">
        <v>7741</v>
      </c>
      <c r="L424" s="719" t="s">
        <v>8114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8029</v>
      </c>
      <c r="K427" s="739" t="s">
        <v>7984</v>
      </c>
      <c r="L427" s="719" t="s">
        <v>8117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8082</v>
      </c>
      <c r="K428" s="739" t="s">
        <v>7984</v>
      </c>
      <c r="L428" s="719" t="s">
        <v>8118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8082</v>
      </c>
      <c r="K429" s="739" t="s">
        <v>8120</v>
      </c>
      <c r="L429" s="719" t="s">
        <v>8119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8004</v>
      </c>
      <c r="K430" s="739" t="s">
        <v>7984</v>
      </c>
      <c r="L430" s="719" t="s">
        <v>8127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8138</v>
      </c>
      <c r="K431" s="739" t="s">
        <v>7984</v>
      </c>
      <c r="L431" s="719" t="s">
        <v>8126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8082</v>
      </c>
      <c r="K432" s="739" t="s">
        <v>7982</v>
      </c>
      <c r="L432" s="719" t="s">
        <v>8129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8053</v>
      </c>
      <c r="K433" s="739" t="s">
        <v>8130</v>
      </c>
      <c r="L433" s="719" t="s">
        <v>8128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8082</v>
      </c>
      <c r="K434" s="739" t="s">
        <v>8131</v>
      </c>
      <c r="L434" s="719" t="s">
        <v>8132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7975</v>
      </c>
      <c r="K435" s="739" t="s">
        <v>8133</v>
      </c>
      <c r="L435" s="719" t="s">
        <v>8134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8140</v>
      </c>
      <c r="L436" s="719" t="s">
        <v>8135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8030</v>
      </c>
      <c r="K437" s="739" t="s">
        <v>7984</v>
      </c>
      <c r="L437" s="719" t="s">
        <v>8136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8003</v>
      </c>
      <c r="K438" s="739" t="s">
        <v>8142</v>
      </c>
      <c r="L438" s="719" t="s">
        <v>8144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8105</v>
      </c>
      <c r="K439" s="739" t="s">
        <v>7993</v>
      </c>
      <c r="L439" s="719" t="s">
        <v>8107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8029</v>
      </c>
      <c r="K440" s="739" t="s">
        <v>8015</v>
      </c>
      <c r="L440" s="719" t="s">
        <v>8143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7975</v>
      </c>
      <c r="K441" s="739" t="s">
        <v>8147</v>
      </c>
      <c r="L441" s="719" t="s">
        <v>8145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8000</v>
      </c>
      <c r="K442" s="739" t="s">
        <v>7984</v>
      </c>
      <c r="L442" s="719" t="s">
        <v>8069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8146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8105</v>
      </c>
      <c r="K445" s="739" t="s">
        <v>8152</v>
      </c>
      <c r="L445" s="719" t="s">
        <v>8151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8140</v>
      </c>
      <c r="L446" s="719" t="s">
        <v>8135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8030</v>
      </c>
      <c r="K447" s="739" t="s">
        <v>8154</v>
      </c>
      <c r="L447" s="719" t="s">
        <v>8153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7950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8105</v>
      </c>
      <c r="K448" s="739" t="s">
        <v>8155</v>
      </c>
      <c r="L448" s="719" t="s">
        <v>8156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8030</v>
      </c>
      <c r="K449" s="739" t="s">
        <v>3450</v>
      </c>
      <c r="L449" s="719" t="s">
        <v>8157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7951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7975</v>
      </c>
      <c r="K450" s="739" t="s">
        <v>8036</v>
      </c>
      <c r="L450" s="719" t="s">
        <v>8158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8030</v>
      </c>
      <c r="K451" s="739" t="s">
        <v>8154</v>
      </c>
      <c r="L451" s="719" t="s">
        <v>8153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7955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8028</v>
      </c>
      <c r="K452" s="739" t="s">
        <v>8159</v>
      </c>
      <c r="L452" s="719" t="s">
        <v>8160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7998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8028</v>
      </c>
      <c r="K453" s="739" t="s">
        <v>8159</v>
      </c>
      <c r="L453" s="719" t="s">
        <v>8160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7998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8030</v>
      </c>
      <c r="K454" s="739" t="s">
        <v>8171</v>
      </c>
      <c r="L454" s="719" t="s">
        <v>8172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7998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8173</v>
      </c>
      <c r="K455" s="739" t="s">
        <v>7982</v>
      </c>
      <c r="L455" s="719" t="s">
        <v>8129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7998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7975</v>
      </c>
      <c r="K456" s="739" t="s">
        <v>8174</v>
      </c>
      <c r="L456" s="719" t="s">
        <v>8175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8082</v>
      </c>
      <c r="K457" s="739" t="s">
        <v>7982</v>
      </c>
      <c r="L457" s="719" t="s">
        <v>8176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8184</v>
      </c>
      <c r="K458" s="739" t="s">
        <v>7984</v>
      </c>
      <c r="L458" s="719" t="s">
        <v>8177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7971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8185</v>
      </c>
      <c r="K459" s="739" t="s">
        <v>8178</v>
      </c>
      <c r="L459" s="719" t="s">
        <v>8179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7999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7983</v>
      </c>
      <c r="K460" s="739" t="s">
        <v>7984</v>
      </c>
      <c r="L460" s="719" t="s">
        <v>8180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7999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7975</v>
      </c>
      <c r="K461" s="739" t="s">
        <v>7989</v>
      </c>
      <c r="L461" s="719" t="s">
        <v>8045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7966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8183</v>
      </c>
      <c r="K462" s="739" t="s">
        <v>8181</v>
      </c>
      <c r="L462" s="719" t="s">
        <v>8182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7967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8029</v>
      </c>
      <c r="K463" s="739" t="s">
        <v>8020</v>
      </c>
      <c r="L463" s="719" t="s">
        <v>8186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8082</v>
      </c>
      <c r="K464" s="739" t="s">
        <v>7984</v>
      </c>
      <c r="L464" s="719" t="s">
        <v>8187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8004</v>
      </c>
      <c r="K465" s="739" t="s">
        <v>8010</v>
      </c>
      <c r="L465" s="719" t="s">
        <v>8188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8000</v>
      </c>
      <c r="C466" s="739" t="s">
        <v>8023</v>
      </c>
      <c r="D466" s="719" t="s">
        <v>8022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8185</v>
      </c>
      <c r="K466" s="739" t="s">
        <v>7984</v>
      </c>
      <c r="L466" s="719" t="s">
        <v>8189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8030</v>
      </c>
      <c r="C467" s="739"/>
      <c r="D467" s="719" t="s">
        <v>8024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8029</v>
      </c>
      <c r="K467" s="739" t="s">
        <v>8015</v>
      </c>
      <c r="L467" s="719" t="s">
        <v>8190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8025</v>
      </c>
      <c r="C468" s="739" t="s">
        <v>8025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8004</v>
      </c>
      <c r="K468" s="739" t="s">
        <v>7984</v>
      </c>
      <c r="L468" s="719" t="s">
        <v>8192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8030</v>
      </c>
      <c r="C469" s="739" t="s">
        <v>8026</v>
      </c>
      <c r="D469" s="719" t="s">
        <v>8027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8191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8000</v>
      </c>
      <c r="C470" s="739" t="s">
        <v>8023</v>
      </c>
      <c r="D470" s="719" t="s">
        <v>8022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8025</v>
      </c>
      <c r="C471" s="739" t="s">
        <v>8025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8055</v>
      </c>
      <c r="K471" s="739" t="s">
        <v>8203</v>
      </c>
      <c r="L471" s="719" t="s">
        <v>8193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8139</v>
      </c>
      <c r="C472" s="739" t="s">
        <v>8074</v>
      </c>
      <c r="D472" s="719" t="s">
        <v>8075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8030</v>
      </c>
      <c r="K472" s="739" t="s">
        <v>8171</v>
      </c>
      <c r="L472" s="719" t="s">
        <v>8172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8025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8185</v>
      </c>
      <c r="K473" s="739" t="s">
        <v>8020</v>
      </c>
      <c r="L473" s="719" t="s">
        <v>8194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8025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8097</v>
      </c>
      <c r="K474" s="739" t="s">
        <v>6931</v>
      </c>
      <c r="L474" s="719" t="s">
        <v>8195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8070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8196</v>
      </c>
      <c r="K475" s="739" t="s">
        <v>8197</v>
      </c>
      <c r="L475" s="719" t="s">
        <v>8198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8030</v>
      </c>
      <c r="K476" s="740" t="s">
        <v>8200</v>
      </c>
      <c r="L476" s="719" t="s">
        <v>8199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8097</v>
      </c>
      <c r="C477" s="739" t="s">
        <v>8015</v>
      </c>
      <c r="D477" s="719" t="s">
        <v>8100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8004</v>
      </c>
      <c r="K477" s="739" t="s">
        <v>7979</v>
      </c>
      <c r="L477" s="719" t="s">
        <v>8201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8004</v>
      </c>
      <c r="K478" s="739" t="s">
        <v>7984</v>
      </c>
      <c r="L478" s="719" t="s">
        <v>8202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8102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8082</v>
      </c>
      <c r="K479" s="739" t="s">
        <v>7982</v>
      </c>
      <c r="L479" s="719" t="s">
        <v>8129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8111</v>
      </c>
      <c r="C480" s="739" t="s">
        <v>8110</v>
      </c>
      <c r="D480" s="719" t="s">
        <v>8109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8204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8029</v>
      </c>
      <c r="C481" s="739"/>
      <c r="D481" s="719" t="s">
        <v>8121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8029</v>
      </c>
      <c r="K482" s="739" t="s">
        <v>8206</v>
      </c>
      <c r="L482" s="719" t="s">
        <v>8205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8124</v>
      </c>
      <c r="C483" s="745"/>
      <c r="D483" s="717" t="s">
        <v>8123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8000</v>
      </c>
      <c r="K483" s="739" t="s">
        <v>8207</v>
      </c>
      <c r="L483" s="719" t="s">
        <v>8210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8139</v>
      </c>
      <c r="C484" s="739"/>
      <c r="D484" s="719" t="s">
        <v>8137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8000</v>
      </c>
      <c r="K484" s="739" t="s">
        <v>8209</v>
      </c>
      <c r="L484" s="719" t="s">
        <v>8208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8139</v>
      </c>
      <c r="C485" s="739" t="s">
        <v>1935</v>
      </c>
      <c r="D485" s="719" t="s">
        <v>8148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8029</v>
      </c>
      <c r="K485" s="739" t="s">
        <v>8211</v>
      </c>
      <c r="L485" s="719" t="s">
        <v>8212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8030</v>
      </c>
      <c r="K486" s="739" t="s">
        <v>8020</v>
      </c>
      <c r="L486" s="719" t="s">
        <v>8216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8217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8055</v>
      </c>
      <c r="K488" s="739" t="s">
        <v>8203</v>
      </c>
      <c r="L488" s="719" t="s">
        <v>8193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8163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8055</v>
      </c>
      <c r="K489" s="739" t="s">
        <v>8203</v>
      </c>
      <c r="L489" s="719" t="s">
        <v>8193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8164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8029</v>
      </c>
      <c r="K490" s="739" t="s">
        <v>7982</v>
      </c>
      <c r="L490" s="719" t="s">
        <v>8129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8165</v>
      </c>
      <c r="E491" s="709">
        <v>562515</v>
      </c>
      <c r="F491" s="709"/>
      <c r="G491" s="711">
        <v>0</v>
      </c>
      <c r="I491" s="707">
        <v>45558</v>
      </c>
      <c r="J491" s="739" t="s">
        <v>8004</v>
      </c>
      <c r="K491" s="739" t="s">
        <v>7984</v>
      </c>
      <c r="L491" s="719" t="s">
        <v>8223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8078</v>
      </c>
      <c r="K492" s="739" t="s">
        <v>8224</v>
      </c>
      <c r="L492" s="719" t="s">
        <v>8225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8004</v>
      </c>
      <c r="K493" s="739" t="s">
        <v>7984</v>
      </c>
      <c r="L493" s="719" t="s">
        <v>8226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8185</v>
      </c>
      <c r="K494" s="739" t="s">
        <v>7741</v>
      </c>
      <c r="L494" s="719" t="s">
        <v>8114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8055</v>
      </c>
      <c r="K495" s="739" t="s">
        <v>8227</v>
      </c>
      <c r="L495" s="719" t="s">
        <v>8228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8229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8004</v>
      </c>
      <c r="K496" s="739" t="s">
        <v>8235</v>
      </c>
      <c r="L496" s="719" t="s">
        <v>8236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8185</v>
      </c>
      <c r="C497" s="739" t="s">
        <v>8230</v>
      </c>
      <c r="D497" s="717" t="s">
        <v>8231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8246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8241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8244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8055</v>
      </c>
      <c r="C499" s="739" t="s">
        <v>8074</v>
      </c>
      <c r="D499" s="717" t="s">
        <v>8247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8245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8111</v>
      </c>
      <c r="C500" s="739" t="s">
        <v>8243</v>
      </c>
      <c r="D500" s="719" t="s">
        <v>8242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8000</v>
      </c>
      <c r="C501" s="739" t="s">
        <v>8253</v>
      </c>
      <c r="D501" s="719" t="s">
        <v>8254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8173</v>
      </c>
      <c r="K501" s="739" t="s">
        <v>8015</v>
      </c>
      <c r="L501" s="719" t="s">
        <v>8261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8241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8111</v>
      </c>
      <c r="C503" s="739" t="s">
        <v>8248</v>
      </c>
      <c r="D503" s="719" t="s">
        <v>8249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7996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8000</v>
      </c>
      <c r="C504" s="739"/>
      <c r="D504" s="719" t="s">
        <v>8250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8124</v>
      </c>
      <c r="C505" s="739"/>
      <c r="D505" s="719" t="s">
        <v>8251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8004</v>
      </c>
      <c r="K505" s="739" t="s">
        <v>8275</v>
      </c>
      <c r="L505" s="719" t="s">
        <v>8274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8124</v>
      </c>
      <c r="C506" s="739"/>
      <c r="D506" s="719" t="s">
        <v>8252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8000</v>
      </c>
      <c r="K506" s="739"/>
      <c r="L506" s="719" t="s">
        <v>8276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8055</v>
      </c>
      <c r="C507" s="739"/>
      <c r="D507" s="719" t="s">
        <v>8263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8000</v>
      </c>
      <c r="K507" s="739" t="s">
        <v>7984</v>
      </c>
      <c r="L507" s="719" t="s">
        <v>8277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8264</v>
      </c>
      <c r="C508" s="739"/>
      <c r="D508" s="719" t="s">
        <v>8269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8004</v>
      </c>
      <c r="K508" s="739" t="s">
        <v>3450</v>
      </c>
      <c r="L508" s="719" t="s">
        <v>8278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8266</v>
      </c>
      <c r="C509" s="739"/>
      <c r="D509" s="719" t="s">
        <v>8265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8055</v>
      </c>
      <c r="K509" s="739" t="s">
        <v>8015</v>
      </c>
      <c r="L509" s="719" t="s">
        <v>8279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8267</v>
      </c>
      <c r="C510" s="745" t="s">
        <v>8219</v>
      </c>
      <c r="D510" s="719" t="s">
        <v>8268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8019</v>
      </c>
      <c r="L510" s="719" t="s">
        <v>8283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8139</v>
      </c>
      <c r="C511" s="739" t="s">
        <v>1935</v>
      </c>
      <c r="D511" s="719" t="s">
        <v>8270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7984</v>
      </c>
      <c r="L511" s="719" t="s">
        <v>8284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8271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8082</v>
      </c>
      <c r="K512" s="739" t="s">
        <v>7984</v>
      </c>
      <c r="L512" s="719" t="s">
        <v>8285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8004</v>
      </c>
      <c r="K513" s="739" t="s">
        <v>8290</v>
      </c>
      <c r="L513" s="719" t="s">
        <v>8289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8288</v>
      </c>
      <c r="K514" s="739" t="s">
        <v>8286</v>
      </c>
      <c r="L514" s="719" t="s">
        <v>8287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8185</v>
      </c>
      <c r="K515" s="739" t="s">
        <v>7741</v>
      </c>
      <c r="L515" s="719" t="s">
        <v>8114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8296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8184</v>
      </c>
      <c r="K516" s="739" t="s">
        <v>8291</v>
      </c>
      <c r="L516" s="719" t="s">
        <v>8292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8111</v>
      </c>
      <c r="C517" s="739" t="s">
        <v>8248</v>
      </c>
      <c r="D517" s="719" t="s">
        <v>8297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8097</v>
      </c>
      <c r="K517" s="739" t="s">
        <v>7984</v>
      </c>
      <c r="L517" s="719" t="s">
        <v>8293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8097</v>
      </c>
      <c r="C518" s="745" t="s">
        <v>8298</v>
      </c>
      <c r="D518" s="717" t="s">
        <v>8299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8294</v>
      </c>
      <c r="K518" s="739" t="s">
        <v>8178</v>
      </c>
      <c r="L518" s="719" t="s">
        <v>8295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8266</v>
      </c>
      <c r="C519" s="745" t="s">
        <v>8026</v>
      </c>
      <c r="D519" s="717" t="s">
        <v>8300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8304</v>
      </c>
      <c r="M519" s="709">
        <v>10000</v>
      </c>
      <c r="N519" s="752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8266</v>
      </c>
      <c r="C520" s="745" t="s">
        <v>8015</v>
      </c>
      <c r="D520" s="717" t="s">
        <v>8100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8173</v>
      </c>
      <c r="K520" s="739" t="s">
        <v>8015</v>
      </c>
      <c r="L520" s="719" t="s">
        <v>8305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8301</v>
      </c>
      <c r="C521" s="739" t="s">
        <v>8302</v>
      </c>
      <c r="D521" s="719" t="s">
        <v>8303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8309</v>
      </c>
      <c r="K521" s="739" t="s">
        <v>8308</v>
      </c>
      <c r="L521" s="719" t="s">
        <v>8310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8306</v>
      </c>
      <c r="C522" s="739" t="s">
        <v>8074</v>
      </c>
      <c r="D522" s="719" t="s">
        <v>8307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8030</v>
      </c>
      <c r="K522" s="739" t="s">
        <v>8298</v>
      </c>
      <c r="L522" s="719" t="s">
        <v>8317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8313</v>
      </c>
      <c r="C523" s="739" t="s">
        <v>8314</v>
      </c>
      <c r="D523" s="719" t="s">
        <v>8312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7983</v>
      </c>
      <c r="K523" s="739" t="s">
        <v>8318</v>
      </c>
      <c r="L523" s="719" t="s">
        <v>8319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8311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8029</v>
      </c>
      <c r="K524" s="739" t="s">
        <v>8318</v>
      </c>
      <c r="L524" s="719" t="s">
        <v>8319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8315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8320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8306</v>
      </c>
      <c r="C526" s="739" t="s">
        <v>8023</v>
      </c>
      <c r="D526" s="719" t="s">
        <v>8316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8322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8321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8111</v>
      </c>
      <c r="C529" s="739" t="s">
        <v>8074</v>
      </c>
      <c r="D529" s="719" t="s">
        <v>8324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7983</v>
      </c>
      <c r="K529" s="739" t="s">
        <v>8318</v>
      </c>
      <c r="L529" s="719" t="s">
        <v>8319</v>
      </c>
      <c r="M529" s="709">
        <v>300000</v>
      </c>
      <c r="N529" s="752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8111</v>
      </c>
      <c r="C530" s="739" t="s">
        <v>8074</v>
      </c>
      <c r="D530" s="719" t="s">
        <v>8325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8029</v>
      </c>
      <c r="K530" s="739" t="s">
        <v>8318</v>
      </c>
      <c r="L530" s="719" t="s">
        <v>8319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8025</v>
      </c>
      <c r="C531" s="739" t="s">
        <v>8323</v>
      </c>
      <c r="D531" s="719" t="s">
        <v>8326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8331</v>
      </c>
      <c r="K531" s="739" t="s">
        <v>7984</v>
      </c>
      <c r="L531" s="719" t="s">
        <v>8330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8029</v>
      </c>
      <c r="C532" s="739" t="s">
        <v>8074</v>
      </c>
      <c r="D532" s="719" t="s">
        <v>8327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8331</v>
      </c>
      <c r="K532" s="739" t="s">
        <v>7984</v>
      </c>
      <c r="L532" s="719" t="s">
        <v>8332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8111</v>
      </c>
      <c r="C533" s="739" t="s">
        <v>8219</v>
      </c>
      <c r="D533" s="719" t="s">
        <v>8328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8004</v>
      </c>
      <c r="K533" s="739" t="s">
        <v>7984</v>
      </c>
      <c r="L533" s="719" t="s">
        <v>8333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8329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8334</v>
      </c>
      <c r="K534" s="739" t="s">
        <v>7989</v>
      </c>
      <c r="L534" s="719" t="s">
        <v>8335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8329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8004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8329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8140</v>
      </c>
      <c r="L536" s="719" t="s">
        <v>8340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8336</v>
      </c>
      <c r="C537" s="739" t="s">
        <v>8074</v>
      </c>
      <c r="D537" s="719" t="s">
        <v>8337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8353</v>
      </c>
      <c r="L537" s="719" t="s">
        <v>8354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8339</v>
      </c>
      <c r="C538" s="739" t="s">
        <v>8074</v>
      </c>
      <c r="D538" s="719" t="s">
        <v>8338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8055</v>
      </c>
      <c r="K538" s="739" t="s">
        <v>7984</v>
      </c>
      <c r="L538" s="719" t="s">
        <v>8366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8341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8152</v>
      </c>
      <c r="L539" s="719" t="s">
        <v>8367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8140</v>
      </c>
      <c r="L540" s="719" t="s">
        <v>8375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8345</v>
      </c>
      <c r="D541" s="719" t="s">
        <v>8342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8029</v>
      </c>
      <c r="K541" s="739" t="s">
        <v>7984</v>
      </c>
      <c r="L541" s="719" t="s">
        <v>8378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8097</v>
      </c>
      <c r="C542" s="739" t="s">
        <v>8344</v>
      </c>
      <c r="D542" s="719" t="s">
        <v>8343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8029</v>
      </c>
      <c r="K542" s="739" t="s">
        <v>7984</v>
      </c>
      <c r="L542" s="719" t="s">
        <v>8378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8347</v>
      </c>
      <c r="D543" s="719" t="s">
        <v>8346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8030</v>
      </c>
      <c r="K543" s="739" t="s">
        <v>8154</v>
      </c>
      <c r="L543" s="719" t="s">
        <v>8381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8348</v>
      </c>
      <c r="C544" s="739" t="s">
        <v>8349</v>
      </c>
      <c r="D544" s="719" t="s">
        <v>8350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7996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8306</v>
      </c>
      <c r="C545" s="739" t="s">
        <v>8351</v>
      </c>
      <c r="D545" s="719" t="s">
        <v>8352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8386</v>
      </c>
      <c r="K546" s="739" t="s">
        <v>7984</v>
      </c>
      <c r="L546" s="719" t="s">
        <v>8387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8243</v>
      </c>
      <c r="D547" s="719" t="s">
        <v>8242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8389</v>
      </c>
      <c r="K547" s="739" t="s">
        <v>7984</v>
      </c>
      <c r="L547" s="719" t="s">
        <v>8388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8355</v>
      </c>
      <c r="C548" s="745" t="s">
        <v>8356</v>
      </c>
      <c r="D548" s="719" t="s">
        <v>8357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7975</v>
      </c>
      <c r="K548" s="739" t="s">
        <v>7984</v>
      </c>
      <c r="L548" s="719" t="s">
        <v>8390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8348</v>
      </c>
      <c r="C549" s="745" t="s">
        <v>8358</v>
      </c>
      <c r="D549" s="719" t="s">
        <v>8359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8004</v>
      </c>
      <c r="K549" s="739" t="s">
        <v>8391</v>
      </c>
      <c r="L549" s="719" t="s">
        <v>8392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8267</v>
      </c>
      <c r="C550" s="745" t="s">
        <v>8219</v>
      </c>
      <c r="D550" s="719" t="s">
        <v>8360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8004</v>
      </c>
      <c r="K550" s="739" t="s">
        <v>8393</v>
      </c>
      <c r="L550" s="719" t="s">
        <v>8394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8339</v>
      </c>
      <c r="C551" s="739" t="s">
        <v>8361</v>
      </c>
      <c r="D551" s="719" t="s">
        <v>8362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8004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8395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8097</v>
      </c>
      <c r="C553" s="739" t="s">
        <v>8368</v>
      </c>
      <c r="D553" s="719" t="s">
        <v>8369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8396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8371</v>
      </c>
      <c r="D554" s="719" t="s">
        <v>8370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8397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8313</v>
      </c>
      <c r="C555" s="739" t="s">
        <v>8314</v>
      </c>
      <c r="D555" s="719" t="s">
        <v>8372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8373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7975</v>
      </c>
      <c r="K556" s="739" t="s">
        <v>7984</v>
      </c>
      <c r="L556" s="719" t="s">
        <v>8399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8374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8400</v>
      </c>
      <c r="K557" s="739" t="s">
        <v>8020</v>
      </c>
      <c r="L557" s="719" t="s">
        <v>8401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8111</v>
      </c>
      <c r="C558" s="739" t="s">
        <v>8379</v>
      </c>
      <c r="D558" s="719" t="s">
        <v>8380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8055</v>
      </c>
      <c r="K558" s="739" t="s">
        <v>8020</v>
      </c>
      <c r="L558" s="719" t="s">
        <v>8402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8376</v>
      </c>
      <c r="D559" s="719" t="s">
        <v>8377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8404</v>
      </c>
      <c r="K559" s="739" t="s">
        <v>8178</v>
      </c>
      <c r="L559" s="719" t="s">
        <v>8403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8406</v>
      </c>
      <c r="K560" s="739" t="s">
        <v>8412</v>
      </c>
      <c r="L560" s="719" t="s">
        <v>8405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8029</v>
      </c>
      <c r="C561" s="739" t="s">
        <v>8074</v>
      </c>
      <c r="D561" s="719" t="s">
        <v>8383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8409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8029</v>
      </c>
      <c r="C562" s="739" t="s">
        <v>8074</v>
      </c>
      <c r="D562" s="719" t="s">
        <v>8382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8413</v>
      </c>
      <c r="K562" s="739" t="s">
        <v>8171</v>
      </c>
      <c r="L562" s="719" t="s">
        <v>8172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8097</v>
      </c>
      <c r="C563" s="739" t="s">
        <v>8074</v>
      </c>
      <c r="D563" s="719" t="s">
        <v>8384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8030</v>
      </c>
      <c r="K563" s="739" t="s">
        <v>8154</v>
      </c>
      <c r="L563" s="719" t="s">
        <v>8414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8097</v>
      </c>
      <c r="C564" s="739" t="s">
        <v>8023</v>
      </c>
      <c r="D564" s="719" t="s">
        <v>8385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8029</v>
      </c>
      <c r="K564" s="740" t="s">
        <v>8203</v>
      </c>
      <c r="L564" s="719" t="s">
        <v>8415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8294</v>
      </c>
      <c r="K565" s="740" t="s">
        <v>8203</v>
      </c>
      <c r="L565" s="719" t="s">
        <v>8416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8398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8294</v>
      </c>
      <c r="K566" s="740" t="s">
        <v>8423</v>
      </c>
      <c r="L566" s="719" t="s">
        <v>8421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8097</v>
      </c>
      <c r="K567" s="740" t="s">
        <v>8235</v>
      </c>
      <c r="L567" s="719" t="s">
        <v>8422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8185</v>
      </c>
      <c r="C568" s="745" t="s">
        <v>8408</v>
      </c>
      <c r="D568" s="719" t="s">
        <v>8407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8140</v>
      </c>
      <c r="L568" s="719" t="s">
        <v>8135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8348</v>
      </c>
      <c r="C569" s="745" t="s">
        <v>8411</v>
      </c>
      <c r="D569" s="717" t="s">
        <v>8410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8028</v>
      </c>
      <c r="K569" s="739" t="s">
        <v>8298</v>
      </c>
      <c r="L569" s="719" t="s">
        <v>8426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8267</v>
      </c>
      <c r="C570" s="745" t="s">
        <v>8417</v>
      </c>
      <c r="D570" s="717" t="s">
        <v>8418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8294</v>
      </c>
      <c r="K570" s="739" t="s">
        <v>8015</v>
      </c>
      <c r="L570" s="719" t="s">
        <v>8428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8055</v>
      </c>
      <c r="C571" s="739" t="s">
        <v>8074</v>
      </c>
      <c r="D571" s="719" t="s">
        <v>8420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8004</v>
      </c>
      <c r="K571" s="739" t="s">
        <v>7984</v>
      </c>
      <c r="L571" s="719" t="s">
        <v>8429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8185</v>
      </c>
      <c r="C572" s="739" t="s">
        <v>8074</v>
      </c>
      <c r="D572" s="719" t="s">
        <v>8419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8432</v>
      </c>
      <c r="K572" s="739" t="s">
        <v>8171</v>
      </c>
      <c r="L572" s="719" t="s">
        <v>8172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8348</v>
      </c>
      <c r="C573" s="745" t="s">
        <v>8411</v>
      </c>
      <c r="D573" s="717" t="s">
        <v>8410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8030</v>
      </c>
      <c r="K573" s="739" t="s">
        <v>7977</v>
      </c>
      <c r="L573" s="719" t="s">
        <v>8433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8029</v>
      </c>
      <c r="C574" s="745" t="s">
        <v>8074</v>
      </c>
      <c r="D574" s="717" t="s">
        <v>8424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8313</v>
      </c>
      <c r="K574" s="739" t="s">
        <v>8434</v>
      </c>
      <c r="L574" s="719" t="s">
        <v>8435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8425</v>
      </c>
      <c r="D575" s="717" t="s">
        <v>8427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8030</v>
      </c>
      <c r="K575" s="740" t="s">
        <v>8154</v>
      </c>
      <c r="L575" s="719" t="s">
        <v>8381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8055</v>
      </c>
      <c r="C576" s="745" t="s">
        <v>8074</v>
      </c>
      <c r="D576" s="717" t="s">
        <v>8442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8097</v>
      </c>
      <c r="K576" s="740" t="s">
        <v>8436</v>
      </c>
      <c r="L576" s="719" t="s">
        <v>8437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8294</v>
      </c>
      <c r="K577" s="740" t="s">
        <v>8224</v>
      </c>
      <c r="L577" s="719" t="s">
        <v>8438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8318</v>
      </c>
      <c r="L578" s="719" t="s">
        <v>8319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8336</v>
      </c>
      <c r="C579" s="739" t="s">
        <v>8430</v>
      </c>
      <c r="D579" s="719" t="s">
        <v>8431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8055</v>
      </c>
      <c r="K579" s="740" t="s">
        <v>8203</v>
      </c>
      <c r="L579" s="719" t="s">
        <v>8439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8440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8441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8396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8029</v>
      </c>
      <c r="C582" s="739" t="s">
        <v>8074</v>
      </c>
      <c r="D582" s="719" t="s">
        <v>8443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8097</v>
      </c>
      <c r="C583" s="739" t="s">
        <v>8368</v>
      </c>
      <c r="D583" s="719" t="s">
        <v>8444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8030</v>
      </c>
      <c r="K583" s="740" t="s">
        <v>8154</v>
      </c>
      <c r="L583" s="719" t="s">
        <v>8381</v>
      </c>
      <c r="M583" s="709">
        <v>200000</v>
      </c>
      <c r="N583" s="752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8348</v>
      </c>
      <c r="C584" s="739" t="s">
        <v>8074</v>
      </c>
      <c r="D584" s="719" t="s">
        <v>8445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8331</v>
      </c>
      <c r="K584" s="739" t="s">
        <v>8447</v>
      </c>
      <c r="L584" s="719" t="s">
        <v>8448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8306</v>
      </c>
      <c r="C585" s="745" t="s">
        <v>8347</v>
      </c>
      <c r="D585" s="717" t="s">
        <v>8446</v>
      </c>
      <c r="E585" s="709">
        <v>1350000</v>
      </c>
      <c r="F585" s="752"/>
      <c r="G585" s="711">
        <f t="shared" si="29"/>
        <v>759000.15000000037</v>
      </c>
      <c r="I585" s="707">
        <v>45616</v>
      </c>
      <c r="J585" s="739" t="s">
        <v>8004</v>
      </c>
      <c r="K585" s="739" t="s">
        <v>8449</v>
      </c>
      <c r="L585" s="719" t="s">
        <v>8127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8185</v>
      </c>
      <c r="C586" s="745" t="s">
        <v>8230</v>
      </c>
      <c r="D586" s="719" t="s">
        <v>8231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8185</v>
      </c>
      <c r="K586" s="739" t="s">
        <v>8450</v>
      </c>
      <c r="L586" s="719" t="s">
        <v>8451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7999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8331</v>
      </c>
      <c r="K587" s="739" t="s">
        <v>8447</v>
      </c>
      <c r="L587" s="719" t="s">
        <v>8448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8267</v>
      </c>
      <c r="C588" s="745" t="s">
        <v>8219</v>
      </c>
      <c r="D588" s="719" t="s">
        <v>8456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8030</v>
      </c>
      <c r="K588" s="739" t="s">
        <v>8452</v>
      </c>
      <c r="L588" s="719" t="s">
        <v>8453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7999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8294</v>
      </c>
      <c r="K589" s="739" t="s">
        <v>8015</v>
      </c>
      <c r="L589" s="719" t="s">
        <v>8454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8140</v>
      </c>
      <c r="L590" s="719" t="s">
        <v>8459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8029</v>
      </c>
      <c r="K591" s="739" t="s">
        <v>8203</v>
      </c>
      <c r="L591" s="719" t="s">
        <v>8439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8432</v>
      </c>
      <c r="K592" s="739" t="s">
        <v>7984</v>
      </c>
      <c r="L592" s="719" t="s">
        <v>8457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8004</v>
      </c>
      <c r="K593" s="739" t="s">
        <v>7984</v>
      </c>
      <c r="L593" s="719" t="s">
        <v>8458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8111</v>
      </c>
      <c r="C594" s="745" t="s">
        <v>8504</v>
      </c>
      <c r="D594" s="717" t="s">
        <v>7852</v>
      </c>
      <c r="E594" s="709">
        <v>500000</v>
      </c>
      <c r="F594" s="752"/>
      <c r="G594" s="711">
        <f t="shared" si="29"/>
        <v>3366010.1500000004</v>
      </c>
      <c r="I594" s="707">
        <v>45622</v>
      </c>
      <c r="J594" s="739" t="s">
        <v>8028</v>
      </c>
      <c r="K594" s="739" t="s">
        <v>8460</v>
      </c>
      <c r="L594" s="719" t="s">
        <v>8461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8267</v>
      </c>
      <c r="C595" s="739" t="s">
        <v>8074</v>
      </c>
      <c r="D595" s="719" t="s">
        <v>8497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8055</v>
      </c>
      <c r="K595" s="739" t="s">
        <v>7984</v>
      </c>
      <c r="L595" s="719" t="s">
        <v>8462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8111</v>
      </c>
      <c r="C596" s="739" t="s">
        <v>8417</v>
      </c>
      <c r="D596" s="719" t="s">
        <v>8505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8004</v>
      </c>
      <c r="K596" s="739" t="s">
        <v>8019</v>
      </c>
      <c r="L596" s="719" t="s">
        <v>8283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8111</v>
      </c>
      <c r="C597" s="739" t="s">
        <v>8417</v>
      </c>
      <c r="D597" s="719" t="s">
        <v>8505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8465</v>
      </c>
      <c r="K597" s="739" t="s">
        <v>8464</v>
      </c>
      <c r="L597" s="719" t="s">
        <v>8466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8506</v>
      </c>
      <c r="C598" s="745" t="s">
        <v>7982</v>
      </c>
      <c r="D598" s="719" t="s">
        <v>8507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8004</v>
      </c>
      <c r="K598" s="739" t="s">
        <v>8041</v>
      </c>
      <c r="L598" s="719" t="s">
        <v>8467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8267</v>
      </c>
      <c r="C599" s="745" t="s">
        <v>8074</v>
      </c>
      <c r="D599" s="719" t="s">
        <v>8456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8138</v>
      </c>
      <c r="K599" s="739" t="s">
        <v>8286</v>
      </c>
      <c r="L599" s="719" t="s">
        <v>8466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8111</v>
      </c>
      <c r="C600" s="745" t="s">
        <v>8508</v>
      </c>
      <c r="D600" s="719" t="s">
        <v>8509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7975</v>
      </c>
      <c r="K600" s="739" t="s">
        <v>8356</v>
      </c>
      <c r="L600" s="719" t="s">
        <v>8468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8306</v>
      </c>
      <c r="C601" s="745" t="s">
        <v>8074</v>
      </c>
      <c r="D601" s="719" t="s">
        <v>8510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8004</v>
      </c>
      <c r="K601" s="739" t="s">
        <v>7984</v>
      </c>
      <c r="L601" s="719" t="s">
        <v>8469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8267</v>
      </c>
      <c r="C602" s="745" t="s">
        <v>8074</v>
      </c>
      <c r="D602" s="719" t="s">
        <v>8511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8331</v>
      </c>
      <c r="K602" s="739" t="s">
        <v>7984</v>
      </c>
      <c r="L602" s="719" t="s">
        <v>8470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8513</v>
      </c>
      <c r="C603" s="745" t="s">
        <v>8023</v>
      </c>
      <c r="D603" s="717" t="s">
        <v>8514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8004</v>
      </c>
      <c r="K603" s="739" t="s">
        <v>7984</v>
      </c>
      <c r="L603" s="719" t="s">
        <v>8474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8339</v>
      </c>
      <c r="C604" s="745" t="s">
        <v>8515</v>
      </c>
      <c r="D604" s="719" t="s">
        <v>8516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8004</v>
      </c>
      <c r="K604" s="739" t="s">
        <v>8235</v>
      </c>
      <c r="L604" s="719" t="s">
        <v>8475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8517</v>
      </c>
      <c r="C605" s="745" t="s">
        <v>8074</v>
      </c>
      <c r="D605" s="719" t="s">
        <v>8518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8140</v>
      </c>
      <c r="L605" s="719" t="s">
        <v>8478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8111</v>
      </c>
      <c r="C606" s="745" t="s">
        <v>8074</v>
      </c>
      <c r="D606" s="719" t="s">
        <v>8307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8004</v>
      </c>
      <c r="K606" s="739" t="s">
        <v>8391</v>
      </c>
      <c r="L606" s="719" t="s">
        <v>8392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8517</v>
      </c>
      <c r="C607" s="745" t="s">
        <v>8519</v>
      </c>
      <c r="D607" s="719" t="s">
        <v>8520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8334</v>
      </c>
      <c r="K607" s="739" t="s">
        <v>7984</v>
      </c>
      <c r="L607" s="719" t="s">
        <v>8479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8523</v>
      </c>
      <c r="C608" s="745" t="s">
        <v>8425</v>
      </c>
      <c r="D608" s="719" t="s">
        <v>8522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8331</v>
      </c>
      <c r="K608" s="739" t="s">
        <v>7984</v>
      </c>
      <c r="L608" s="719" t="s">
        <v>8480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8524</v>
      </c>
      <c r="C609" s="745" t="s">
        <v>8450</v>
      </c>
      <c r="D609" s="719" t="s">
        <v>8525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8294</v>
      </c>
      <c r="K609" s="739" t="s">
        <v>7984</v>
      </c>
      <c r="L609" s="719" t="s">
        <v>8481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8030</v>
      </c>
      <c r="C610" s="745" t="s">
        <v>8023</v>
      </c>
      <c r="D610" s="719" t="s">
        <v>8514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8482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8527</v>
      </c>
      <c r="C611" s="745" t="s">
        <v>8449</v>
      </c>
      <c r="D611" s="719" t="s">
        <v>8528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7996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8111</v>
      </c>
      <c r="C612" s="745" t="s">
        <v>8110</v>
      </c>
      <c r="D612" s="719" t="s">
        <v>8529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8111</v>
      </c>
      <c r="C613" s="745" t="s">
        <v>8408</v>
      </c>
      <c r="D613" s="719" t="s">
        <v>8530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8140</v>
      </c>
      <c r="L613" s="719" t="s">
        <v>8135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8111</v>
      </c>
      <c r="C614" s="745" t="s">
        <v>8110</v>
      </c>
      <c r="D614" s="719" t="s">
        <v>8529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8054</v>
      </c>
      <c r="K614" s="739" t="s">
        <v>8483</v>
      </c>
      <c r="L614" s="719" t="s">
        <v>8484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8097</v>
      </c>
      <c r="C615" s="745" t="s">
        <v>8015</v>
      </c>
      <c r="D615" s="719" t="s">
        <v>8531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8485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8306</v>
      </c>
      <c r="C616" s="745" t="s">
        <v>8347</v>
      </c>
      <c r="D616" s="719" t="s">
        <v>8532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8152</v>
      </c>
      <c r="L616" s="719" t="s">
        <v>8486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8111</v>
      </c>
      <c r="C617" s="745" t="s">
        <v>8344</v>
      </c>
      <c r="D617" s="719" t="s">
        <v>8445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8400</v>
      </c>
      <c r="K617" s="739" t="s">
        <v>8020</v>
      </c>
      <c r="L617" s="719" t="s">
        <v>8487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8267</v>
      </c>
      <c r="C618" s="745" t="s">
        <v>8074</v>
      </c>
      <c r="D618" s="719" t="s">
        <v>8540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8331</v>
      </c>
      <c r="K618" s="739" t="s">
        <v>7984</v>
      </c>
      <c r="L618" s="719" t="s">
        <v>8488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8517</v>
      </c>
      <c r="C619" s="745" t="s">
        <v>8519</v>
      </c>
      <c r="D619" s="719" t="s">
        <v>8520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8028</v>
      </c>
      <c r="K619" s="739" t="s">
        <v>8131</v>
      </c>
      <c r="L619" s="719" t="s">
        <v>8489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8545</v>
      </c>
      <c r="C620" s="745" t="s">
        <v>8541</v>
      </c>
      <c r="D620" s="719" t="s">
        <v>8542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8490</v>
      </c>
      <c r="K620" s="739" t="s">
        <v>8417</v>
      </c>
      <c r="L620" s="719" t="s">
        <v>8491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8544</v>
      </c>
      <c r="C621" s="745" t="s">
        <v>8298</v>
      </c>
      <c r="D621" s="719" t="s">
        <v>8543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8004</v>
      </c>
      <c r="K621" s="739" t="s">
        <v>7984</v>
      </c>
      <c r="L621" s="719" t="s">
        <v>8492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8506</v>
      </c>
      <c r="C622" s="745" t="s">
        <v>8074</v>
      </c>
      <c r="D622" s="719" t="s">
        <v>8546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8004</v>
      </c>
      <c r="K622" s="739" t="s">
        <v>8423</v>
      </c>
      <c r="L622" s="719" t="s">
        <v>8421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8267</v>
      </c>
      <c r="C623" s="745" t="s">
        <v>8547</v>
      </c>
      <c r="D623" s="719" t="s">
        <v>8548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8331</v>
      </c>
      <c r="K623" s="739" t="s">
        <v>7984</v>
      </c>
      <c r="L623" s="719" t="s">
        <v>8493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8517</v>
      </c>
      <c r="C624" s="745" t="s">
        <v>8519</v>
      </c>
      <c r="D624" s="719" t="s">
        <v>8520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8334</v>
      </c>
      <c r="K624" s="739" t="s">
        <v>7989</v>
      </c>
      <c r="L624" s="719" t="s">
        <v>8494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8586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8331</v>
      </c>
      <c r="K625" s="739" t="s">
        <v>7984</v>
      </c>
      <c r="L625" s="719" t="s">
        <v>8495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7">
        <v>40000</v>
      </c>
      <c r="F626" s="709"/>
      <c r="G626" s="711">
        <f t="shared" si="34"/>
        <v>4960086.1500000004</v>
      </c>
      <c r="I626" s="707">
        <v>45637</v>
      </c>
      <c r="J626" s="739" t="s">
        <v>8331</v>
      </c>
      <c r="K626" s="739" t="s">
        <v>7984</v>
      </c>
      <c r="L626" s="719" t="s">
        <v>8496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8030</v>
      </c>
      <c r="C627" s="739" t="s">
        <v>1935</v>
      </c>
      <c r="D627" s="719" t="s">
        <v>8597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8500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8111</v>
      </c>
      <c r="C628" s="739" t="s">
        <v>8074</v>
      </c>
      <c r="D628" s="719" t="s">
        <v>8600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8029</v>
      </c>
      <c r="K628" s="739" t="s">
        <v>7984</v>
      </c>
      <c r="L628" s="719" t="s">
        <v>8501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8506</v>
      </c>
      <c r="C629" s="739" t="s">
        <v>8074</v>
      </c>
      <c r="D629" s="719" t="s">
        <v>8601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8055</v>
      </c>
      <c r="K629" s="739" t="s">
        <v>8503</v>
      </c>
      <c r="L629" s="719" t="s">
        <v>8502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8030</v>
      </c>
      <c r="C630" s="739" t="s">
        <v>8074</v>
      </c>
      <c r="D630" s="719" t="s">
        <v>8602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8512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8111</v>
      </c>
      <c r="C631" s="739" t="s">
        <v>8504</v>
      </c>
      <c r="D631" s="719" t="s">
        <v>8603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8604</v>
      </c>
      <c r="D632" s="719" t="s">
        <v>8605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4"/>
      <c r="K632" s="754"/>
      <c r="L632" s="719" t="s">
        <v>8521</v>
      </c>
      <c r="M632" s="709">
        <v>500000</v>
      </c>
      <c r="N632" s="737"/>
      <c r="O632" s="711">
        <f t="shared" si="42"/>
        <v>7133778.9799999995</v>
      </c>
      <c r="Q632" s="756">
        <f>Q631*1%</f>
        <v>77086.7</v>
      </c>
    </row>
    <row r="633" spans="1:17" ht="24" x14ac:dyDescent="0.3">
      <c r="A633" s="707">
        <v>45670</v>
      </c>
      <c r="B633" s="739" t="s">
        <v>8339</v>
      </c>
      <c r="C633" s="739" t="s">
        <v>8606</v>
      </c>
      <c r="D633" s="719" t="s">
        <v>8607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8334</v>
      </c>
      <c r="K633" s="739" t="s">
        <v>7989</v>
      </c>
      <c r="L633" s="719" t="s">
        <v>8494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8524</v>
      </c>
      <c r="C634" s="739" t="s">
        <v>8230</v>
      </c>
      <c r="D634" s="719" t="s">
        <v>8231</v>
      </c>
      <c r="E634" s="709">
        <v>20000</v>
      </c>
      <c r="F634" s="737"/>
      <c r="G634" s="711">
        <f t="shared" ref="G634:G666" si="46">G633-E634+F634</f>
        <v>3733451.1500000004</v>
      </c>
      <c r="I634" s="707">
        <v>45644</v>
      </c>
      <c r="J634" s="739" t="s">
        <v>8490</v>
      </c>
      <c r="K634" s="739" t="s">
        <v>8412</v>
      </c>
      <c r="L634" s="719" t="s">
        <v>8526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8611</v>
      </c>
      <c r="C635" s="745" t="s">
        <v>1935</v>
      </c>
      <c r="D635" s="719" t="s">
        <v>8597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8004</v>
      </c>
      <c r="K635" s="739" t="s">
        <v>8147</v>
      </c>
      <c r="L635" s="719" t="s">
        <v>8145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7999</v>
      </c>
      <c r="D636" s="717" t="s">
        <v>8612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8004</v>
      </c>
      <c r="K636" s="739" t="s">
        <v>8318</v>
      </c>
      <c r="L636" s="719" t="s">
        <v>8319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8616</v>
      </c>
      <c r="D637" s="717" t="s">
        <v>8617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8004</v>
      </c>
      <c r="K637" s="739" t="s">
        <v>8318</v>
      </c>
      <c r="L637" s="719" t="s">
        <v>8319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8604</v>
      </c>
      <c r="D638" s="717" t="s">
        <v>8618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8028</v>
      </c>
      <c r="K638" s="739" t="s">
        <v>8460</v>
      </c>
      <c r="L638" s="719" t="s">
        <v>8533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7999</v>
      </c>
      <c r="D639" s="717" t="s">
        <v>8612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8030</v>
      </c>
      <c r="K639" s="739" t="s">
        <v>8087</v>
      </c>
      <c r="L639" s="719" t="s">
        <v>8534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8619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8535</v>
      </c>
      <c r="K640" s="739" t="s">
        <v>7982</v>
      </c>
      <c r="L640" s="719" t="s">
        <v>8536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7">
        <v>26783</v>
      </c>
      <c r="F641" s="709"/>
      <c r="G641" s="711">
        <f t="shared" si="46"/>
        <v>4701810.1500000004</v>
      </c>
      <c r="I641" s="707">
        <v>45647</v>
      </c>
      <c r="J641" s="739" t="s">
        <v>8551</v>
      </c>
      <c r="K641" s="739" t="s">
        <v>8550</v>
      </c>
      <c r="L641" s="719" t="s">
        <v>8549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8371</v>
      </c>
      <c r="D642" s="717" t="s">
        <v>8624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8055</v>
      </c>
      <c r="K642" s="739" t="s">
        <v>8552</v>
      </c>
      <c r="L642" s="719" t="s">
        <v>8553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7999</v>
      </c>
      <c r="D643" s="717" t="s">
        <v>8612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8331</v>
      </c>
      <c r="K643" s="739" t="s">
        <v>7984</v>
      </c>
      <c r="L643" s="719" t="s">
        <v>8554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8267</v>
      </c>
      <c r="C644" s="745" t="s">
        <v>8074</v>
      </c>
      <c r="D644" s="719" t="s">
        <v>8627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8152</v>
      </c>
      <c r="L644" s="719" t="s">
        <v>8500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8611</v>
      </c>
      <c r="C645" s="745" t="s">
        <v>8625</v>
      </c>
      <c r="D645" s="719" t="s">
        <v>8626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8331</v>
      </c>
      <c r="K645" s="739" t="s">
        <v>7984</v>
      </c>
      <c r="L645" s="719" t="s">
        <v>8558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8506</v>
      </c>
      <c r="C646" s="745" t="s">
        <v>8347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8029</v>
      </c>
      <c r="K646" s="739" t="s">
        <v>7984</v>
      </c>
      <c r="L646" s="719" t="s">
        <v>8557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8634</v>
      </c>
      <c r="C647" s="745" t="s">
        <v>8635</v>
      </c>
      <c r="D647" s="717" t="s">
        <v>8633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8025</v>
      </c>
      <c r="K647" s="739" t="s">
        <v>8555</v>
      </c>
      <c r="L647" s="719" t="s">
        <v>8556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8517</v>
      </c>
      <c r="C648" s="745" t="s">
        <v>8519</v>
      </c>
      <c r="D648" s="719" t="s">
        <v>8520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8551</v>
      </c>
      <c r="K648" s="739" t="s">
        <v>7984</v>
      </c>
      <c r="L648" s="719" t="s">
        <v>8559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8567</v>
      </c>
      <c r="C649" s="739" t="s">
        <v>8550</v>
      </c>
      <c r="D649" s="719" t="s">
        <v>8640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8331</v>
      </c>
      <c r="K649" s="739" t="s">
        <v>7984</v>
      </c>
      <c r="L649" s="719" t="s">
        <v>8560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8055</v>
      </c>
      <c r="C650" s="739" t="s">
        <v>7982</v>
      </c>
      <c r="D650" s="719" t="s">
        <v>8641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8331</v>
      </c>
      <c r="K650" s="739" t="s">
        <v>7984</v>
      </c>
      <c r="L650" s="719" t="s">
        <v>8561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8339</v>
      </c>
      <c r="C651" s="739" t="s">
        <v>8606</v>
      </c>
      <c r="D651" s="719" t="s">
        <v>8607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8551</v>
      </c>
      <c r="K651" s="739" t="s">
        <v>8227</v>
      </c>
      <c r="L651" s="719" t="s">
        <v>8562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8649</v>
      </c>
      <c r="C652" s="745" t="s">
        <v>1935</v>
      </c>
      <c r="D652" s="719" t="s">
        <v>8648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8331</v>
      </c>
      <c r="K652" s="739" t="s">
        <v>7984</v>
      </c>
      <c r="L652" s="719" t="s">
        <v>8563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7999</v>
      </c>
      <c r="D653" s="717" t="s">
        <v>8612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8001</v>
      </c>
      <c r="K653" s="739" t="s">
        <v>8020</v>
      </c>
      <c r="L653" s="719" t="s">
        <v>8566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7999</v>
      </c>
      <c r="D654" s="717" t="s">
        <v>8612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8331</v>
      </c>
      <c r="K654" s="739" t="s">
        <v>8564</v>
      </c>
      <c r="L654" s="719" t="s">
        <v>8565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>
        <v>45715</v>
      </c>
      <c r="B655" s="745"/>
      <c r="C655" s="745"/>
      <c r="D655" s="719" t="s">
        <v>8748</v>
      </c>
      <c r="E655" s="709"/>
      <c r="F655" s="709">
        <v>3200000</v>
      </c>
      <c r="G655" s="711">
        <f t="shared" si="46"/>
        <v>3200000.1500000004</v>
      </c>
      <c r="I655" s="707">
        <v>45657</v>
      </c>
      <c r="J655" s="739" t="s">
        <v>8331</v>
      </c>
      <c r="K655" s="739" t="s">
        <v>8564</v>
      </c>
      <c r="L655" s="719" t="s">
        <v>8565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>
        <v>45716</v>
      </c>
      <c r="B656" s="745" t="s">
        <v>8517</v>
      </c>
      <c r="C656" s="745" t="s">
        <v>8347</v>
      </c>
      <c r="D656" s="719" t="s">
        <v>8346</v>
      </c>
      <c r="E656" s="709">
        <v>500000</v>
      </c>
      <c r="F656" s="737"/>
      <c r="G656" s="711">
        <f t="shared" si="46"/>
        <v>2700000.1500000004</v>
      </c>
      <c r="I656" s="707">
        <v>45658</v>
      </c>
      <c r="J656" s="739" t="s">
        <v>8567</v>
      </c>
      <c r="K656" s="739" t="s">
        <v>8227</v>
      </c>
      <c r="L656" s="719" t="s">
        <v>8579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>
        <v>45716</v>
      </c>
      <c r="B657" s="739"/>
      <c r="C657" s="745"/>
      <c r="D657" s="721" t="s">
        <v>7197</v>
      </c>
      <c r="E657" s="709">
        <v>32000</v>
      </c>
      <c r="F657" s="737"/>
      <c r="G657" s="711">
        <f t="shared" si="46"/>
        <v>2668000.1500000004</v>
      </c>
      <c r="I657" s="707">
        <v>45659</v>
      </c>
      <c r="J657" s="739" t="s">
        <v>8551</v>
      </c>
      <c r="K657" s="739" t="s">
        <v>8570</v>
      </c>
      <c r="L657" s="719" t="s">
        <v>8559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07">
        <v>45720</v>
      </c>
      <c r="B658" s="739"/>
      <c r="C658" s="739"/>
      <c r="D658" s="719" t="s">
        <v>8776</v>
      </c>
      <c r="E658" s="709">
        <v>400000</v>
      </c>
      <c r="F658" s="720"/>
      <c r="G658" s="711">
        <f t="shared" si="46"/>
        <v>2268000.1500000004</v>
      </c>
      <c r="I658" s="707">
        <v>45659</v>
      </c>
      <c r="J658" s="739" t="s">
        <v>8004</v>
      </c>
      <c r="K658" s="739" t="s">
        <v>7979</v>
      </c>
      <c r="L658" s="719" t="s">
        <v>8569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07">
        <v>45723</v>
      </c>
      <c r="B659" s="739"/>
      <c r="C659" s="739"/>
      <c r="D659" s="719" t="s">
        <v>8777</v>
      </c>
      <c r="E659" s="709">
        <v>750000</v>
      </c>
      <c r="F659" s="720"/>
      <c r="G659" s="711">
        <f t="shared" si="46"/>
        <v>1518000.1500000004</v>
      </c>
      <c r="I659" s="707">
        <v>45659</v>
      </c>
      <c r="J659" s="739" t="s">
        <v>8567</v>
      </c>
      <c r="K659" s="739" t="s">
        <v>8572</v>
      </c>
      <c r="L659" s="719" t="s">
        <v>8571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07">
        <v>45723</v>
      </c>
      <c r="B660" s="739"/>
      <c r="C660" s="739"/>
      <c r="D660" s="719" t="s">
        <v>8777</v>
      </c>
      <c r="E660" s="709">
        <v>800000</v>
      </c>
      <c r="F660" s="720"/>
      <c r="G660" s="711">
        <f t="shared" si="46"/>
        <v>718000.15000000037</v>
      </c>
      <c r="I660" s="707">
        <v>45660</v>
      </c>
      <c r="J660" s="739" t="s">
        <v>8567</v>
      </c>
      <c r="K660" s="739" t="s">
        <v>8203</v>
      </c>
      <c r="L660" s="719" t="s">
        <v>8573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07">
        <v>45723</v>
      </c>
      <c r="B661" s="739"/>
      <c r="C661" s="739"/>
      <c r="D661" s="719" t="s">
        <v>8777</v>
      </c>
      <c r="E661" s="709">
        <v>718000</v>
      </c>
      <c r="F661" s="761"/>
      <c r="G661" s="711">
        <f t="shared" si="46"/>
        <v>0.15000000037252903</v>
      </c>
      <c r="I661" s="707">
        <v>45660</v>
      </c>
      <c r="J661" s="740" t="s">
        <v>8331</v>
      </c>
      <c r="K661" s="739" t="s">
        <v>7984</v>
      </c>
      <c r="L661" s="719" t="s">
        <v>8574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07">
        <v>45726</v>
      </c>
      <c r="B662" s="739"/>
      <c r="C662" s="739"/>
      <c r="D662" s="719" t="s">
        <v>8778</v>
      </c>
      <c r="E662" s="709"/>
      <c r="F662" s="709">
        <v>10000000</v>
      </c>
      <c r="G662" s="711">
        <f t="shared" si="46"/>
        <v>10000000.15</v>
      </c>
      <c r="I662" s="707">
        <v>45661</v>
      </c>
      <c r="J662" s="739" t="s">
        <v>8001</v>
      </c>
      <c r="K662" s="739" t="s">
        <v>8020</v>
      </c>
      <c r="L662" s="719" t="s">
        <v>8575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07">
        <v>45726</v>
      </c>
      <c r="B663" s="739"/>
      <c r="C663" s="745"/>
      <c r="D663" s="721" t="s">
        <v>7197</v>
      </c>
      <c r="E663" s="709">
        <v>92000</v>
      </c>
      <c r="F663" s="709"/>
      <c r="G663" s="711">
        <f t="shared" si="46"/>
        <v>9908000.1500000004</v>
      </c>
      <c r="I663" s="707">
        <v>45661</v>
      </c>
      <c r="J663" s="740" t="s">
        <v>8331</v>
      </c>
      <c r="K663" s="739" t="s">
        <v>8423</v>
      </c>
      <c r="L663" s="719" t="s">
        <v>8576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07">
        <v>45727</v>
      </c>
      <c r="B664" s="739"/>
      <c r="C664" s="739" t="s">
        <v>8504</v>
      </c>
      <c r="D664" s="719" t="s">
        <v>8780</v>
      </c>
      <c r="E664" s="709">
        <v>800000</v>
      </c>
      <c r="F664" s="720"/>
      <c r="G664" s="711">
        <f t="shared" si="46"/>
        <v>9108000.1500000004</v>
      </c>
      <c r="I664" s="707">
        <v>45661</v>
      </c>
      <c r="J664" s="739" t="s">
        <v>8334</v>
      </c>
      <c r="K664" s="739" t="s">
        <v>8224</v>
      </c>
      <c r="L664" s="719" t="s">
        <v>8580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07">
        <v>45727</v>
      </c>
      <c r="B665" s="739" t="s">
        <v>8111</v>
      </c>
      <c r="C665" s="739" t="s">
        <v>8074</v>
      </c>
      <c r="D665" s="719" t="s">
        <v>8602</v>
      </c>
      <c r="E665" s="709">
        <v>130520</v>
      </c>
      <c r="F665" s="720"/>
      <c r="G665" s="711">
        <f t="shared" si="46"/>
        <v>8977480.1500000004</v>
      </c>
      <c r="I665" s="707">
        <v>45661</v>
      </c>
      <c r="J665" s="739" t="s">
        <v>8577</v>
      </c>
      <c r="K665" s="739" t="s">
        <v>8020</v>
      </c>
      <c r="L665" s="719" t="s">
        <v>8578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07">
        <v>45728</v>
      </c>
      <c r="B666" s="739" t="s">
        <v>8111</v>
      </c>
      <c r="C666" s="739" t="s">
        <v>1935</v>
      </c>
      <c r="D666" s="719" t="s">
        <v>8781</v>
      </c>
      <c r="E666" s="709">
        <v>327130</v>
      </c>
      <c r="F666" s="720"/>
      <c r="G666" s="711">
        <f t="shared" si="46"/>
        <v>8650350.1500000004</v>
      </c>
      <c r="I666" s="707">
        <v>45664</v>
      </c>
      <c r="J666" s="739" t="s">
        <v>8030</v>
      </c>
      <c r="K666" s="739" t="s">
        <v>8020</v>
      </c>
      <c r="L666" s="719" t="s">
        <v>8581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07">
        <v>45728</v>
      </c>
      <c r="B667" s="739" t="s">
        <v>8266</v>
      </c>
      <c r="C667" s="739" t="s">
        <v>8604</v>
      </c>
      <c r="D667" s="719" t="s">
        <v>8782</v>
      </c>
      <c r="E667" s="709">
        <v>200000</v>
      </c>
      <c r="F667" s="720"/>
      <c r="G667" s="711">
        <f t="shared" ref="G667:G705" si="61">G666-E667+F667</f>
        <v>8450350.1500000004</v>
      </c>
      <c r="I667" s="707">
        <v>45664</v>
      </c>
      <c r="J667" s="739" t="s">
        <v>8524</v>
      </c>
      <c r="K667" s="739" t="s">
        <v>8450</v>
      </c>
      <c r="L667" s="719" t="s">
        <v>8582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07">
        <v>45729</v>
      </c>
      <c r="B668" s="739"/>
      <c r="C668" s="739" t="s">
        <v>8140</v>
      </c>
      <c r="D668" s="719" t="s">
        <v>8783</v>
      </c>
      <c r="E668" s="709">
        <v>990000</v>
      </c>
      <c r="F668" s="720"/>
      <c r="G668" s="711">
        <f t="shared" si="61"/>
        <v>7460350.1500000004</v>
      </c>
      <c r="I668" s="707">
        <v>45664</v>
      </c>
      <c r="J668" s="739" t="s">
        <v>8524</v>
      </c>
      <c r="K668" s="739" t="s">
        <v>8583</v>
      </c>
      <c r="L668" s="719" t="s">
        <v>8584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07">
        <v>45729</v>
      </c>
      <c r="B669" s="739"/>
      <c r="C669" s="739" t="s">
        <v>8140</v>
      </c>
      <c r="D669" s="719" t="s">
        <v>8783</v>
      </c>
      <c r="E669" s="709">
        <v>910000</v>
      </c>
      <c r="F669" s="720"/>
      <c r="G669" s="711">
        <f t="shared" si="61"/>
        <v>6550350.1500000004</v>
      </c>
      <c r="I669" s="707">
        <v>45664</v>
      </c>
      <c r="J669" s="739" t="s">
        <v>8400</v>
      </c>
      <c r="K669" s="739" t="s">
        <v>8020</v>
      </c>
      <c r="L669" s="719" t="s">
        <v>8585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07">
        <v>45729</v>
      </c>
      <c r="B670" s="739"/>
      <c r="C670" s="739" t="s">
        <v>8140</v>
      </c>
      <c r="D670" s="719" t="s">
        <v>8783</v>
      </c>
      <c r="E670" s="709">
        <v>998000</v>
      </c>
      <c r="F670" s="720"/>
      <c r="G670" s="711">
        <f t="shared" si="61"/>
        <v>5552350.1500000004</v>
      </c>
      <c r="I670" s="707">
        <v>45665</v>
      </c>
      <c r="J670" s="739"/>
      <c r="K670" s="739"/>
      <c r="L670" s="719" t="s">
        <v>8322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07">
        <v>45729</v>
      </c>
      <c r="B671" s="739"/>
      <c r="C671" s="739" t="s">
        <v>8140</v>
      </c>
      <c r="D671" s="719" t="s">
        <v>8783</v>
      </c>
      <c r="E671" s="709">
        <v>995000</v>
      </c>
      <c r="F671" s="720"/>
      <c r="G671" s="711">
        <f t="shared" si="61"/>
        <v>4557350.1500000004</v>
      </c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07">
        <v>45729</v>
      </c>
      <c r="B672" s="739"/>
      <c r="C672" s="739" t="s">
        <v>8140</v>
      </c>
      <c r="D672" s="719" t="s">
        <v>8783</v>
      </c>
      <c r="E672" s="709">
        <v>996000</v>
      </c>
      <c r="F672" s="720"/>
      <c r="G672" s="711">
        <f t="shared" si="61"/>
        <v>3561350.1500000004</v>
      </c>
      <c r="I672" s="707">
        <v>45666</v>
      </c>
      <c r="J672" s="739" t="s">
        <v>8331</v>
      </c>
      <c r="K672" s="739" t="s">
        <v>8020</v>
      </c>
      <c r="L672" s="719" t="s">
        <v>8588</v>
      </c>
      <c r="M672" s="709">
        <v>174116</v>
      </c>
      <c r="N672" s="737"/>
      <c r="O672" s="711">
        <f t="shared" si="60"/>
        <v>4510702.9799999995</v>
      </c>
    </row>
    <row r="673" spans="1:22" ht="24" x14ac:dyDescent="0.3">
      <c r="A673" s="707">
        <v>45730</v>
      </c>
      <c r="B673" s="739" t="s">
        <v>8266</v>
      </c>
      <c r="C673" s="739" t="s">
        <v>8604</v>
      </c>
      <c r="D673" s="719" t="s">
        <v>8782</v>
      </c>
      <c r="E673" s="709">
        <v>200000</v>
      </c>
      <c r="F673" s="720"/>
      <c r="G673" s="711">
        <f t="shared" si="61"/>
        <v>3361350.1500000004</v>
      </c>
      <c r="I673" s="707">
        <v>45666</v>
      </c>
      <c r="J673" s="739" t="s">
        <v>8004</v>
      </c>
      <c r="K673" s="739" t="s">
        <v>8589</v>
      </c>
      <c r="L673" s="719" t="s">
        <v>8590</v>
      </c>
      <c r="M673" s="709">
        <v>65000</v>
      </c>
      <c r="N673" s="737"/>
      <c r="O673" s="711">
        <f t="shared" si="60"/>
        <v>4445702.9799999995</v>
      </c>
    </row>
    <row r="674" spans="1:22" ht="24" x14ac:dyDescent="0.3">
      <c r="A674" s="707">
        <v>45730</v>
      </c>
      <c r="B674" s="739" t="s">
        <v>8124</v>
      </c>
      <c r="C674" s="739" t="s">
        <v>8784</v>
      </c>
      <c r="D674" s="719" t="s">
        <v>8785</v>
      </c>
      <c r="E674" s="709">
        <v>400000</v>
      </c>
      <c r="F674" s="720"/>
      <c r="G674" s="711">
        <f t="shared" si="61"/>
        <v>2961350.1500000004</v>
      </c>
      <c r="I674" s="707">
        <v>45666</v>
      </c>
      <c r="J674" s="739" t="s">
        <v>8567</v>
      </c>
      <c r="K674" s="739" t="s">
        <v>7984</v>
      </c>
      <c r="L674" s="719" t="s">
        <v>8559</v>
      </c>
      <c r="M674" s="709">
        <v>65500</v>
      </c>
      <c r="N674" s="737"/>
      <c r="O674" s="711">
        <f t="shared" si="60"/>
        <v>4380202.9799999995</v>
      </c>
    </row>
    <row r="675" spans="1:22" ht="24" x14ac:dyDescent="0.3">
      <c r="A675" s="707">
        <v>45731</v>
      </c>
      <c r="B675" s="739"/>
      <c r="C675" s="739" t="s">
        <v>3907</v>
      </c>
      <c r="D675" s="719" t="s">
        <v>8786</v>
      </c>
      <c r="E675" s="709">
        <v>200000</v>
      </c>
      <c r="F675" s="720"/>
      <c r="G675" s="711">
        <f t="shared" si="61"/>
        <v>2761350.1500000004</v>
      </c>
      <c r="I675" s="707">
        <v>45666</v>
      </c>
      <c r="J675" s="739" t="s">
        <v>8567</v>
      </c>
      <c r="K675" s="739" t="s">
        <v>7984</v>
      </c>
      <c r="L675" s="719" t="s">
        <v>8594</v>
      </c>
      <c r="M675" s="709">
        <v>240605</v>
      </c>
      <c r="N675" s="737"/>
      <c r="O675" s="711">
        <f t="shared" si="60"/>
        <v>4139597.9799999995</v>
      </c>
    </row>
    <row r="676" spans="1:22" x14ac:dyDescent="0.3">
      <c r="A676" s="707">
        <v>45734</v>
      </c>
      <c r="B676" s="745" t="s">
        <v>8787</v>
      </c>
      <c r="C676" s="745" t="s">
        <v>8644</v>
      </c>
      <c r="D676" s="717" t="s">
        <v>8788</v>
      </c>
      <c r="E676" s="709">
        <v>507000</v>
      </c>
      <c r="F676" s="737"/>
      <c r="G676" s="711">
        <f t="shared" si="61"/>
        <v>2254350.1500000004</v>
      </c>
      <c r="I676" s="707">
        <v>45666</v>
      </c>
      <c r="J676" s="739"/>
      <c r="K676" s="739"/>
      <c r="L676" s="719" t="s">
        <v>7996</v>
      </c>
      <c r="M676" s="709"/>
      <c r="N676" s="709">
        <v>454164</v>
      </c>
      <c r="O676" s="711">
        <f t="shared" si="60"/>
        <v>4593761.9799999995</v>
      </c>
    </row>
    <row r="677" spans="1:22" x14ac:dyDescent="0.3">
      <c r="A677" s="707">
        <v>45734</v>
      </c>
      <c r="B677" s="745" t="s">
        <v>8266</v>
      </c>
      <c r="C677" s="745" t="s">
        <v>8761</v>
      </c>
      <c r="D677" s="717" t="s">
        <v>8789</v>
      </c>
      <c r="E677" s="709">
        <v>200000</v>
      </c>
      <c r="F677" s="737"/>
      <c r="G677" s="711">
        <f t="shared" si="61"/>
        <v>2054350.1500000004</v>
      </c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22" ht="24" x14ac:dyDescent="0.3">
      <c r="A678" s="707">
        <v>45734</v>
      </c>
      <c r="B678" s="745"/>
      <c r="C678" s="745"/>
      <c r="D678" s="719" t="s">
        <v>8790</v>
      </c>
      <c r="E678" s="709"/>
      <c r="F678" s="709">
        <v>6656265</v>
      </c>
      <c r="G678" s="711">
        <f t="shared" si="61"/>
        <v>8710615.1500000004</v>
      </c>
      <c r="I678" s="707">
        <v>45667</v>
      </c>
      <c r="J678" s="739" t="s">
        <v>8004</v>
      </c>
      <c r="K678" s="739" t="s">
        <v>7984</v>
      </c>
      <c r="L678" s="719" t="s">
        <v>8591</v>
      </c>
      <c r="M678" s="709">
        <v>409500</v>
      </c>
      <c r="N678" s="737"/>
      <c r="O678" s="711">
        <f t="shared" si="60"/>
        <v>4179719.9799999995</v>
      </c>
    </row>
    <row r="679" spans="1:22" x14ac:dyDescent="0.3">
      <c r="A679" s="707">
        <v>45734</v>
      </c>
      <c r="B679" s="739"/>
      <c r="C679" s="745"/>
      <c r="D679" s="721" t="s">
        <v>7197</v>
      </c>
      <c r="E679" s="757">
        <v>66562</v>
      </c>
      <c r="F679" s="709"/>
      <c r="G679" s="711">
        <f t="shared" si="61"/>
        <v>8644053.1500000004</v>
      </c>
      <c r="I679" s="707">
        <v>45667</v>
      </c>
      <c r="J679" s="739" t="s">
        <v>8334</v>
      </c>
      <c r="K679" s="739" t="s">
        <v>8224</v>
      </c>
      <c r="L679" s="719" t="s">
        <v>8592</v>
      </c>
      <c r="M679" s="709">
        <v>100000</v>
      </c>
      <c r="N679" s="737"/>
      <c r="O679" s="711">
        <f t="shared" si="60"/>
        <v>4079719.9799999995</v>
      </c>
    </row>
    <row r="680" spans="1:22" s="14" customFormat="1" ht="24" x14ac:dyDescent="0.2">
      <c r="A680" s="707">
        <v>45735</v>
      </c>
      <c r="B680" s="745"/>
      <c r="C680" s="739" t="s">
        <v>8604</v>
      </c>
      <c r="D680" s="719" t="s">
        <v>8791</v>
      </c>
      <c r="E680" s="709">
        <v>400000</v>
      </c>
      <c r="F680" s="737"/>
      <c r="G680" s="711">
        <f t="shared" si="61"/>
        <v>8244053.1500000004</v>
      </c>
      <c r="H680" s="722"/>
      <c r="I680" s="707">
        <v>45667</v>
      </c>
      <c r="J680" s="739" t="s">
        <v>8053</v>
      </c>
      <c r="K680" s="739" t="s">
        <v>8130</v>
      </c>
      <c r="L680" s="719" t="s">
        <v>8593</v>
      </c>
      <c r="M680" s="709">
        <v>100000</v>
      </c>
      <c r="N680" s="720"/>
      <c r="O680" s="711">
        <f t="shared" si="60"/>
        <v>3979719.9799999995</v>
      </c>
      <c r="S680" s="596"/>
      <c r="T680" s="415"/>
      <c r="V680" s="442"/>
    </row>
    <row r="681" spans="1:22" s="14" customFormat="1" ht="24" x14ac:dyDescent="0.2">
      <c r="A681" s="707">
        <v>45736</v>
      </c>
      <c r="B681" s="745" t="s">
        <v>8527</v>
      </c>
      <c r="C681" s="745" t="s">
        <v>8792</v>
      </c>
      <c r="D681" s="719" t="s">
        <v>8793</v>
      </c>
      <c r="E681" s="709">
        <v>500000</v>
      </c>
      <c r="F681" s="737"/>
      <c r="G681" s="711">
        <f t="shared" si="61"/>
        <v>7744053.1500000004</v>
      </c>
      <c r="H681" s="722"/>
      <c r="I681" s="707">
        <v>45668</v>
      </c>
      <c r="J681" s="739" t="s">
        <v>8334</v>
      </c>
      <c r="K681" s="739" t="s">
        <v>7989</v>
      </c>
      <c r="L681" s="719" t="s">
        <v>8595</v>
      </c>
      <c r="M681" s="709">
        <v>200000</v>
      </c>
      <c r="N681" s="720"/>
      <c r="O681" s="711">
        <f t="shared" si="60"/>
        <v>3779719.9799999995</v>
      </c>
      <c r="S681" s="596"/>
      <c r="T681" s="415"/>
      <c r="V681" s="442"/>
    </row>
    <row r="682" spans="1:22" s="14" customFormat="1" ht="24" x14ac:dyDescent="0.25">
      <c r="A682" s="707">
        <v>45736</v>
      </c>
      <c r="B682" s="739"/>
      <c r="C682" s="739" t="s">
        <v>7999</v>
      </c>
      <c r="D682" s="719" t="s">
        <v>8794</v>
      </c>
      <c r="E682" s="709">
        <v>500000</v>
      </c>
      <c r="F682" s="720"/>
      <c r="G682" s="711">
        <f t="shared" si="61"/>
        <v>7244053.1500000004</v>
      </c>
      <c r="H682" s="722"/>
      <c r="I682" s="707">
        <v>45668</v>
      </c>
      <c r="J682" s="739" t="s">
        <v>8055</v>
      </c>
      <c r="K682" s="739" t="s">
        <v>8020</v>
      </c>
      <c r="L682" s="719" t="s">
        <v>8596</v>
      </c>
      <c r="M682" s="709">
        <v>168200</v>
      </c>
      <c r="N682" s="720"/>
      <c r="O682" s="711">
        <f t="shared" si="60"/>
        <v>3611519.9799999995</v>
      </c>
      <c r="S682" s="596"/>
      <c r="T682" s="415"/>
      <c r="V682" s="442"/>
    </row>
    <row r="683" spans="1:22" s="14" customFormat="1" ht="36" x14ac:dyDescent="0.25">
      <c r="A683" s="707">
        <v>45736</v>
      </c>
      <c r="B683" s="739"/>
      <c r="C683" s="739" t="s">
        <v>7999</v>
      </c>
      <c r="D683" s="719" t="s">
        <v>8794</v>
      </c>
      <c r="E683" s="709">
        <v>500000</v>
      </c>
      <c r="F683" s="720"/>
      <c r="G683" s="711">
        <f t="shared" si="61"/>
        <v>6744053.1500000004</v>
      </c>
      <c r="H683" s="722"/>
      <c r="I683" s="707">
        <v>45669</v>
      </c>
      <c r="J683" s="739"/>
      <c r="K683" s="739" t="s">
        <v>8608</v>
      </c>
      <c r="L683" s="719" t="s">
        <v>8609</v>
      </c>
      <c r="M683" s="709">
        <v>120000</v>
      </c>
      <c r="N683" s="720"/>
      <c r="O683" s="711">
        <f t="shared" si="60"/>
        <v>3491519.9799999995</v>
      </c>
      <c r="S683" s="596"/>
      <c r="T683" s="415"/>
      <c r="V683" s="442"/>
    </row>
    <row r="684" spans="1:22" x14ac:dyDescent="0.3">
      <c r="A684" s="707">
        <v>45736</v>
      </c>
      <c r="B684" s="739"/>
      <c r="C684" s="739" t="s">
        <v>7999</v>
      </c>
      <c r="D684" s="719" t="s">
        <v>8794</v>
      </c>
      <c r="E684" s="709">
        <v>500000</v>
      </c>
      <c r="F684" s="720"/>
      <c r="G684" s="711">
        <f t="shared" si="61"/>
        <v>6244053.1500000004</v>
      </c>
      <c r="I684" s="707">
        <v>45671</v>
      </c>
      <c r="J684" s="739"/>
      <c r="K684" s="739" t="s">
        <v>8015</v>
      </c>
      <c r="L684" s="719" t="s">
        <v>8614</v>
      </c>
      <c r="M684" s="709">
        <v>1000000</v>
      </c>
      <c r="N684" s="737"/>
      <c r="O684" s="711">
        <f t="shared" si="60"/>
        <v>2491519.9799999995</v>
      </c>
    </row>
    <row r="685" spans="1:22" ht="24" x14ac:dyDescent="0.3">
      <c r="A685" s="707">
        <v>45736</v>
      </c>
      <c r="B685" s="739"/>
      <c r="C685" s="739" t="s">
        <v>7999</v>
      </c>
      <c r="D685" s="719" t="s">
        <v>8794</v>
      </c>
      <c r="E685" s="709">
        <v>500000</v>
      </c>
      <c r="F685" s="720"/>
      <c r="G685" s="711">
        <f t="shared" si="61"/>
        <v>5744053.1500000004</v>
      </c>
      <c r="I685" s="707">
        <v>45671</v>
      </c>
      <c r="J685" s="739" t="s">
        <v>8331</v>
      </c>
      <c r="K685" s="739" t="s">
        <v>7984</v>
      </c>
      <c r="L685" s="719" t="s">
        <v>8558</v>
      </c>
      <c r="M685" s="709">
        <v>100000</v>
      </c>
      <c r="N685" s="737"/>
      <c r="O685" s="711">
        <f t="shared" si="60"/>
        <v>2391519.9799999995</v>
      </c>
    </row>
    <row r="686" spans="1:22" x14ac:dyDescent="0.3">
      <c r="A686" s="707">
        <v>45738</v>
      </c>
      <c r="B686" s="745"/>
      <c r="C686" s="745"/>
      <c r="D686" s="719" t="s">
        <v>8778</v>
      </c>
      <c r="E686" s="709"/>
      <c r="F686" s="709">
        <v>1675000</v>
      </c>
      <c r="G686" s="711">
        <f t="shared" si="61"/>
        <v>7419053.1500000004</v>
      </c>
      <c r="I686" s="707">
        <v>45671</v>
      </c>
      <c r="J686" s="739" t="s">
        <v>8001</v>
      </c>
      <c r="K686" s="739" t="s">
        <v>8302</v>
      </c>
      <c r="L686" s="719" t="s">
        <v>8610</v>
      </c>
      <c r="M686" s="709">
        <v>100000</v>
      </c>
      <c r="N686" s="737"/>
      <c r="O686" s="711">
        <f t="shared" si="60"/>
        <v>2291519.9799999995</v>
      </c>
    </row>
    <row r="687" spans="1:22" ht="24" x14ac:dyDescent="0.3">
      <c r="A687" s="707">
        <v>45738</v>
      </c>
      <c r="B687" s="739"/>
      <c r="C687" s="745"/>
      <c r="D687" s="721" t="s">
        <v>7197</v>
      </c>
      <c r="E687" s="757">
        <v>16750</v>
      </c>
      <c r="F687" s="709"/>
      <c r="G687" s="711">
        <f t="shared" si="61"/>
        <v>7402303.1500000004</v>
      </c>
      <c r="I687" s="707">
        <v>45672</v>
      </c>
      <c r="J687" s="739" t="s">
        <v>8577</v>
      </c>
      <c r="K687" s="739" t="s">
        <v>8131</v>
      </c>
      <c r="L687" s="719" t="s">
        <v>8489</v>
      </c>
      <c r="M687" s="709">
        <v>70470</v>
      </c>
      <c r="N687" s="737"/>
      <c r="O687" s="711">
        <f t="shared" si="60"/>
        <v>2221049.9799999995</v>
      </c>
    </row>
    <row r="688" spans="1:22" ht="24" x14ac:dyDescent="0.3">
      <c r="A688" s="707">
        <v>45742</v>
      </c>
      <c r="B688" s="739" t="s">
        <v>8313</v>
      </c>
      <c r="C688" s="739" t="s">
        <v>1935</v>
      </c>
      <c r="D688" s="719" t="s">
        <v>8796</v>
      </c>
      <c r="E688" s="709">
        <v>317100</v>
      </c>
      <c r="F688" s="737"/>
      <c r="G688" s="711">
        <f t="shared" si="61"/>
        <v>7085203.1500000004</v>
      </c>
      <c r="I688" s="707">
        <v>45672</v>
      </c>
      <c r="J688" s="739" t="s">
        <v>8551</v>
      </c>
      <c r="K688" s="739" t="s">
        <v>7984</v>
      </c>
      <c r="L688" s="719" t="s">
        <v>8613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07">
        <v>45742</v>
      </c>
      <c r="B689" s="739"/>
      <c r="C689" s="739"/>
      <c r="D689" s="719" t="s">
        <v>8805</v>
      </c>
      <c r="E689" s="709">
        <v>100000</v>
      </c>
      <c r="F689" s="720"/>
      <c r="G689" s="711">
        <f t="shared" si="61"/>
        <v>6985203.1500000004</v>
      </c>
      <c r="I689" s="707">
        <v>45673</v>
      </c>
      <c r="J689" s="739" t="s">
        <v>8567</v>
      </c>
      <c r="K689" s="739" t="s">
        <v>8450</v>
      </c>
      <c r="L689" s="719" t="s">
        <v>8615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07">
        <v>45742</v>
      </c>
      <c r="B690" s="739"/>
      <c r="C690" s="739"/>
      <c r="D690" s="719" t="s">
        <v>8806</v>
      </c>
      <c r="E690" s="709">
        <v>100000</v>
      </c>
      <c r="F690" s="720"/>
      <c r="G690" s="711">
        <f t="shared" si="61"/>
        <v>6885203.1500000004</v>
      </c>
      <c r="I690" s="707">
        <v>45673</v>
      </c>
      <c r="J690" s="739" t="s">
        <v>8567</v>
      </c>
      <c r="K690" s="739" t="s">
        <v>8450</v>
      </c>
      <c r="L690" s="719" t="s">
        <v>8615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07">
        <v>45742</v>
      </c>
      <c r="B691" s="739"/>
      <c r="C691" s="739"/>
      <c r="D691" s="726" t="s">
        <v>8797</v>
      </c>
      <c r="E691" s="727">
        <v>150000</v>
      </c>
      <c r="F691" s="720"/>
      <c r="G691" s="711">
        <f t="shared" si="61"/>
        <v>6735203.1500000004</v>
      </c>
      <c r="I691" s="707">
        <v>45673</v>
      </c>
      <c r="J691" s="739" t="s">
        <v>8567</v>
      </c>
      <c r="K691" s="739" t="s">
        <v>8450</v>
      </c>
      <c r="L691" s="719" t="s">
        <v>8615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07">
        <v>45742</v>
      </c>
      <c r="B692" s="739"/>
      <c r="C692" s="739"/>
      <c r="D692" s="719" t="s">
        <v>8799</v>
      </c>
      <c r="E692" s="709">
        <v>100000</v>
      </c>
      <c r="F692" s="720"/>
      <c r="G692" s="711">
        <f t="shared" si="61"/>
        <v>6635203.1500000004</v>
      </c>
      <c r="I692" s="707">
        <v>45674</v>
      </c>
      <c r="J692" s="739"/>
      <c r="K692" s="739" t="s">
        <v>8608</v>
      </c>
      <c r="L692" s="719" t="s">
        <v>8620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07">
        <v>45742</v>
      </c>
      <c r="B693" s="739"/>
      <c r="C693" s="739"/>
      <c r="D693" s="719" t="s">
        <v>8799</v>
      </c>
      <c r="E693" s="709">
        <v>400000</v>
      </c>
      <c r="F693" s="720"/>
      <c r="G693" s="711">
        <f t="shared" si="61"/>
        <v>6235203.1500000004</v>
      </c>
      <c r="I693" s="707">
        <v>45675</v>
      </c>
      <c r="J693" s="739" t="s">
        <v>8567</v>
      </c>
      <c r="K693" s="739" t="s">
        <v>8550</v>
      </c>
      <c r="L693" s="719" t="s">
        <v>8621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07">
        <v>45742</v>
      </c>
      <c r="B694" s="739"/>
      <c r="C694" s="739"/>
      <c r="D694" s="719" t="s">
        <v>8798</v>
      </c>
      <c r="E694" s="709">
        <v>1500000</v>
      </c>
      <c r="F694" s="720"/>
      <c r="G694" s="711">
        <f t="shared" si="61"/>
        <v>4735203.1500000004</v>
      </c>
      <c r="I694" s="707">
        <v>45677</v>
      </c>
      <c r="J694" s="739" t="s">
        <v>8294</v>
      </c>
      <c r="K694" s="739" t="s">
        <v>8423</v>
      </c>
      <c r="L694" s="719" t="s">
        <v>8576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07">
        <v>45743</v>
      </c>
      <c r="B695" s="745"/>
      <c r="C695" s="745"/>
      <c r="D695" s="719" t="s">
        <v>8808</v>
      </c>
      <c r="E695" s="709">
        <v>1000000</v>
      </c>
      <c r="F695" s="737"/>
      <c r="G695" s="711">
        <f t="shared" si="61"/>
        <v>3735203.1500000004</v>
      </c>
      <c r="I695" s="707">
        <v>45677</v>
      </c>
      <c r="J695" s="739" t="s">
        <v>8623</v>
      </c>
      <c r="K695" s="739" t="s">
        <v>8412</v>
      </c>
      <c r="L695" s="719" t="s">
        <v>8622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07">
        <v>45744</v>
      </c>
      <c r="B696" s="745" t="s">
        <v>8313</v>
      </c>
      <c r="C696" s="745" t="s">
        <v>8635</v>
      </c>
      <c r="D696" s="719" t="s">
        <v>8801</v>
      </c>
      <c r="E696" s="709">
        <v>400000</v>
      </c>
      <c r="F696" s="737"/>
      <c r="G696" s="711">
        <f t="shared" si="61"/>
        <v>3335203.1500000004</v>
      </c>
      <c r="I696" s="707">
        <v>45678</v>
      </c>
      <c r="J696" s="739" t="s">
        <v>8567</v>
      </c>
      <c r="K696" s="739" t="s">
        <v>7984</v>
      </c>
      <c r="L696" s="719" t="s">
        <v>8628</v>
      </c>
      <c r="M696" s="709">
        <v>194000</v>
      </c>
      <c r="N696" s="737"/>
      <c r="O696" s="711">
        <f t="shared" si="60"/>
        <v>352089.97999999952</v>
      </c>
    </row>
    <row r="697" spans="1:15" ht="24" x14ac:dyDescent="0.3">
      <c r="A697" s="707">
        <v>45744</v>
      </c>
      <c r="B697" s="745" t="s">
        <v>8800</v>
      </c>
      <c r="C697" s="745" t="s">
        <v>8417</v>
      </c>
      <c r="D697" s="719" t="s">
        <v>8802</v>
      </c>
      <c r="E697" s="709">
        <v>126150</v>
      </c>
      <c r="F697" s="737"/>
      <c r="G697" s="711">
        <f t="shared" si="61"/>
        <v>3209053.1500000004</v>
      </c>
      <c r="I697" s="707">
        <v>45680</v>
      </c>
      <c r="J697" s="739" t="s">
        <v>8535</v>
      </c>
      <c r="K697" s="739" t="s">
        <v>8020</v>
      </c>
      <c r="L697" s="719" t="s">
        <v>8637</v>
      </c>
      <c r="M697" s="709">
        <v>187000</v>
      </c>
      <c r="N697" s="737"/>
      <c r="O697" s="711">
        <f t="shared" si="60"/>
        <v>165089.97999999952</v>
      </c>
    </row>
    <row r="698" spans="1:15" ht="24" x14ac:dyDescent="0.3">
      <c r="A698" s="707">
        <v>45744</v>
      </c>
      <c r="B698" s="745" t="s">
        <v>8267</v>
      </c>
      <c r="C698" s="745" t="s">
        <v>8417</v>
      </c>
      <c r="D698" s="719" t="s">
        <v>8803</v>
      </c>
      <c r="E698" s="709">
        <v>143100</v>
      </c>
      <c r="F698" s="737"/>
      <c r="G698" s="711">
        <f t="shared" si="61"/>
        <v>3065953.1500000004</v>
      </c>
      <c r="I698" s="707">
        <v>45680</v>
      </c>
      <c r="J698" s="739" t="s">
        <v>8004</v>
      </c>
      <c r="K698" s="739" t="s">
        <v>7984</v>
      </c>
      <c r="L698" s="719" t="s">
        <v>8638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07">
        <v>45746</v>
      </c>
      <c r="B699" s="745" t="s">
        <v>8800</v>
      </c>
      <c r="C699" s="745" t="s">
        <v>8074</v>
      </c>
      <c r="D699" s="719" t="s">
        <v>8810</v>
      </c>
      <c r="E699" s="709">
        <v>78292</v>
      </c>
      <c r="F699" s="709"/>
      <c r="G699" s="711">
        <f t="shared" si="61"/>
        <v>2987661.1500000004</v>
      </c>
      <c r="I699" s="707">
        <v>45681</v>
      </c>
      <c r="J699" s="739" t="s">
        <v>8334</v>
      </c>
      <c r="K699" s="739" t="s">
        <v>8224</v>
      </c>
      <c r="L699" s="719" t="s">
        <v>8639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07">
        <v>45751</v>
      </c>
      <c r="B700" s="739"/>
      <c r="C700" s="739" t="s">
        <v>8604</v>
      </c>
      <c r="D700" s="719" t="s">
        <v>8791</v>
      </c>
      <c r="E700" s="709">
        <v>100000</v>
      </c>
      <c r="F700" s="709"/>
      <c r="G700" s="711">
        <f t="shared" si="61"/>
        <v>2887661.1500000004</v>
      </c>
      <c r="I700" s="707">
        <v>45682</v>
      </c>
      <c r="J700" s="739"/>
      <c r="K700" s="739" t="s">
        <v>8608</v>
      </c>
      <c r="L700" s="719" t="s">
        <v>8642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07">
        <v>45751</v>
      </c>
      <c r="B701" s="739" t="s">
        <v>8517</v>
      </c>
      <c r="C701" s="739" t="s">
        <v>8347</v>
      </c>
      <c r="D701" s="719" t="s">
        <v>8817</v>
      </c>
      <c r="E701" s="709">
        <v>500000</v>
      </c>
      <c r="F701" s="709"/>
      <c r="G701" s="711">
        <f t="shared" si="61"/>
        <v>2387661.1500000004</v>
      </c>
      <c r="I701" s="707">
        <v>45682</v>
      </c>
      <c r="J701" s="739"/>
      <c r="K701" s="739" t="s">
        <v>8608</v>
      </c>
      <c r="L701" s="719" t="s">
        <v>8642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07">
        <v>45751</v>
      </c>
      <c r="B702" s="739" t="s">
        <v>8266</v>
      </c>
      <c r="C702" s="739" t="s">
        <v>8074</v>
      </c>
      <c r="D702" s="719" t="s">
        <v>8818</v>
      </c>
      <c r="E702" s="709">
        <v>52800</v>
      </c>
      <c r="F702" s="709"/>
      <c r="G702" s="711">
        <f t="shared" si="61"/>
        <v>2334861.1500000004</v>
      </c>
      <c r="I702" s="707">
        <v>45685</v>
      </c>
      <c r="J702" s="739" t="s">
        <v>8030</v>
      </c>
      <c r="K702" s="739" t="s">
        <v>8644</v>
      </c>
      <c r="L702" s="719" t="s">
        <v>8645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07">
        <v>45751</v>
      </c>
      <c r="B703" s="739"/>
      <c r="C703" s="739"/>
      <c r="D703" s="719" t="s">
        <v>8819</v>
      </c>
      <c r="E703" s="709">
        <v>2250000</v>
      </c>
      <c r="F703" s="709"/>
      <c r="G703" s="711">
        <f t="shared" si="61"/>
        <v>84861.150000000373</v>
      </c>
      <c r="I703" s="707">
        <v>45685</v>
      </c>
      <c r="J703" s="739" t="s">
        <v>8567</v>
      </c>
      <c r="K703" s="739" t="s">
        <v>7984</v>
      </c>
      <c r="L703" s="719" t="s">
        <v>8613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07">
        <v>45757</v>
      </c>
      <c r="B704" s="739" t="s">
        <v>8787</v>
      </c>
      <c r="C704" s="739" t="s">
        <v>8635</v>
      </c>
      <c r="D704" s="719" t="s">
        <v>8822</v>
      </c>
      <c r="E704" s="709">
        <v>500000</v>
      </c>
      <c r="F704" s="709"/>
      <c r="G704" s="711">
        <f t="shared" si="61"/>
        <v>-415138.84999999963</v>
      </c>
      <c r="I704" s="707">
        <v>45685</v>
      </c>
      <c r="J704" s="739" t="s">
        <v>8030</v>
      </c>
      <c r="K704" s="739" t="s">
        <v>8131</v>
      </c>
      <c r="L704" s="719" t="s">
        <v>8646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07">
        <v>45757</v>
      </c>
      <c r="B705" s="739" t="s">
        <v>8787</v>
      </c>
      <c r="C705" s="739" t="s">
        <v>8635</v>
      </c>
      <c r="D705" s="719" t="s">
        <v>8822</v>
      </c>
      <c r="E705" s="709">
        <v>500000</v>
      </c>
      <c r="F705" s="709"/>
      <c r="G705" s="711">
        <f t="shared" si="61"/>
        <v>-915138.84999999963</v>
      </c>
      <c r="I705" s="707">
        <v>45685</v>
      </c>
      <c r="J705" s="739" t="s">
        <v>8551</v>
      </c>
      <c r="K705" s="739" t="s">
        <v>8227</v>
      </c>
      <c r="L705" s="719" t="s">
        <v>8647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07">
        <v>45757</v>
      </c>
      <c r="B706" s="739"/>
      <c r="C706" s="739"/>
      <c r="D706" s="719" t="s">
        <v>8807</v>
      </c>
      <c r="E706" s="709"/>
      <c r="F706" s="709">
        <v>5000000</v>
      </c>
      <c r="G706" s="711">
        <f t="shared" ref="G706:G714" si="62">G705-E706+F706</f>
        <v>4084861.1500000004</v>
      </c>
      <c r="I706" s="707">
        <v>45686</v>
      </c>
      <c r="J706" s="739"/>
      <c r="K706" s="739" t="s">
        <v>8650</v>
      </c>
      <c r="L706" s="719" t="s">
        <v>8651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07">
        <v>45757</v>
      </c>
      <c r="B707" s="739"/>
      <c r="C707" s="739"/>
      <c r="D707" s="719" t="s">
        <v>8807</v>
      </c>
      <c r="E707" s="709"/>
      <c r="F707" s="709">
        <v>5000000</v>
      </c>
      <c r="G707" s="711">
        <f t="shared" si="62"/>
        <v>9084861.1500000004</v>
      </c>
      <c r="I707" s="707">
        <v>45686</v>
      </c>
      <c r="J707" s="739" t="s">
        <v>8030</v>
      </c>
      <c r="K707" s="739" t="s">
        <v>8644</v>
      </c>
      <c r="L707" s="719" t="s">
        <v>8645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07">
        <v>45761</v>
      </c>
      <c r="B708" s="745" t="s">
        <v>8828</v>
      </c>
      <c r="C708" s="745" t="s">
        <v>8152</v>
      </c>
      <c r="D708" s="719" t="s">
        <v>8824</v>
      </c>
      <c r="E708" s="709">
        <v>700000</v>
      </c>
      <c r="F708" s="709"/>
      <c r="G708" s="711">
        <f t="shared" si="62"/>
        <v>8384861.1500000004</v>
      </c>
      <c r="I708" s="707">
        <v>45686</v>
      </c>
      <c r="J708" s="739" t="s">
        <v>8004</v>
      </c>
      <c r="K708" s="739" t="s">
        <v>8652</v>
      </c>
      <c r="L708" s="719" t="s">
        <v>8653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07">
        <v>45761</v>
      </c>
      <c r="B709" s="745" t="s">
        <v>8097</v>
      </c>
      <c r="C709" s="745" t="s">
        <v>8826</v>
      </c>
      <c r="D709" s="719" t="s">
        <v>8825</v>
      </c>
      <c r="E709" s="709">
        <v>500000</v>
      </c>
      <c r="F709" s="737"/>
      <c r="G709" s="711">
        <f t="shared" si="62"/>
        <v>7884861.1500000004</v>
      </c>
      <c r="I709" s="707">
        <v>45686</v>
      </c>
      <c r="J709" s="739"/>
      <c r="K709" s="739"/>
      <c r="L709" s="719" t="s">
        <v>8146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07">
        <v>45761</v>
      </c>
      <c r="B710" s="745" t="s">
        <v>8097</v>
      </c>
      <c r="C710" s="745" t="s">
        <v>8826</v>
      </c>
      <c r="D710" s="719" t="s">
        <v>8825</v>
      </c>
      <c r="E710" s="709">
        <v>500000</v>
      </c>
      <c r="F710" s="737"/>
      <c r="G710" s="711">
        <f t="shared" si="62"/>
        <v>7384861.1500000004</v>
      </c>
      <c r="I710" s="707">
        <v>45686</v>
      </c>
      <c r="J710" s="739"/>
      <c r="K710" s="739"/>
      <c r="L710" s="719" t="s">
        <v>8146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07">
        <v>45761</v>
      </c>
      <c r="B711" s="745"/>
      <c r="C711" s="745"/>
      <c r="D711" s="719" t="s">
        <v>8827</v>
      </c>
      <c r="E711" s="709">
        <v>500000</v>
      </c>
      <c r="F711" s="737"/>
      <c r="G711" s="711">
        <f t="shared" si="62"/>
        <v>6884861.1500000004</v>
      </c>
      <c r="I711" s="707">
        <v>45686</v>
      </c>
      <c r="J711" s="739"/>
      <c r="K711" s="739"/>
      <c r="L711" s="719" t="s">
        <v>8146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07">
        <v>45762</v>
      </c>
      <c r="B712" s="745"/>
      <c r="C712" s="745"/>
      <c r="D712" s="717" t="s">
        <v>8823</v>
      </c>
      <c r="E712" s="709"/>
      <c r="F712" s="709">
        <v>730002</v>
      </c>
      <c r="G712" s="711">
        <f t="shared" si="62"/>
        <v>7614863.1500000004</v>
      </c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07">
        <v>45763</v>
      </c>
      <c r="B713" s="745"/>
      <c r="C713" s="745" t="s">
        <v>8025</v>
      </c>
      <c r="D713" s="717" t="s">
        <v>8829</v>
      </c>
      <c r="E713" s="709">
        <v>1000000</v>
      </c>
      <c r="F713" s="737"/>
      <c r="G713" s="711">
        <f t="shared" si="62"/>
        <v>6614863.1500000004</v>
      </c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07">
        <v>45764</v>
      </c>
      <c r="B714" s="745" t="s">
        <v>8830</v>
      </c>
      <c r="C714" s="745" t="s">
        <v>8831</v>
      </c>
      <c r="D714" s="717" t="s">
        <v>8832</v>
      </c>
      <c r="E714" s="709">
        <v>450000</v>
      </c>
      <c r="F714" s="737"/>
      <c r="G714" s="711">
        <f t="shared" si="62"/>
        <v>6164863.1500000004</v>
      </c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8004</v>
      </c>
      <c r="K715" s="739" t="s">
        <v>8449</v>
      </c>
      <c r="L715" s="719" t="s">
        <v>8127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8004</v>
      </c>
      <c r="K716" s="739" t="s">
        <v>8654</v>
      </c>
      <c r="L716" s="719" t="s">
        <v>8655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8535</v>
      </c>
      <c r="K717" s="739" t="s">
        <v>8656</v>
      </c>
      <c r="L717" s="719" t="s">
        <v>8657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8490</v>
      </c>
      <c r="K718" s="739" t="s">
        <v>8658</v>
      </c>
      <c r="L718" s="719" t="s">
        <v>8659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8608</v>
      </c>
      <c r="L719" s="719" t="s">
        <v>8660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8661</v>
      </c>
      <c r="K720" s="739" t="s">
        <v>8572</v>
      </c>
      <c r="L720" s="719" t="s">
        <v>8571</v>
      </c>
      <c r="M720" s="709">
        <v>72500</v>
      </c>
      <c r="N720" s="737"/>
      <c r="O720" s="711">
        <f t="shared" ref="O720:O783" si="63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8097</v>
      </c>
      <c r="K721" s="739" t="s">
        <v>8353</v>
      </c>
      <c r="L721" s="719" t="s">
        <v>8354</v>
      </c>
      <c r="M721" s="709">
        <v>82000</v>
      </c>
      <c r="N721" s="737"/>
      <c r="O721" s="711">
        <f t="shared" si="63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8535</v>
      </c>
      <c r="K722" s="739" t="s">
        <v>8235</v>
      </c>
      <c r="L722" s="719" t="s">
        <v>8662</v>
      </c>
      <c r="M722" s="709">
        <v>101900</v>
      </c>
      <c r="N722" s="737"/>
      <c r="O722" s="711">
        <f t="shared" si="63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8567</v>
      </c>
      <c r="K723" s="739" t="s">
        <v>8450</v>
      </c>
      <c r="L723" s="719" t="s">
        <v>8663</v>
      </c>
      <c r="M723" s="709">
        <v>507000</v>
      </c>
      <c r="N723" s="737"/>
      <c r="O723" s="711">
        <f t="shared" si="63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8004</v>
      </c>
      <c r="K724" s="739" t="s">
        <v>8664</v>
      </c>
      <c r="L724" s="719" t="s">
        <v>8665</v>
      </c>
      <c r="M724" s="709">
        <v>200000</v>
      </c>
      <c r="N724" s="737"/>
      <c r="O724" s="711">
        <f t="shared" si="63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8004</v>
      </c>
      <c r="K725" s="739" t="s">
        <v>8664</v>
      </c>
      <c r="L725" s="719" t="s">
        <v>8665</v>
      </c>
      <c r="M725" s="709">
        <v>200000</v>
      </c>
      <c r="N725" s="737"/>
      <c r="O725" s="711">
        <f t="shared" si="63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8567</v>
      </c>
      <c r="K726" s="739" t="s">
        <v>8020</v>
      </c>
      <c r="L726" s="719" t="s">
        <v>8666</v>
      </c>
      <c r="M726" s="709">
        <v>30000</v>
      </c>
      <c r="N726" s="737"/>
      <c r="O726" s="711">
        <f t="shared" si="63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8490</v>
      </c>
      <c r="K727" s="739" t="s">
        <v>8650</v>
      </c>
      <c r="L727" s="719" t="s">
        <v>8667</v>
      </c>
      <c r="M727" s="709">
        <v>185100</v>
      </c>
      <c r="N727" s="737"/>
      <c r="O727" s="711">
        <f t="shared" si="63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8577</v>
      </c>
      <c r="K728" s="739" t="s">
        <v>8423</v>
      </c>
      <c r="L728" s="719" t="s">
        <v>8576</v>
      </c>
      <c r="M728" s="709">
        <v>100000</v>
      </c>
      <c r="N728" s="737"/>
      <c r="O728" s="711">
        <f t="shared" si="63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8551</v>
      </c>
      <c r="K729" s="739" t="s">
        <v>7984</v>
      </c>
      <c r="L729" s="719" t="s">
        <v>8613</v>
      </c>
      <c r="M729" s="709">
        <v>65620</v>
      </c>
      <c r="N729" s="737"/>
      <c r="O729" s="711">
        <f t="shared" si="63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8490</v>
      </c>
      <c r="K730" s="739" t="s">
        <v>7984</v>
      </c>
      <c r="L730" s="719" t="s">
        <v>8669</v>
      </c>
      <c r="M730" s="709">
        <v>124560</v>
      </c>
      <c r="N730" s="737"/>
      <c r="O730" s="711">
        <f t="shared" si="63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8535</v>
      </c>
      <c r="K731" s="739" t="s">
        <v>8020</v>
      </c>
      <c r="L731" s="719" t="s">
        <v>8670</v>
      </c>
      <c r="M731" s="709">
        <v>187000</v>
      </c>
      <c r="N731" s="737"/>
      <c r="O731" s="711">
        <f t="shared" si="63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8577</v>
      </c>
      <c r="K732" s="739" t="s">
        <v>8020</v>
      </c>
      <c r="L732" s="719" t="s">
        <v>8671</v>
      </c>
      <c r="M732" s="709">
        <v>90000</v>
      </c>
      <c r="N732" s="737"/>
      <c r="O732" s="711">
        <f t="shared" si="63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8567</v>
      </c>
      <c r="K733" s="739" t="s">
        <v>8020</v>
      </c>
      <c r="L733" s="719" t="s">
        <v>8672</v>
      </c>
      <c r="M733" s="709">
        <v>363419</v>
      </c>
      <c r="N733" s="737"/>
      <c r="O733" s="711">
        <f t="shared" si="63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8673</v>
      </c>
      <c r="K734" s="739" t="s">
        <v>8020</v>
      </c>
      <c r="L734" s="719" t="s">
        <v>8588</v>
      </c>
      <c r="M734" s="709">
        <v>177206</v>
      </c>
      <c r="N734" s="737"/>
      <c r="O734" s="711">
        <f t="shared" si="63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8030</v>
      </c>
      <c r="K735" s="739" t="s">
        <v>8020</v>
      </c>
      <c r="L735" s="719" t="s">
        <v>8674</v>
      </c>
      <c r="M735" s="709">
        <v>115000</v>
      </c>
      <c r="N735" s="737"/>
      <c r="O735" s="711">
        <f t="shared" si="63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8675</v>
      </c>
      <c r="K736" s="739" t="s">
        <v>8020</v>
      </c>
      <c r="L736" s="719" t="s">
        <v>8487</v>
      </c>
      <c r="M736" s="709">
        <v>181244</v>
      </c>
      <c r="N736" s="737"/>
      <c r="O736" s="711">
        <f t="shared" si="63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7996</v>
      </c>
      <c r="M737" s="709"/>
      <c r="N737" s="709">
        <v>2055383</v>
      </c>
      <c r="O737" s="711">
        <f t="shared" si="63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8682</v>
      </c>
      <c r="M738" s="716">
        <v>20000</v>
      </c>
      <c r="N738" s="709"/>
      <c r="O738" s="711">
        <f t="shared" si="63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8676</v>
      </c>
      <c r="M739" s="709">
        <v>500000</v>
      </c>
      <c r="N739" s="737"/>
      <c r="O739" s="711">
        <f t="shared" si="63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8004</v>
      </c>
      <c r="K740" s="739" t="s">
        <v>7487</v>
      </c>
      <c r="L740" s="719" t="s">
        <v>8677</v>
      </c>
      <c r="M740" s="709">
        <v>700000</v>
      </c>
      <c r="N740" s="737"/>
      <c r="O740" s="711">
        <f t="shared" si="63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8490</v>
      </c>
      <c r="K741" s="739" t="s">
        <v>8678</v>
      </c>
      <c r="L741" s="719" t="s">
        <v>8679</v>
      </c>
      <c r="M741" s="709">
        <v>50100</v>
      </c>
      <c r="N741" s="737"/>
      <c r="O741" s="711">
        <f t="shared" si="63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8004</v>
      </c>
      <c r="K742" s="739" t="s">
        <v>8019</v>
      </c>
      <c r="L742" s="719" t="s">
        <v>8018</v>
      </c>
      <c r="M742" s="709">
        <v>90000</v>
      </c>
      <c r="N742" s="737"/>
      <c r="O742" s="711">
        <f t="shared" si="63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8680</v>
      </c>
      <c r="M743" s="709">
        <v>1000000</v>
      </c>
      <c r="N743" s="737"/>
      <c r="O743" s="711">
        <f t="shared" si="63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8608</v>
      </c>
      <c r="L744" s="719" t="s">
        <v>8660</v>
      </c>
      <c r="M744" s="709">
        <v>500000</v>
      </c>
      <c r="N744" s="737"/>
      <c r="O744" s="711">
        <f t="shared" si="63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8490</v>
      </c>
      <c r="K745" s="739" t="s">
        <v>8650</v>
      </c>
      <c r="L745" s="719" t="s">
        <v>8681</v>
      </c>
      <c r="M745" s="709">
        <v>1000000</v>
      </c>
      <c r="N745" s="737"/>
      <c r="O745" s="711">
        <f t="shared" si="63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8490</v>
      </c>
      <c r="K746" s="739" t="s">
        <v>8036</v>
      </c>
      <c r="L746" s="719" t="s">
        <v>8683</v>
      </c>
      <c r="M746" s="709">
        <v>168000</v>
      </c>
      <c r="N746" s="737"/>
      <c r="O746" s="711">
        <f t="shared" si="63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8004</v>
      </c>
      <c r="K747" s="739" t="s">
        <v>7979</v>
      </c>
      <c r="L747" s="719" t="s">
        <v>8684</v>
      </c>
      <c r="M747" s="709">
        <v>54400</v>
      </c>
      <c r="N747" s="737"/>
      <c r="O747" s="711">
        <f t="shared" si="63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8567</v>
      </c>
      <c r="K748" s="739" t="s">
        <v>7984</v>
      </c>
      <c r="L748" s="719" t="s">
        <v>8685</v>
      </c>
      <c r="M748" s="709">
        <v>80000</v>
      </c>
      <c r="N748" s="737"/>
      <c r="O748" s="711">
        <f t="shared" si="63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8551</v>
      </c>
      <c r="K749" s="739" t="s">
        <v>7984</v>
      </c>
      <c r="L749" s="719" t="s">
        <v>8613</v>
      </c>
      <c r="M749" s="709">
        <v>113620</v>
      </c>
      <c r="N749" s="737"/>
      <c r="O749" s="711">
        <f t="shared" si="63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8551</v>
      </c>
      <c r="K750" s="739" t="s">
        <v>8203</v>
      </c>
      <c r="L750" s="719" t="s">
        <v>8693</v>
      </c>
      <c r="M750" s="709">
        <v>33000</v>
      </c>
      <c r="N750" s="737"/>
      <c r="O750" s="711">
        <f t="shared" si="63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8686</v>
      </c>
      <c r="K751" s="739" t="s">
        <v>8687</v>
      </c>
      <c r="L751" s="719" t="s">
        <v>8688</v>
      </c>
      <c r="M751" s="709">
        <v>100000</v>
      </c>
      <c r="N751" s="737"/>
      <c r="O751" s="711">
        <f t="shared" si="63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8004</v>
      </c>
      <c r="K752" s="739" t="s">
        <v>8689</v>
      </c>
      <c r="L752" s="719" t="s">
        <v>8690</v>
      </c>
      <c r="M752" s="709">
        <v>150000</v>
      </c>
      <c r="N752" s="737"/>
      <c r="O752" s="711">
        <f t="shared" si="63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8054</v>
      </c>
      <c r="K753" s="739" t="s">
        <v>8691</v>
      </c>
      <c r="L753" s="719" t="s">
        <v>8692</v>
      </c>
      <c r="M753" s="709">
        <v>40000</v>
      </c>
      <c r="N753" s="737"/>
      <c r="O753" s="711">
        <f t="shared" si="63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8490</v>
      </c>
      <c r="K754" s="739" t="s">
        <v>8650</v>
      </c>
      <c r="L754" s="719" t="s">
        <v>8694</v>
      </c>
      <c r="M754" s="709">
        <v>282830</v>
      </c>
      <c r="N754" s="737"/>
      <c r="O754" s="711">
        <f t="shared" si="63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8490</v>
      </c>
      <c r="K755" s="739" t="s">
        <v>7984</v>
      </c>
      <c r="L755" s="719" t="s">
        <v>8695</v>
      </c>
      <c r="M755" s="709">
        <v>78400</v>
      </c>
      <c r="N755" s="737"/>
      <c r="O755" s="711">
        <f t="shared" si="63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7981</v>
      </c>
      <c r="K756" s="739" t="s">
        <v>6931</v>
      </c>
      <c r="L756" s="719" t="s">
        <v>8696</v>
      </c>
      <c r="M756" s="709">
        <v>100000</v>
      </c>
      <c r="N756" s="737"/>
      <c r="O756" s="711">
        <f t="shared" si="63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8697</v>
      </c>
      <c r="K757" s="739" t="s">
        <v>8131</v>
      </c>
      <c r="L757" s="719" t="s">
        <v>8489</v>
      </c>
      <c r="M757" s="709">
        <v>535220</v>
      </c>
      <c r="N757" s="737"/>
      <c r="O757" s="711">
        <f t="shared" si="63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8490</v>
      </c>
      <c r="K758" s="739" t="s">
        <v>8698</v>
      </c>
      <c r="L758" s="719" t="s">
        <v>8699</v>
      </c>
      <c r="M758" s="709">
        <v>80000</v>
      </c>
      <c r="N758" s="737"/>
      <c r="O758" s="711">
        <f t="shared" si="63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8004</v>
      </c>
      <c r="K759" s="739" t="s">
        <v>8572</v>
      </c>
      <c r="L759" s="719" t="s">
        <v>8571</v>
      </c>
      <c r="M759" s="709">
        <v>83265</v>
      </c>
      <c r="N759" s="737"/>
      <c r="O759" s="711">
        <f t="shared" si="63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8004</v>
      </c>
      <c r="K760" s="739" t="s">
        <v>8391</v>
      </c>
      <c r="L760" s="719" t="s">
        <v>8700</v>
      </c>
      <c r="M760" s="709">
        <v>100000</v>
      </c>
      <c r="N760" s="737"/>
      <c r="O760" s="711">
        <f t="shared" si="63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8567</v>
      </c>
      <c r="K761" s="739" t="s">
        <v>8227</v>
      </c>
      <c r="L761" s="719" t="s">
        <v>8704</v>
      </c>
      <c r="M761" s="709">
        <v>41600</v>
      </c>
      <c r="N761" s="737"/>
      <c r="O761" s="711">
        <f t="shared" si="63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8004</v>
      </c>
      <c r="K762" s="739" t="s">
        <v>8705</v>
      </c>
      <c r="L762" s="719" t="s">
        <v>8706</v>
      </c>
      <c r="M762" s="709">
        <v>90000</v>
      </c>
      <c r="N762" s="737"/>
      <c r="O762" s="711">
        <f t="shared" si="63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8004</v>
      </c>
      <c r="K763" s="739" t="s">
        <v>8152</v>
      </c>
      <c r="L763" s="719" t="s">
        <v>8707</v>
      </c>
      <c r="M763" s="709">
        <v>500000</v>
      </c>
      <c r="N763" s="737"/>
      <c r="O763" s="711">
        <f t="shared" si="63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8055</v>
      </c>
      <c r="K764" s="739" t="s">
        <v>8708</v>
      </c>
      <c r="L764" s="719" t="s">
        <v>8710</v>
      </c>
      <c r="M764" s="709">
        <v>150000</v>
      </c>
      <c r="N764" s="737"/>
      <c r="O764" s="711">
        <f t="shared" si="63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8567</v>
      </c>
      <c r="K765" s="739" t="s">
        <v>7984</v>
      </c>
      <c r="L765" s="719" t="s">
        <v>8709</v>
      </c>
      <c r="M765" s="709">
        <v>67100</v>
      </c>
      <c r="N765" s="737"/>
      <c r="O765" s="711">
        <f t="shared" si="63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8567</v>
      </c>
      <c r="K766" s="739" t="s">
        <v>7984</v>
      </c>
      <c r="L766" s="719" t="s">
        <v>8711</v>
      </c>
      <c r="M766" s="709">
        <v>56100</v>
      </c>
      <c r="N766" s="737"/>
      <c r="O766" s="711">
        <f t="shared" si="63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8055</v>
      </c>
      <c r="K767" s="739" t="s">
        <v>7984</v>
      </c>
      <c r="L767" s="719" t="s">
        <v>8712</v>
      </c>
      <c r="M767" s="709">
        <v>40000</v>
      </c>
      <c r="N767" s="737"/>
      <c r="O767" s="711">
        <f t="shared" si="63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8331</v>
      </c>
      <c r="K768" s="739" t="s">
        <v>7984</v>
      </c>
      <c r="L768" s="719" t="s">
        <v>8713</v>
      </c>
      <c r="M768" s="709">
        <v>100000</v>
      </c>
      <c r="N768" s="737"/>
      <c r="O768" s="711">
        <f t="shared" si="63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8490</v>
      </c>
      <c r="K769" s="739" t="s">
        <v>8678</v>
      </c>
      <c r="L769" s="719" t="s">
        <v>8714</v>
      </c>
      <c r="M769" s="709">
        <v>101465</v>
      </c>
      <c r="N769" s="737"/>
      <c r="O769" s="711">
        <f t="shared" si="63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8313</v>
      </c>
      <c r="K770" s="739" t="s">
        <v>8715</v>
      </c>
      <c r="L770" s="719" t="s">
        <v>8716</v>
      </c>
      <c r="M770" s="709">
        <v>250000</v>
      </c>
      <c r="N770" s="737"/>
      <c r="O770" s="711">
        <f t="shared" si="63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8331</v>
      </c>
      <c r="K771" s="739" t="s">
        <v>7984</v>
      </c>
      <c r="L771" s="719" t="s">
        <v>8717</v>
      </c>
      <c r="M771" s="709">
        <v>43228</v>
      </c>
      <c r="N771" s="737"/>
      <c r="O771" s="711">
        <f t="shared" si="63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8173</v>
      </c>
      <c r="K772" s="739" t="s">
        <v>7984</v>
      </c>
      <c r="L772" s="719" t="s">
        <v>8718</v>
      </c>
      <c r="M772" s="709">
        <v>32440</v>
      </c>
      <c r="N772" s="737"/>
      <c r="O772" s="711">
        <f t="shared" si="63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8004</v>
      </c>
      <c r="K773" s="739" t="s">
        <v>7984</v>
      </c>
      <c r="L773" s="719" t="s">
        <v>8719</v>
      </c>
      <c r="M773" s="709">
        <v>32500</v>
      </c>
      <c r="N773" s="737"/>
      <c r="O773" s="711">
        <f t="shared" si="63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8490</v>
      </c>
      <c r="K774" s="739" t="s">
        <v>8650</v>
      </c>
      <c r="L774" s="719" t="s">
        <v>8694</v>
      </c>
      <c r="M774" s="709">
        <v>414700</v>
      </c>
      <c r="N774" s="737"/>
      <c r="O774" s="711">
        <f t="shared" si="63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8490</v>
      </c>
      <c r="K775" s="739" t="s">
        <v>8412</v>
      </c>
      <c r="L775" s="719" t="s">
        <v>8622</v>
      </c>
      <c r="M775" s="709">
        <v>300000</v>
      </c>
      <c r="N775" s="737"/>
      <c r="O775" s="711">
        <f t="shared" si="63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8720</v>
      </c>
      <c r="M776" s="709"/>
      <c r="N776" s="709">
        <v>7307488</v>
      </c>
      <c r="O776" s="711">
        <f t="shared" si="63"/>
        <v>4423969.9799999995</v>
      </c>
      <c r="P776" s="756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8682</v>
      </c>
      <c r="M777" s="716">
        <v>61000</v>
      </c>
      <c r="N777" s="709"/>
      <c r="O777" s="711">
        <f t="shared" si="63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8004</v>
      </c>
      <c r="K778" s="739" t="s">
        <v>8318</v>
      </c>
      <c r="L778" s="719" t="s">
        <v>8721</v>
      </c>
      <c r="M778" s="709">
        <v>500000</v>
      </c>
      <c r="N778" s="737"/>
      <c r="O778" s="711">
        <f t="shared" si="63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8551</v>
      </c>
      <c r="K779" s="739" t="s">
        <v>7984</v>
      </c>
      <c r="L779" s="719" t="s">
        <v>8613</v>
      </c>
      <c r="M779" s="709">
        <v>86530</v>
      </c>
      <c r="N779" s="737"/>
      <c r="O779" s="711">
        <f t="shared" si="63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8004</v>
      </c>
      <c r="K780" s="739" t="s">
        <v>8723</v>
      </c>
      <c r="L780" s="719" t="s">
        <v>8722</v>
      </c>
      <c r="M780" s="709">
        <v>150000</v>
      </c>
      <c r="N780" s="737"/>
      <c r="O780" s="711">
        <f t="shared" si="63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8055</v>
      </c>
      <c r="K781" s="739" t="s">
        <v>8725</v>
      </c>
      <c r="L781" s="719" t="s">
        <v>8724</v>
      </c>
      <c r="M781" s="709">
        <v>128000</v>
      </c>
      <c r="N781" s="737"/>
      <c r="O781" s="711">
        <f t="shared" si="63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8727</v>
      </c>
      <c r="K782" s="739" t="s">
        <v>7984</v>
      </c>
      <c r="L782" s="719" t="s">
        <v>8726</v>
      </c>
      <c r="M782" s="709">
        <v>40220</v>
      </c>
      <c r="N782" s="737"/>
      <c r="O782" s="711">
        <f t="shared" si="63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8727</v>
      </c>
      <c r="K783" s="739" t="s">
        <v>8728</v>
      </c>
      <c r="L783" s="719" t="s">
        <v>8729</v>
      </c>
      <c r="M783" s="709">
        <v>200000</v>
      </c>
      <c r="N783" s="737"/>
      <c r="O783" s="711">
        <f t="shared" si="63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8028</v>
      </c>
      <c r="K784" s="739" t="s">
        <v>8732</v>
      </c>
      <c r="L784" s="719" t="s">
        <v>8733</v>
      </c>
      <c r="M784" s="709">
        <v>42000</v>
      </c>
      <c r="N784" s="737"/>
      <c r="O784" s="711">
        <f t="shared" ref="O784:O790" si="64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8294</v>
      </c>
      <c r="K785" s="739" t="s">
        <v>8730</v>
      </c>
      <c r="L785" s="719" t="s">
        <v>8731</v>
      </c>
      <c r="M785" s="709">
        <v>50000</v>
      </c>
      <c r="N785" s="737"/>
      <c r="O785" s="711">
        <f t="shared" si="64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8053</v>
      </c>
      <c r="K786" s="739" t="s">
        <v>8130</v>
      </c>
      <c r="L786" s="719" t="s">
        <v>8128</v>
      </c>
      <c r="M786" s="709">
        <v>80000</v>
      </c>
      <c r="N786" s="737"/>
      <c r="O786" s="711">
        <f t="shared" si="64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8004</v>
      </c>
      <c r="K787" s="739" t="s">
        <v>8041</v>
      </c>
      <c r="L787" s="719" t="s">
        <v>8735</v>
      </c>
      <c r="M787" s="709">
        <v>207000</v>
      </c>
      <c r="N787" s="737"/>
      <c r="O787" s="711">
        <f t="shared" si="64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8028</v>
      </c>
      <c r="K788" s="739" t="s">
        <v>7984</v>
      </c>
      <c r="L788" s="719" t="s">
        <v>8734</v>
      </c>
      <c r="M788" s="709">
        <v>118000</v>
      </c>
      <c r="N788" s="737"/>
      <c r="O788" s="711">
        <f t="shared" si="64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8727</v>
      </c>
      <c r="K789" s="739" t="s">
        <v>8235</v>
      </c>
      <c r="L789" s="719" t="s">
        <v>8736</v>
      </c>
      <c r="M789" s="709">
        <v>50000</v>
      </c>
      <c r="N789" s="737"/>
      <c r="O789" s="711">
        <f t="shared" si="64"/>
        <v>2711219.9799999995</v>
      </c>
    </row>
    <row r="790" spans="1:15" ht="24" x14ac:dyDescent="0.3">
      <c r="A790" s="737"/>
      <c r="B790" s="745"/>
      <c r="C790" s="745"/>
      <c r="D790" s="717"/>
      <c r="E790" s="709"/>
      <c r="F790" s="737"/>
      <c r="G790" s="737"/>
      <c r="I790" s="707">
        <v>45712</v>
      </c>
      <c r="J790" s="739" t="s">
        <v>8567</v>
      </c>
      <c r="K790" s="739" t="s">
        <v>7984</v>
      </c>
      <c r="L790" s="719" t="s">
        <v>8613</v>
      </c>
      <c r="M790" s="709">
        <v>129000</v>
      </c>
      <c r="N790" s="737"/>
      <c r="O790" s="711">
        <f t="shared" si="64"/>
        <v>2582219.9799999995</v>
      </c>
    </row>
    <row r="791" spans="1:15" ht="36" x14ac:dyDescent="0.3">
      <c r="A791" s="737"/>
      <c r="B791" s="745"/>
      <c r="C791" s="745"/>
      <c r="D791" s="717"/>
      <c r="E791" s="709"/>
      <c r="F791" s="737"/>
      <c r="G791" s="737"/>
      <c r="I791" s="707">
        <v>45713</v>
      </c>
      <c r="J791" s="739" t="s">
        <v>8313</v>
      </c>
      <c r="K791" s="739" t="s">
        <v>8131</v>
      </c>
      <c r="L791" s="719" t="s">
        <v>8739</v>
      </c>
      <c r="M791" s="709">
        <v>116289</v>
      </c>
      <c r="N791" s="737"/>
      <c r="O791" s="711">
        <f t="shared" ref="O791" si="65">N791+O790-M791</f>
        <v>2465930.9799999995</v>
      </c>
    </row>
    <row r="792" spans="1:15" ht="36" x14ac:dyDescent="0.3">
      <c r="A792" s="737"/>
      <c r="B792" s="745"/>
      <c r="C792" s="745"/>
      <c r="D792" s="717"/>
      <c r="E792" s="709"/>
      <c r="F792" s="737"/>
      <c r="G792" s="737"/>
      <c r="I792" s="707">
        <v>45713</v>
      </c>
      <c r="J792" s="739" t="s">
        <v>8727</v>
      </c>
      <c r="K792" s="739" t="s">
        <v>8741</v>
      </c>
      <c r="L792" s="719" t="s">
        <v>8740</v>
      </c>
      <c r="M792" s="709">
        <v>46500</v>
      </c>
      <c r="N792" s="737"/>
      <c r="O792" s="711">
        <f t="shared" ref="O792:O793" si="66">N792+O791-M792</f>
        <v>2419430.9799999995</v>
      </c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07">
        <v>45713</v>
      </c>
      <c r="J793" s="739" t="s">
        <v>8535</v>
      </c>
      <c r="K793" s="739" t="s">
        <v>8656</v>
      </c>
      <c r="L793" s="719" t="s">
        <v>8742</v>
      </c>
      <c r="M793" s="709">
        <v>750000</v>
      </c>
      <c r="N793" s="737"/>
      <c r="O793" s="711">
        <f t="shared" si="66"/>
        <v>1669430.9799999995</v>
      </c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07">
        <v>45714</v>
      </c>
      <c r="J794" s="739" t="s">
        <v>8313</v>
      </c>
      <c r="K794" s="739" t="s">
        <v>8434</v>
      </c>
      <c r="L794" s="719" t="s">
        <v>8743</v>
      </c>
      <c r="M794" s="709">
        <v>50000</v>
      </c>
      <c r="N794" s="737"/>
      <c r="O794" s="711">
        <f t="shared" ref="O794:O795" si="67">N794+O793-M794</f>
        <v>1619430.9799999995</v>
      </c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07">
        <v>45714</v>
      </c>
      <c r="J795" s="739" t="s">
        <v>8030</v>
      </c>
      <c r="K795" s="739" t="s">
        <v>8744</v>
      </c>
      <c r="L795" s="719" t="s">
        <v>8581</v>
      </c>
      <c r="M795" s="709">
        <v>50000</v>
      </c>
      <c r="N795" s="737"/>
      <c r="O795" s="711">
        <f t="shared" si="67"/>
        <v>1569430.9799999995</v>
      </c>
    </row>
    <row r="796" spans="1:15" ht="24" x14ac:dyDescent="0.3">
      <c r="A796" s="737"/>
      <c r="B796" s="745"/>
      <c r="C796" s="745"/>
      <c r="D796" s="717"/>
      <c r="E796" s="709"/>
      <c r="F796" s="737"/>
      <c r="G796" s="737"/>
      <c r="I796" s="707">
        <v>45714</v>
      </c>
      <c r="J796" s="739" t="s">
        <v>8030</v>
      </c>
      <c r="K796" s="739" t="s">
        <v>8745</v>
      </c>
      <c r="L796" s="719" t="s">
        <v>8746</v>
      </c>
      <c r="M796" s="709">
        <v>79000</v>
      </c>
      <c r="N796" s="737"/>
      <c r="O796" s="711">
        <f t="shared" ref="O796" si="68">N796+O795-M796</f>
        <v>1490430.9799999995</v>
      </c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07">
        <v>45714</v>
      </c>
      <c r="J797" s="739" t="s">
        <v>8004</v>
      </c>
      <c r="K797" s="739" t="s">
        <v>8650</v>
      </c>
      <c r="L797" s="719" t="s">
        <v>8694</v>
      </c>
      <c r="M797" s="709">
        <v>282000</v>
      </c>
      <c r="N797" s="737"/>
      <c r="O797" s="711">
        <f t="shared" ref="O797:O815" si="69">N797+O796-M797</f>
        <v>1208430.9799999995</v>
      </c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07">
        <v>45715</v>
      </c>
      <c r="J798" s="739" t="s">
        <v>8535</v>
      </c>
      <c r="K798" s="739" t="s">
        <v>8656</v>
      </c>
      <c r="L798" s="719" t="s">
        <v>8742</v>
      </c>
      <c r="M798" s="709">
        <v>250000</v>
      </c>
      <c r="N798" s="737"/>
      <c r="O798" s="711">
        <f t="shared" si="69"/>
        <v>958430.97999999952</v>
      </c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07">
        <v>45715</v>
      </c>
      <c r="J799" s="739"/>
      <c r="K799" s="739"/>
      <c r="L799" s="719" t="s">
        <v>8747</v>
      </c>
      <c r="M799" s="709"/>
      <c r="N799" s="709">
        <v>3300000</v>
      </c>
      <c r="O799" s="711">
        <f t="shared" si="69"/>
        <v>4258430.9799999995</v>
      </c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07">
        <v>45715</v>
      </c>
      <c r="J800" s="739"/>
      <c r="K800" s="739"/>
      <c r="L800" s="721" t="s">
        <v>8682</v>
      </c>
      <c r="M800" s="716">
        <v>33000</v>
      </c>
      <c r="N800" s="709"/>
      <c r="O800" s="711">
        <f t="shared" si="69"/>
        <v>4225430.9799999995</v>
      </c>
    </row>
    <row r="801" spans="1:15" ht="36" x14ac:dyDescent="0.3">
      <c r="A801" s="737"/>
      <c r="B801" s="745"/>
      <c r="C801" s="745"/>
      <c r="D801" s="717"/>
      <c r="E801" s="709"/>
      <c r="F801" s="737"/>
      <c r="G801" s="737"/>
      <c r="I801" s="707">
        <v>45716</v>
      </c>
      <c r="J801" s="739" t="s">
        <v>8750</v>
      </c>
      <c r="K801" s="739" t="s">
        <v>8751</v>
      </c>
      <c r="L801" s="719" t="s">
        <v>8749</v>
      </c>
      <c r="M801" s="709">
        <v>500000</v>
      </c>
      <c r="N801" s="737"/>
      <c r="O801" s="711">
        <f t="shared" si="69"/>
        <v>3725430.9799999995</v>
      </c>
    </row>
    <row r="802" spans="1:15" ht="36" x14ac:dyDescent="0.3">
      <c r="A802" s="737"/>
      <c r="B802" s="745"/>
      <c r="C802" s="745"/>
      <c r="D802" s="717"/>
      <c r="E802" s="709"/>
      <c r="F802" s="737"/>
      <c r="G802" s="737"/>
      <c r="I802" s="707">
        <v>45717</v>
      </c>
      <c r="J802" s="740" t="s">
        <v>8331</v>
      </c>
      <c r="K802" s="739" t="s">
        <v>8752</v>
      </c>
      <c r="L802" s="719" t="s">
        <v>8753</v>
      </c>
      <c r="M802" s="709">
        <v>500000</v>
      </c>
      <c r="N802" s="737"/>
      <c r="O802" s="711">
        <f t="shared" si="69"/>
        <v>3225430.9799999995</v>
      </c>
    </row>
    <row r="803" spans="1:15" ht="24" x14ac:dyDescent="0.3">
      <c r="A803" s="737"/>
      <c r="B803" s="745"/>
      <c r="C803" s="745"/>
      <c r="D803" s="717"/>
      <c r="E803" s="709"/>
      <c r="F803" s="737"/>
      <c r="G803" s="737"/>
      <c r="I803" s="707">
        <v>45717</v>
      </c>
      <c r="J803" s="740" t="s">
        <v>8727</v>
      </c>
      <c r="K803" s="739" t="s">
        <v>8728</v>
      </c>
      <c r="L803" s="719" t="s">
        <v>8754</v>
      </c>
      <c r="M803" s="709">
        <v>100000</v>
      </c>
      <c r="N803" s="737"/>
      <c r="O803" s="711">
        <f t="shared" si="69"/>
        <v>3125430.9799999995</v>
      </c>
    </row>
    <row r="804" spans="1:15" ht="24" x14ac:dyDescent="0.3">
      <c r="A804" s="737"/>
      <c r="B804" s="745"/>
      <c r="C804" s="745"/>
      <c r="D804" s="717"/>
      <c r="E804" s="709"/>
      <c r="F804" s="737"/>
      <c r="G804" s="737"/>
      <c r="I804" s="707">
        <v>45717</v>
      </c>
      <c r="J804" s="740" t="s">
        <v>8028</v>
      </c>
      <c r="K804" s="739" t="s">
        <v>8644</v>
      </c>
      <c r="L804" s="719" t="s">
        <v>8755</v>
      </c>
      <c r="M804" s="709">
        <v>110000</v>
      </c>
      <c r="N804" s="737"/>
      <c r="O804" s="711">
        <f t="shared" si="69"/>
        <v>3015430.9799999995</v>
      </c>
    </row>
    <row r="805" spans="1:15" ht="24" x14ac:dyDescent="0.3">
      <c r="A805" s="737"/>
      <c r="B805" s="745"/>
      <c r="C805" s="745"/>
      <c r="D805" s="717"/>
      <c r="E805" s="709"/>
      <c r="F805" s="737"/>
      <c r="G805" s="737"/>
      <c r="I805" s="707">
        <v>45717</v>
      </c>
      <c r="J805" s="739" t="s">
        <v>8551</v>
      </c>
      <c r="K805" s="739" t="s">
        <v>7984</v>
      </c>
      <c r="L805" s="719" t="s">
        <v>8613</v>
      </c>
      <c r="M805" s="709">
        <v>88400</v>
      </c>
      <c r="N805" s="737"/>
      <c r="O805" s="711">
        <f t="shared" si="69"/>
        <v>2927030.9799999995</v>
      </c>
    </row>
    <row r="806" spans="1:15" ht="36" x14ac:dyDescent="0.3">
      <c r="A806" s="737"/>
      <c r="B806" s="745"/>
      <c r="C806" s="745"/>
      <c r="D806" s="717"/>
      <c r="E806" s="709"/>
      <c r="F806" s="737"/>
      <c r="G806" s="737"/>
      <c r="I806" s="707">
        <v>45717</v>
      </c>
      <c r="J806" s="739" t="s">
        <v>8727</v>
      </c>
      <c r="K806" s="739" t="s">
        <v>7984</v>
      </c>
      <c r="L806" s="719" t="s">
        <v>8756</v>
      </c>
      <c r="M806" s="709">
        <v>150000</v>
      </c>
      <c r="N806" s="737"/>
      <c r="O806" s="711">
        <f t="shared" si="69"/>
        <v>2777030.9799999995</v>
      </c>
    </row>
    <row r="807" spans="1:15" ht="24" x14ac:dyDescent="0.3">
      <c r="A807" s="737"/>
      <c r="B807" s="745"/>
      <c r="C807" s="745"/>
      <c r="D807" s="717"/>
      <c r="E807" s="709"/>
      <c r="F807" s="737"/>
      <c r="G807" s="737"/>
      <c r="I807" s="707">
        <v>45717</v>
      </c>
      <c r="J807" s="739" t="s">
        <v>8686</v>
      </c>
      <c r="K807" s="739" t="s">
        <v>8687</v>
      </c>
      <c r="L807" s="719" t="s">
        <v>8757</v>
      </c>
      <c r="M807" s="709">
        <v>150000</v>
      </c>
      <c r="N807" s="737"/>
      <c r="O807" s="711">
        <f t="shared" si="69"/>
        <v>2627030.9799999995</v>
      </c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07">
        <v>45719</v>
      </c>
      <c r="J808" s="739"/>
      <c r="K808" s="739"/>
      <c r="L808" s="719" t="s">
        <v>8779</v>
      </c>
      <c r="M808" s="709">
        <v>1000000</v>
      </c>
      <c r="N808" s="737"/>
      <c r="O808" s="711">
        <f t="shared" si="69"/>
        <v>1627030.9799999995</v>
      </c>
    </row>
    <row r="809" spans="1:15" ht="24" x14ac:dyDescent="0.3">
      <c r="A809" s="737"/>
      <c r="B809" s="745"/>
      <c r="C809" s="745"/>
      <c r="D809" s="717"/>
      <c r="E809" s="709"/>
      <c r="F809" s="737"/>
      <c r="G809" s="737"/>
      <c r="I809" s="707">
        <v>45720</v>
      </c>
      <c r="J809" s="739" t="s">
        <v>7981</v>
      </c>
      <c r="K809" s="739" t="s">
        <v>8761</v>
      </c>
      <c r="L809" s="719" t="s">
        <v>8760</v>
      </c>
      <c r="M809" s="709">
        <v>200000</v>
      </c>
      <c r="N809" s="737"/>
      <c r="O809" s="711">
        <f t="shared" si="69"/>
        <v>1427030.9799999995</v>
      </c>
    </row>
    <row r="810" spans="1:15" ht="36" x14ac:dyDescent="0.3">
      <c r="A810" s="737"/>
      <c r="B810" s="745"/>
      <c r="C810" s="745"/>
      <c r="D810" s="717"/>
      <c r="E810" s="709"/>
      <c r="F810" s="737"/>
      <c r="G810" s="737"/>
      <c r="I810" s="707">
        <v>45720</v>
      </c>
      <c r="J810" s="739" t="s">
        <v>8727</v>
      </c>
      <c r="K810" s="739" t="s">
        <v>7984</v>
      </c>
      <c r="L810" s="719" t="s">
        <v>8762</v>
      </c>
      <c r="M810" s="709">
        <v>50000</v>
      </c>
      <c r="N810" s="737"/>
      <c r="O810" s="711">
        <f t="shared" si="69"/>
        <v>1377030.9799999995</v>
      </c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07">
        <v>45720</v>
      </c>
      <c r="J811" s="739" t="s">
        <v>8535</v>
      </c>
      <c r="K811" s="739" t="s">
        <v>8417</v>
      </c>
      <c r="L811" s="719" t="s">
        <v>8763</v>
      </c>
      <c r="M811" s="709">
        <v>187000</v>
      </c>
      <c r="N811" s="737"/>
      <c r="O811" s="711">
        <f t="shared" si="69"/>
        <v>1190030.9799999995</v>
      </c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07">
        <v>45720</v>
      </c>
      <c r="J812" s="739" t="s">
        <v>8028</v>
      </c>
      <c r="K812" s="739" t="s">
        <v>8417</v>
      </c>
      <c r="L812" s="719" t="s">
        <v>8764</v>
      </c>
      <c r="M812" s="709">
        <v>90000</v>
      </c>
      <c r="N812" s="737"/>
      <c r="O812" s="711">
        <f t="shared" si="69"/>
        <v>1100030.9799999995</v>
      </c>
    </row>
    <row r="813" spans="1:15" ht="24" x14ac:dyDescent="0.3">
      <c r="A813" s="737"/>
      <c r="B813" s="745"/>
      <c r="C813" s="745"/>
      <c r="D813" s="717"/>
      <c r="E813" s="709"/>
      <c r="F813" s="737"/>
      <c r="G813" s="737"/>
      <c r="I813" s="707">
        <v>45721</v>
      </c>
      <c r="J813" s="739" t="s">
        <v>8765</v>
      </c>
      <c r="K813" s="739" t="s">
        <v>8302</v>
      </c>
      <c r="L813" s="719" t="s">
        <v>8766</v>
      </c>
      <c r="M813" s="709">
        <v>150000</v>
      </c>
      <c r="N813" s="737"/>
      <c r="O813" s="711">
        <f t="shared" si="69"/>
        <v>950030.97999999952</v>
      </c>
    </row>
    <row r="814" spans="1:15" ht="24" x14ac:dyDescent="0.3">
      <c r="A814" s="737"/>
      <c r="B814" s="745"/>
      <c r="C814" s="745"/>
      <c r="D814" s="717"/>
      <c r="E814" s="709"/>
      <c r="F814" s="737"/>
      <c r="G814" s="737"/>
      <c r="I814" s="707">
        <v>45721</v>
      </c>
      <c r="J814" s="739" t="s">
        <v>8567</v>
      </c>
      <c r="K814" s="739" t="s">
        <v>8417</v>
      </c>
      <c r="L814" s="719" t="s">
        <v>8767</v>
      </c>
      <c r="M814" s="709">
        <v>210200</v>
      </c>
      <c r="N814" s="737"/>
      <c r="O814" s="711">
        <f t="shared" si="69"/>
        <v>739830.97999999952</v>
      </c>
    </row>
    <row r="815" spans="1:15" ht="36" x14ac:dyDescent="0.3">
      <c r="A815" s="737"/>
      <c r="B815" s="745"/>
      <c r="C815" s="745"/>
      <c r="D815" s="717"/>
      <c r="E815" s="709"/>
      <c r="F815" s="737"/>
      <c r="G815" s="737"/>
      <c r="I815" s="707">
        <v>45722</v>
      </c>
      <c r="J815" s="739" t="s">
        <v>8432</v>
      </c>
      <c r="K815" s="739" t="s">
        <v>7984</v>
      </c>
      <c r="L815" s="719" t="s">
        <v>8768</v>
      </c>
      <c r="M815" s="709">
        <v>75000</v>
      </c>
      <c r="N815" s="737"/>
      <c r="O815" s="711">
        <f t="shared" si="69"/>
        <v>664830.97999999952</v>
      </c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07">
        <v>45722</v>
      </c>
      <c r="J816" s="739" t="s">
        <v>8400</v>
      </c>
      <c r="K816" s="739" t="s">
        <v>8417</v>
      </c>
      <c r="L816" s="719" t="s">
        <v>8585</v>
      </c>
      <c r="M816" s="709">
        <v>192569</v>
      </c>
      <c r="N816" s="737"/>
      <c r="O816" s="711">
        <f t="shared" ref="O816" si="70">N816+O815-M816</f>
        <v>472261.97999999952</v>
      </c>
    </row>
    <row r="817" spans="1:15" ht="24" x14ac:dyDescent="0.3">
      <c r="A817" s="737"/>
      <c r="B817" s="745"/>
      <c r="C817" s="745"/>
      <c r="D817" s="717"/>
      <c r="E817" s="709"/>
      <c r="F817" s="737"/>
      <c r="G817" s="737"/>
      <c r="I817" s="707">
        <v>45722</v>
      </c>
      <c r="J817" s="739" t="s">
        <v>8727</v>
      </c>
      <c r="K817" s="739" t="s">
        <v>8769</v>
      </c>
      <c r="L817" s="719" t="s">
        <v>8770</v>
      </c>
      <c r="M817" s="709">
        <v>100000</v>
      </c>
      <c r="N817" s="737"/>
      <c r="O817" s="711">
        <f t="shared" ref="O817" si="71">N817+O816-M817</f>
        <v>372261.97999999952</v>
      </c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07">
        <v>45722</v>
      </c>
      <c r="J818" s="739" t="s">
        <v>8030</v>
      </c>
      <c r="K818" s="739" t="s">
        <v>8417</v>
      </c>
      <c r="L818" s="719" t="s">
        <v>8771</v>
      </c>
      <c r="M818" s="709">
        <v>101429</v>
      </c>
      <c r="N818" s="737"/>
      <c r="O818" s="711">
        <f t="shared" ref="O818" si="72">N818+O817-M818</f>
        <v>270832.97999999952</v>
      </c>
    </row>
    <row r="819" spans="1:15" ht="24" x14ac:dyDescent="0.3">
      <c r="A819" s="737"/>
      <c r="B819" s="745"/>
      <c r="C819" s="745"/>
      <c r="D819" s="717"/>
      <c r="E819" s="709"/>
      <c r="F819" s="737"/>
      <c r="G819" s="737"/>
      <c r="I819" s="707">
        <v>45722</v>
      </c>
      <c r="J819" s="740" t="s">
        <v>8331</v>
      </c>
      <c r="K819" s="739" t="s">
        <v>8417</v>
      </c>
      <c r="L819" s="719" t="s">
        <v>8588</v>
      </c>
      <c r="M819" s="709">
        <v>151429</v>
      </c>
      <c r="N819" s="737"/>
      <c r="O819" s="711">
        <f t="shared" ref="O819:O820" si="73">N819+O818-M819</f>
        <v>119403.97999999952</v>
      </c>
    </row>
    <row r="820" spans="1:15" ht="36" x14ac:dyDescent="0.3">
      <c r="A820" s="737"/>
      <c r="B820" s="745"/>
      <c r="C820" s="745"/>
      <c r="D820" s="717"/>
      <c r="E820" s="709"/>
      <c r="F820" s="737"/>
      <c r="G820" s="737"/>
      <c r="I820" s="707">
        <v>45722</v>
      </c>
      <c r="J820" s="739" t="s">
        <v>8772</v>
      </c>
      <c r="K820" s="739" t="s">
        <v>7984</v>
      </c>
      <c r="L820" s="719" t="s">
        <v>8773</v>
      </c>
      <c r="M820" s="709">
        <v>35700</v>
      </c>
      <c r="N820" s="737"/>
      <c r="O820" s="711">
        <f t="shared" si="73"/>
        <v>83703.979999999516</v>
      </c>
    </row>
    <row r="821" spans="1:15" ht="36" x14ac:dyDescent="0.3">
      <c r="A821" s="737"/>
      <c r="B821" s="745"/>
      <c r="C821" s="745"/>
      <c r="D821" s="717"/>
      <c r="E821" s="709"/>
      <c r="F821" s="737"/>
      <c r="G821" s="737"/>
      <c r="I821" s="707">
        <v>45723</v>
      </c>
      <c r="J821" s="739" t="s">
        <v>8004</v>
      </c>
      <c r="K821" s="739" t="s">
        <v>8774</v>
      </c>
      <c r="L821" s="719" t="s">
        <v>8775</v>
      </c>
      <c r="M821" s="709">
        <v>50000</v>
      </c>
      <c r="N821" s="737"/>
      <c r="O821" s="711">
        <f t="shared" ref="O821" si="74">N821+O820-M821</f>
        <v>33703.979999999516</v>
      </c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A877" s="737"/>
      <c r="B877" s="745"/>
      <c r="C877" s="745"/>
      <c r="D877" s="717"/>
      <c r="E877" s="709"/>
      <c r="F877" s="737"/>
      <c r="G877" s="737"/>
      <c r="I877" s="737"/>
      <c r="J877" s="739"/>
      <c r="K877" s="739"/>
      <c r="L877" s="719"/>
      <c r="M877" s="709"/>
      <c r="N877" s="737"/>
      <c r="O877" s="737"/>
    </row>
    <row r="878" spans="1:15" x14ac:dyDescent="0.3">
      <c r="A878" s="737"/>
      <c r="B878" s="745"/>
      <c r="C878" s="745"/>
      <c r="D878" s="717"/>
      <c r="E878" s="709"/>
      <c r="F878" s="737"/>
      <c r="G878" s="737"/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  <row r="887" spans="9:15" x14ac:dyDescent="0.3">
      <c r="I887" s="737"/>
      <c r="J887" s="739"/>
      <c r="K887" s="739"/>
      <c r="L887" s="719"/>
      <c r="M887" s="709"/>
      <c r="N887" s="737"/>
      <c r="O887" s="737"/>
    </row>
  </sheetData>
  <autoFilter ref="A2:O678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10" t="s">
        <v>37</v>
      </c>
      <c r="B1" s="811"/>
      <c r="C1" s="811"/>
      <c r="D1" s="811"/>
      <c r="E1" s="811"/>
      <c r="F1" s="811"/>
      <c r="G1" s="811"/>
      <c r="H1" s="811"/>
      <c r="I1" s="811"/>
      <c r="J1" s="811"/>
      <c r="K1" s="811"/>
      <c r="L1" s="811"/>
      <c r="M1" s="20"/>
      <c r="N1" s="21"/>
    </row>
    <row r="2" spans="1:14" ht="30.75" customHeight="1" x14ac:dyDescent="0.25">
      <c r="A2" s="812" t="s">
        <v>38</v>
      </c>
      <c r="B2" s="813"/>
      <c r="C2" s="813"/>
      <c r="D2" s="813"/>
      <c r="E2" s="813"/>
      <c r="F2" s="813"/>
      <c r="G2" s="813"/>
      <c r="H2" s="813"/>
      <c r="I2" s="813"/>
      <c r="J2" s="813"/>
      <c r="K2" s="813"/>
      <c r="L2" s="81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8" t="s">
        <v>7051</v>
      </c>
      <c r="B62" s="809"/>
      <c r="C62" s="80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34"/>
  <sheetViews>
    <sheetView zoomScaleNormal="100" zoomScaleSheetLayoutView="110" workbookViewId="0">
      <pane ySplit="1" topLeftCell="A599" activePane="bottomLeft" state="frozen"/>
      <selection pane="bottomLeft" activeCell="I625" sqref="I62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  <col min="13" max="13" width="11.71093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23" t="s">
        <v>65</v>
      </c>
      <c r="C4" s="824"/>
      <c r="D4" s="824"/>
      <c r="E4" s="824"/>
      <c r="F4" s="825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23" t="s">
        <v>65</v>
      </c>
      <c r="C7" s="824"/>
      <c r="D7" s="824"/>
      <c r="E7" s="824"/>
      <c r="F7" s="825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23" t="s">
        <v>65</v>
      </c>
      <c r="C9" s="824"/>
      <c r="D9" s="824"/>
      <c r="E9" s="824"/>
      <c r="F9" s="825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23" t="s">
        <v>65</v>
      </c>
      <c r="C10" s="824"/>
      <c r="D10" s="824"/>
      <c r="E10" s="824"/>
      <c r="F10" s="825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23" t="s">
        <v>65</v>
      </c>
      <c r="C11" s="824"/>
      <c r="D11" s="824"/>
      <c r="E11" s="824"/>
      <c r="F11" s="825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23" t="s">
        <v>65</v>
      </c>
      <c r="C18" s="824"/>
      <c r="D18" s="824"/>
      <c r="E18" s="824"/>
      <c r="F18" s="825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23" t="s">
        <v>65</v>
      </c>
      <c r="C19" s="824"/>
      <c r="D19" s="824"/>
      <c r="E19" s="824"/>
      <c r="F19" s="825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23" t="s">
        <v>65</v>
      </c>
      <c r="C20" s="824"/>
      <c r="D20" s="824"/>
      <c r="E20" s="824"/>
      <c r="F20" s="825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23" t="s">
        <v>65</v>
      </c>
      <c r="C26" s="824"/>
      <c r="D26" s="824"/>
      <c r="E26" s="824"/>
      <c r="F26" s="825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23" t="s">
        <v>65</v>
      </c>
      <c r="C31" s="824"/>
      <c r="D31" s="824"/>
      <c r="E31" s="824"/>
      <c r="F31" s="825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23" t="s">
        <v>65</v>
      </c>
      <c r="C36" s="824"/>
      <c r="D36" s="824"/>
      <c r="E36" s="824"/>
      <c r="F36" s="825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23" t="s">
        <v>65</v>
      </c>
      <c r="C37" s="824"/>
      <c r="D37" s="824"/>
      <c r="E37" s="824"/>
      <c r="F37" s="825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23" t="s">
        <v>65</v>
      </c>
      <c r="C43" s="824"/>
      <c r="D43" s="824"/>
      <c r="E43" s="824"/>
      <c r="F43" s="825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23" t="s">
        <v>65</v>
      </c>
      <c r="C44" s="824"/>
      <c r="D44" s="824"/>
      <c r="E44" s="824"/>
      <c r="F44" s="825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23" t="s">
        <v>65</v>
      </c>
      <c r="C46" s="824"/>
      <c r="D46" s="824"/>
      <c r="E46" s="824"/>
      <c r="F46" s="825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23" t="s">
        <v>65</v>
      </c>
      <c r="C49" s="824"/>
      <c r="D49" s="824"/>
      <c r="E49" s="824"/>
      <c r="F49" s="825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23" t="s">
        <v>65</v>
      </c>
      <c r="C50" s="824"/>
      <c r="D50" s="824"/>
      <c r="E50" s="824"/>
      <c r="F50" s="825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23" t="s">
        <v>65</v>
      </c>
      <c r="C69" s="824"/>
      <c r="D69" s="824"/>
      <c r="E69" s="824"/>
      <c r="F69" s="825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23" t="s">
        <v>65</v>
      </c>
      <c r="C82" s="824"/>
      <c r="D82" s="824"/>
      <c r="E82" s="824"/>
      <c r="F82" s="825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26" t="s">
        <v>7706</v>
      </c>
      <c r="B327" s="827"/>
      <c r="C327" s="827"/>
      <c r="D327" s="827"/>
      <c r="E327" s="827"/>
      <c r="F327" s="827"/>
      <c r="G327" s="827"/>
      <c r="H327" s="82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26" t="s">
        <v>7705</v>
      </c>
      <c r="B353" s="827"/>
      <c r="C353" s="827"/>
      <c r="D353" s="827"/>
      <c r="E353" s="827"/>
      <c r="F353" s="827"/>
      <c r="G353" s="827"/>
      <c r="H353" s="82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26" t="s">
        <v>7745</v>
      </c>
      <c r="B371" s="827"/>
      <c r="C371" s="827"/>
      <c r="D371" s="827"/>
      <c r="E371" s="827"/>
      <c r="F371" s="827"/>
      <c r="G371" s="827"/>
      <c r="H371" s="82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21" t="s">
        <v>7907</v>
      </c>
      <c r="B384" s="822"/>
      <c r="C384" s="822"/>
      <c r="D384" s="822"/>
      <c r="E384" s="822"/>
      <c r="F384" s="822"/>
      <c r="G384" s="822"/>
      <c r="H384" s="651"/>
    </row>
    <row r="385" spans="1:9" s="7" customFormat="1" ht="28.5" x14ac:dyDescent="0.25">
      <c r="A385" s="821"/>
      <c r="B385" s="822"/>
      <c r="C385" s="822"/>
      <c r="D385" s="822"/>
      <c r="E385" s="822"/>
      <c r="F385" s="822"/>
      <c r="G385" s="82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8" t="s">
        <v>7907</v>
      </c>
      <c r="B391" s="819"/>
      <c r="C391" s="819"/>
      <c r="D391" s="819"/>
      <c r="E391" s="819"/>
      <c r="F391" s="819"/>
      <c r="G391" s="81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14" t="s">
        <v>7792</v>
      </c>
      <c r="B399" s="815"/>
      <c r="C399" s="815"/>
      <c r="D399" s="815"/>
      <c r="E399" s="815"/>
      <c r="F399" s="815"/>
      <c r="G399" s="815"/>
      <c r="H399" s="816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21" t="s">
        <v>7849</v>
      </c>
      <c r="B410" s="822"/>
      <c r="C410" s="822"/>
      <c r="D410" s="822"/>
      <c r="E410" s="822"/>
      <c r="F410" s="822"/>
      <c r="G410" s="82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7941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7942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7943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14" t="s">
        <v>7870</v>
      </c>
      <c r="B424" s="815"/>
      <c r="C424" s="815"/>
      <c r="D424" s="815"/>
      <c r="E424" s="815"/>
      <c r="F424" s="815"/>
      <c r="G424" s="815"/>
      <c r="H424" s="816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7" t="s">
        <v>7920</v>
      </c>
      <c r="K425" s="817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8" t="s">
        <v>7908</v>
      </c>
      <c r="B440" s="819"/>
      <c r="C440" s="819"/>
      <c r="D440" s="819"/>
      <c r="E440" s="819"/>
      <c r="F440" s="819"/>
      <c r="G440" s="81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7" t="s">
        <v>7920</v>
      </c>
      <c r="K442" s="817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8073</v>
      </c>
      <c r="K447" s="590"/>
    </row>
    <row r="448" spans="1:11" s="7" customFormat="1" ht="15.75" x14ac:dyDescent="0.25">
      <c r="A448" s="489">
        <v>1044</v>
      </c>
      <c r="B448" s="5" t="s">
        <v>8012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7944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14" t="s">
        <v>7945</v>
      </c>
      <c r="B451" s="815"/>
      <c r="C451" s="815"/>
      <c r="D451" s="815"/>
      <c r="E451" s="815"/>
      <c r="F451" s="815"/>
      <c r="G451" s="815"/>
      <c r="H451" s="816"/>
      <c r="J451" s="817" t="s">
        <v>7920</v>
      </c>
      <c r="K451" s="817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8013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8" t="s">
        <v>7952</v>
      </c>
      <c r="B462" s="819"/>
      <c r="C462" s="819"/>
      <c r="D462" s="819"/>
      <c r="E462" s="819"/>
      <c r="F462" s="819"/>
      <c r="G462" s="81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7"/>
      <c r="K464" s="817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8095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8161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7953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14" t="s">
        <v>7954</v>
      </c>
      <c r="B472" s="815"/>
      <c r="C472" s="815"/>
      <c r="D472" s="815"/>
      <c r="E472" s="815"/>
      <c r="F472" s="815"/>
      <c r="G472" s="815"/>
      <c r="H472" s="816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8162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7"/>
      <c r="K477" s="817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8" t="s">
        <v>8166</v>
      </c>
      <c r="B482" s="819"/>
      <c r="C482" s="819"/>
      <c r="D482" s="819"/>
      <c r="E482" s="819"/>
      <c r="F482" s="819"/>
      <c r="G482" s="819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8256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8258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14" t="s">
        <v>8259</v>
      </c>
      <c r="B490" s="815"/>
      <c r="C490" s="815"/>
      <c r="D490" s="815"/>
      <c r="E490" s="815"/>
      <c r="F490" s="815"/>
      <c r="G490" s="815"/>
      <c r="H490" s="816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8260</v>
      </c>
      <c r="G491" s="650"/>
      <c r="H491" s="651"/>
      <c r="J491" s="7" t="s">
        <v>8262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7"/>
      <c r="K495" s="817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8" t="s">
        <v>8272</v>
      </c>
      <c r="B500" s="819"/>
      <c r="C500" s="819"/>
      <c r="D500" s="819"/>
      <c r="E500" s="819"/>
      <c r="F500" s="819"/>
      <c r="G500" s="819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8365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8093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8093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8094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8257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14" t="s">
        <v>8273</v>
      </c>
      <c r="B509" s="815"/>
      <c r="C509" s="815"/>
      <c r="D509" s="815"/>
      <c r="E509" s="815"/>
      <c r="F509" s="815"/>
      <c r="G509" s="815"/>
      <c r="H509" s="816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8262</v>
      </c>
      <c r="G510" s="650"/>
      <c r="H510" s="651"/>
      <c r="J510" s="7" t="s">
        <v>8262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7"/>
      <c r="K514" s="817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8" t="s">
        <v>8363</v>
      </c>
      <c r="B519" s="819"/>
      <c r="C519" s="819"/>
      <c r="D519" s="819"/>
      <c r="E519" s="819"/>
      <c r="F519" s="819"/>
      <c r="G519" s="819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8472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8477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14" t="s">
        <v>8273</v>
      </c>
      <c r="B528" s="815"/>
      <c r="C528" s="815"/>
      <c r="D528" s="815"/>
      <c r="E528" s="815"/>
      <c r="F528" s="815"/>
      <c r="G528" s="815"/>
      <c r="H528" s="816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3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7"/>
      <c r="K533" s="817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3" t="s">
        <v>8476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8" t="s">
        <v>8463</v>
      </c>
      <c r="B538" s="819"/>
      <c r="C538" s="819"/>
      <c r="D538" s="819"/>
      <c r="E538" s="819"/>
      <c r="F538" s="819"/>
      <c r="G538" s="819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8471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8477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3" t="s">
        <v>7890</v>
      </c>
      <c r="K548" s="632">
        <v>377046</v>
      </c>
    </row>
    <row r="549" spans="1:11" s="7" customFormat="1" ht="23.25" x14ac:dyDescent="0.25">
      <c r="A549" s="814" t="s">
        <v>8273</v>
      </c>
      <c r="B549" s="815"/>
      <c r="C549" s="815"/>
      <c r="D549" s="815"/>
      <c r="E549" s="815"/>
      <c r="F549" s="815"/>
      <c r="G549" s="815"/>
      <c r="H549" s="816"/>
      <c r="I549" s="820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20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20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20"/>
      <c r="J552" s="817"/>
      <c r="K552" s="817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20"/>
      <c r="J553" s="753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20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20"/>
      <c r="J555" s="753" t="s">
        <v>8476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20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8" t="s">
        <v>8643</v>
      </c>
      <c r="B559" s="819"/>
      <c r="C559" s="819"/>
      <c r="D559" s="819"/>
      <c r="E559" s="819"/>
      <c r="F559" s="819"/>
      <c r="G559" s="819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3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8587</v>
      </c>
      <c r="K566" s="590"/>
    </row>
    <row r="569" spans="1:11" s="7" customFormat="1" ht="15.75" x14ac:dyDescent="0.25">
      <c r="A569" s="31"/>
      <c r="G569" s="31"/>
      <c r="H569" s="31"/>
      <c r="J569" s="753" t="s">
        <v>8476</v>
      </c>
      <c r="K569" s="632">
        <v>1740000</v>
      </c>
    </row>
    <row r="570" spans="1:11" s="7" customFormat="1" ht="23.25" x14ac:dyDescent="0.25">
      <c r="A570" s="814" t="s">
        <v>8273</v>
      </c>
      <c r="B570" s="815"/>
      <c r="C570" s="815"/>
      <c r="D570" s="815"/>
      <c r="E570" s="815"/>
      <c r="F570" s="815"/>
      <c r="G570" s="815"/>
      <c r="H570" s="816"/>
      <c r="I570" s="820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20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20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20"/>
      <c r="J573" s="817"/>
      <c r="K573" s="817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20"/>
      <c r="J574" s="753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20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20"/>
      <c r="J576" s="753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20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18" t="s">
        <v>8737</v>
      </c>
      <c r="B581" s="819"/>
      <c r="C581" s="819"/>
      <c r="D581" s="819"/>
      <c r="E581" s="819"/>
      <c r="F581" s="819"/>
      <c r="G581" s="819"/>
      <c r="H581" s="644"/>
      <c r="J581" s="632"/>
    </row>
    <row r="582" spans="1:11" s="7" customFormat="1" ht="15.75" x14ac:dyDescent="0.25">
      <c r="A582" s="758"/>
      <c r="G582" s="758"/>
      <c r="H582" s="758"/>
    </row>
    <row r="584" spans="1:11" s="7" customFormat="1" ht="15.75" x14ac:dyDescent="0.25">
      <c r="A584" s="489">
        <v>1087</v>
      </c>
      <c r="B584" s="5" t="s">
        <v>8093</v>
      </c>
      <c r="C584" s="410">
        <v>275000</v>
      </c>
      <c r="D584" s="25">
        <v>0.15</v>
      </c>
      <c r="E584" s="10">
        <f>D584*C584</f>
        <v>41250</v>
      </c>
      <c r="F584" s="10">
        <f>E584+C584</f>
        <v>316250</v>
      </c>
      <c r="G584" s="450" t="s">
        <v>7168</v>
      </c>
      <c r="H584" s="758"/>
      <c r="K584" s="590" t="e">
        <f>K586+#REF!</f>
        <v>#REF!</v>
      </c>
    </row>
    <row r="585" spans="1:11" s="7" customFormat="1" ht="15.75" x14ac:dyDescent="0.25">
      <c r="A585" s="489">
        <v>1088</v>
      </c>
      <c r="B585" s="5" t="s">
        <v>119</v>
      </c>
      <c r="C585" s="410">
        <v>374000</v>
      </c>
      <c r="D585" s="25">
        <v>0.15</v>
      </c>
      <c r="E585" s="10">
        <f t="shared" ref="E585" si="100">D585*C585</f>
        <v>56100</v>
      </c>
      <c r="F585" s="10">
        <f t="shared" ref="F585" si="101">E585+C585</f>
        <v>430100</v>
      </c>
      <c r="G585" s="450" t="s">
        <v>7168</v>
      </c>
      <c r="H585" s="759"/>
      <c r="K585" s="590" t="e">
        <f>K584+#REF!</f>
        <v>#REF!</v>
      </c>
    </row>
    <row r="586" spans="1:11" s="7" customFormat="1" ht="15.75" x14ac:dyDescent="0.25">
      <c r="A586" s="489">
        <v>1089</v>
      </c>
      <c r="B586" s="5" t="s">
        <v>99</v>
      </c>
      <c r="C586" s="410">
        <v>282269</v>
      </c>
      <c r="D586" s="25">
        <v>0.15</v>
      </c>
      <c r="E586" s="10">
        <f>D586*C586</f>
        <v>42340.35</v>
      </c>
      <c r="F586" s="10">
        <f>E586+C586</f>
        <v>324609.34999999998</v>
      </c>
      <c r="G586" s="450" t="s">
        <v>7168</v>
      </c>
      <c r="H586" s="758"/>
      <c r="I586" s="7" t="s">
        <v>8738</v>
      </c>
      <c r="J586" s="615">
        <v>0.18</v>
      </c>
      <c r="K586" s="632" t="e">
        <f>#REF!*18%</f>
        <v>#REF!</v>
      </c>
    </row>
    <row r="587" spans="1:11" s="7" customFormat="1" ht="15.75" x14ac:dyDescent="0.25">
      <c r="A587" s="489">
        <v>1091</v>
      </c>
      <c r="B587" s="5" t="s">
        <v>114</v>
      </c>
      <c r="C587" s="410">
        <v>346500</v>
      </c>
      <c r="D587" s="25">
        <v>0.15</v>
      </c>
      <c r="E587" s="10">
        <f>D587*C587</f>
        <v>51975</v>
      </c>
      <c r="F587" s="10">
        <f>E587+C587</f>
        <v>398475</v>
      </c>
      <c r="G587" s="450" t="s">
        <v>7168</v>
      </c>
      <c r="H587" s="759"/>
    </row>
    <row r="588" spans="1:11" s="7" customFormat="1" ht="15.75" x14ac:dyDescent="0.25">
      <c r="A588" s="763"/>
      <c r="B588" s="764"/>
      <c r="C588" s="765"/>
      <c r="D588" s="557"/>
      <c r="E588" s="558"/>
      <c r="F588" s="558"/>
      <c r="G588" s="766"/>
      <c r="H588" s="762"/>
    </row>
    <row r="589" spans="1:11" s="7" customFormat="1" ht="15.75" x14ac:dyDescent="0.25">
      <c r="A589" s="758"/>
      <c r="G589" s="758"/>
      <c r="H589" s="758"/>
      <c r="J589" s="753"/>
      <c r="K589" s="632"/>
    </row>
    <row r="590" spans="1:11" s="7" customFormat="1" ht="23.25" x14ac:dyDescent="0.25">
      <c r="A590" s="814" t="s">
        <v>8758</v>
      </c>
      <c r="B590" s="815"/>
      <c r="C590" s="815"/>
      <c r="D590" s="815"/>
      <c r="E590" s="815"/>
      <c r="F590" s="815"/>
      <c r="G590" s="815"/>
      <c r="H590" s="816"/>
      <c r="I590" s="820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#REF!+#REF!</f>
        <v>#REF!</v>
      </c>
      <c r="D591" s="648"/>
      <c r="E591" s="657" t="s">
        <v>7620</v>
      </c>
      <c r="F591" s="657"/>
      <c r="G591" s="650"/>
      <c r="H591" s="651"/>
      <c r="I591" s="820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SUM(E584:E587)</f>
        <v>191665.35</v>
      </c>
      <c r="I592" s="820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/>
      <c r="G593" s="661">
        <v>0.8</v>
      </c>
      <c r="H593" s="662">
        <f>H592*80%</f>
        <v>153332.28</v>
      </c>
      <c r="I593" s="820"/>
      <c r="J593" s="817"/>
      <c r="K593" s="817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20"/>
      <c r="J594" s="753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20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153332.28</v>
      </c>
      <c r="I596" s="820"/>
      <c r="J596" s="753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20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6.5" thickBot="1" x14ac:dyDescent="0.3">
      <c r="A599" s="31"/>
      <c r="G599" s="31"/>
      <c r="H599" s="31"/>
    </row>
    <row r="600" spans="1:11" s="7" customFormat="1" ht="28.5" x14ac:dyDescent="0.25">
      <c r="A600" s="818" t="s">
        <v>8809</v>
      </c>
      <c r="B600" s="819"/>
      <c r="C600" s="819"/>
      <c r="D600" s="819"/>
      <c r="E600" s="819"/>
      <c r="F600" s="819"/>
      <c r="G600" s="819"/>
      <c r="H600" s="644"/>
      <c r="J600" s="632"/>
    </row>
    <row r="601" spans="1:11" s="7" customFormat="1" ht="15" customHeight="1" x14ac:dyDescent="0.25">
      <c r="A601" s="489">
        <v>1055</v>
      </c>
      <c r="B601" s="673" t="s">
        <v>7438</v>
      </c>
      <c r="C601" s="410">
        <v>18000</v>
      </c>
      <c r="D601" s="25">
        <v>0.15</v>
      </c>
      <c r="E601" s="10">
        <f>D601*C601</f>
        <v>2700</v>
      </c>
      <c r="F601" s="10">
        <f>E601+C601</f>
        <v>20700</v>
      </c>
      <c r="G601" s="450" t="s">
        <v>7168</v>
      </c>
      <c r="H601" s="627"/>
      <c r="I601" s="7" t="s">
        <v>8795</v>
      </c>
      <c r="K601" s="632"/>
    </row>
    <row r="602" spans="1:11" ht="15.75" x14ac:dyDescent="0.25">
      <c r="A602" s="489">
        <v>1090</v>
      </c>
      <c r="B602" s="5" t="s">
        <v>99</v>
      </c>
      <c r="C602" s="410">
        <v>1290000</v>
      </c>
      <c r="D602" s="25">
        <v>0.15</v>
      </c>
      <c r="E602" s="10">
        <f>D602*C602</f>
        <v>193500</v>
      </c>
      <c r="F602" s="10">
        <f>E602+C602</f>
        <v>1483500</v>
      </c>
      <c r="G602" s="450" t="s">
        <v>7168</v>
      </c>
      <c r="I602" s="7" t="s">
        <v>8471</v>
      </c>
    </row>
    <row r="603" spans="1:11" ht="15.75" x14ac:dyDescent="0.25">
      <c r="A603" s="489">
        <v>1093</v>
      </c>
      <c r="B603" s="5" t="s">
        <v>99</v>
      </c>
      <c r="C603" s="410">
        <v>282269</v>
      </c>
      <c r="D603" s="25">
        <v>0.15</v>
      </c>
      <c r="E603" s="10">
        <f>D603*C603</f>
        <v>42340.35</v>
      </c>
      <c r="F603" s="10">
        <f>E603+C603</f>
        <v>324609.34999999998</v>
      </c>
      <c r="G603" s="450" t="s">
        <v>7168</v>
      </c>
      <c r="I603" s="7"/>
    </row>
    <row r="604" spans="1:11" s="7" customFormat="1" ht="15.75" x14ac:dyDescent="0.25">
      <c r="A604" s="489">
        <v>1092</v>
      </c>
      <c r="B604" s="5" t="s">
        <v>8093</v>
      </c>
      <c r="C604" s="410">
        <v>275000</v>
      </c>
      <c r="D604" s="25">
        <v>0.15</v>
      </c>
      <c r="E604" s="10">
        <f>D604*C604</f>
        <v>41250</v>
      </c>
      <c r="F604" s="10">
        <f>E604+C604</f>
        <v>316250</v>
      </c>
      <c r="G604" s="450" t="s">
        <v>7168</v>
      </c>
      <c r="H604" s="31"/>
    </row>
    <row r="605" spans="1:11" s="7" customFormat="1" ht="15.75" x14ac:dyDescent="0.25">
      <c r="A605" s="489">
        <v>1093</v>
      </c>
      <c r="B605" s="5" t="s">
        <v>119</v>
      </c>
      <c r="C605" s="410">
        <v>374000</v>
      </c>
      <c r="D605" s="25">
        <v>0.15</v>
      </c>
      <c r="E605" s="10">
        <f t="shared" ref="E605" si="102">D605*C605</f>
        <v>56100</v>
      </c>
      <c r="F605" s="10">
        <f t="shared" ref="F605" si="103">E605+C605</f>
        <v>430100</v>
      </c>
      <c r="G605" s="450" t="s">
        <v>7168</v>
      </c>
      <c r="H605" s="31"/>
    </row>
    <row r="606" spans="1:11" s="7" customFormat="1" ht="15.75" x14ac:dyDescent="0.25">
      <c r="A606" s="489">
        <v>1094</v>
      </c>
      <c r="B606" s="5" t="s">
        <v>114</v>
      </c>
      <c r="C606" s="410">
        <v>346500</v>
      </c>
      <c r="D606" s="25">
        <v>0.15</v>
      </c>
      <c r="E606" s="10">
        <f>D606*C606</f>
        <v>51975</v>
      </c>
      <c r="F606" s="10">
        <f>E606+C606</f>
        <v>398475</v>
      </c>
      <c r="G606" s="450" t="s">
        <v>7168</v>
      </c>
      <c r="H606" s="31"/>
    </row>
    <row r="607" spans="1:11" s="7" customFormat="1" ht="15.75" x14ac:dyDescent="0.25">
      <c r="A607" s="31"/>
      <c r="G607" s="31"/>
      <c r="H607" s="31"/>
      <c r="J607" s="7" t="s">
        <v>8811</v>
      </c>
      <c r="K607" s="7">
        <v>618646</v>
      </c>
    </row>
    <row r="608" spans="1:11" s="7" customFormat="1" ht="23.25" x14ac:dyDescent="0.25">
      <c r="A608" s="814" t="s">
        <v>8758</v>
      </c>
      <c r="B608" s="815"/>
      <c r="C608" s="815"/>
      <c r="D608" s="815"/>
      <c r="E608" s="815"/>
      <c r="F608" s="815"/>
      <c r="G608" s="815"/>
      <c r="H608" s="816"/>
      <c r="I608" s="820"/>
      <c r="J608" s="615">
        <v>0.18</v>
      </c>
      <c r="K608" s="632">
        <f>K607*18%</f>
        <v>111356.28</v>
      </c>
    </row>
    <row r="609" spans="1:11" s="7" customFormat="1" ht="15.75" x14ac:dyDescent="0.25">
      <c r="A609" s="645"/>
      <c r="B609" s="646"/>
      <c r="C609" s="647">
        <f>C606+C605+C604+C602+C601+C603</f>
        <v>2585769</v>
      </c>
      <c r="D609" s="648"/>
      <c r="E609" s="657" t="s">
        <v>7620</v>
      </c>
      <c r="F609" s="657"/>
      <c r="G609" s="650"/>
      <c r="H609" s="651"/>
      <c r="I609" s="820"/>
      <c r="K609" s="590">
        <f>K608+K607</f>
        <v>730002.28</v>
      </c>
    </row>
    <row r="610" spans="1:11" s="7" customFormat="1" ht="15.75" x14ac:dyDescent="0.25">
      <c r="A610" s="645"/>
      <c r="B610" s="658" t="s">
        <v>7754</v>
      </c>
      <c r="C610" s="647">
        <f>C609*60%</f>
        <v>1551461.4</v>
      </c>
      <c r="D610" s="648"/>
      <c r="E610" s="647"/>
      <c r="F610" s="647"/>
      <c r="G610" s="650" t="s">
        <v>7663</v>
      </c>
      <c r="H610" s="659">
        <f>SUM(E601:E606)</f>
        <v>387865.35</v>
      </c>
      <c r="I610" s="820"/>
      <c r="K610" s="632"/>
    </row>
    <row r="611" spans="1:11" s="7" customFormat="1" ht="15.75" x14ac:dyDescent="0.25">
      <c r="A611" s="645"/>
      <c r="B611" s="658" t="s">
        <v>7753</v>
      </c>
      <c r="C611" s="647">
        <f>C609*40%</f>
        <v>1034307.6000000001</v>
      </c>
      <c r="D611" s="648"/>
      <c r="E611" s="660"/>
      <c r="F611" s="660">
        <f>K607+K612</f>
        <v>1356646</v>
      </c>
      <c r="G611" s="661">
        <v>0.8</v>
      </c>
      <c r="H611" s="662">
        <f>H610*80%</f>
        <v>310292.27999999997</v>
      </c>
      <c r="I611" s="820"/>
      <c r="J611" s="817"/>
      <c r="K611" s="817"/>
    </row>
    <row r="612" spans="1:11" s="7" customFormat="1" ht="15.75" x14ac:dyDescent="0.25">
      <c r="A612" s="645"/>
      <c r="B612" s="658"/>
      <c r="C612" s="647"/>
      <c r="D612" s="648"/>
      <c r="E612" s="663">
        <v>0.15</v>
      </c>
      <c r="F612" s="660">
        <f>F611*15%</f>
        <v>203496.9</v>
      </c>
      <c r="G612" s="650"/>
      <c r="H612" s="651"/>
      <c r="I612" s="820"/>
      <c r="J612" s="7" t="s">
        <v>8821</v>
      </c>
      <c r="K612" s="7">
        <v>738000</v>
      </c>
    </row>
    <row r="613" spans="1:11" s="7" customFormat="1" ht="15.75" x14ac:dyDescent="0.25">
      <c r="A613" s="645"/>
      <c r="B613" s="658" t="s">
        <v>7665</v>
      </c>
      <c r="C613" s="647">
        <f>C610</f>
        <v>1551461.4</v>
      </c>
      <c r="D613" s="648"/>
      <c r="E613" s="660"/>
      <c r="F613" s="660"/>
      <c r="G613" s="650" t="s">
        <v>7881</v>
      </c>
      <c r="H613" s="659">
        <f>F612</f>
        <v>203496.9</v>
      </c>
      <c r="I613" s="820"/>
      <c r="J613" s="615">
        <v>0.22</v>
      </c>
      <c r="K613" s="632">
        <f>K612*22%</f>
        <v>162360</v>
      </c>
    </row>
    <row r="614" spans="1:11" s="7" customFormat="1" ht="15.75" x14ac:dyDescent="0.25">
      <c r="A614" s="645"/>
      <c r="B614" s="658" t="s">
        <v>7623</v>
      </c>
      <c r="C614" s="647">
        <f>C613</f>
        <v>1551461.4</v>
      </c>
      <c r="D614" s="648"/>
      <c r="E614" s="663"/>
      <c r="F614" s="660"/>
      <c r="G614" s="650" t="s">
        <v>7882</v>
      </c>
      <c r="H614" s="659">
        <f>H611-H613</f>
        <v>106795.37999999998</v>
      </c>
      <c r="I614" s="820"/>
      <c r="K614" s="590">
        <f>K613+K612</f>
        <v>900360</v>
      </c>
    </row>
    <row r="615" spans="1:11" s="7" customFormat="1" ht="15.75" x14ac:dyDescent="0.25">
      <c r="A615" s="645"/>
      <c r="B615" s="664">
        <v>0.22</v>
      </c>
      <c r="C615" s="647">
        <f>C614*22%</f>
        <v>341321.50799999997</v>
      </c>
      <c r="D615" s="648"/>
      <c r="E615" s="663"/>
      <c r="F615" s="660"/>
      <c r="G615" s="650"/>
      <c r="H615" s="651"/>
      <c r="I615" s="820"/>
      <c r="J615" s="615"/>
      <c r="K615" s="632"/>
    </row>
    <row r="616" spans="1:11" s="7" customFormat="1" ht="16.5" thickBot="1" x14ac:dyDescent="0.3">
      <c r="A616" s="618"/>
      <c r="B616" s="698"/>
      <c r="C616" s="698"/>
      <c r="D616" s="698"/>
      <c r="E616" s="698"/>
      <c r="F616" s="698"/>
      <c r="G616" s="699"/>
      <c r="H616" s="700"/>
      <c r="K616" s="590"/>
    </row>
    <row r="618" spans="1:11" ht="15.75" thickBot="1" x14ac:dyDescent="0.3"/>
    <row r="619" spans="1:11" s="7" customFormat="1" ht="28.5" x14ac:dyDescent="0.25">
      <c r="A619" s="818" t="s">
        <v>8812</v>
      </c>
      <c r="B619" s="819"/>
      <c r="C619" s="819"/>
      <c r="D619" s="819"/>
      <c r="E619" s="819"/>
      <c r="F619" s="819"/>
      <c r="G619" s="819"/>
      <c r="H619" s="644"/>
      <c r="J619" s="632"/>
    </row>
    <row r="620" spans="1:11" s="7" customFormat="1" ht="15" customHeight="1" x14ac:dyDescent="0.25">
      <c r="A620" s="489">
        <v>1095</v>
      </c>
      <c r="B620" s="5" t="s">
        <v>8813</v>
      </c>
      <c r="C620" s="410">
        <v>38000</v>
      </c>
      <c r="D620" s="25">
        <v>0.15</v>
      </c>
      <c r="E620" s="10">
        <f>D620*C620</f>
        <v>5700</v>
      </c>
      <c r="F620" s="10">
        <f>E620+C620</f>
        <v>43700</v>
      </c>
      <c r="G620" s="450" t="s">
        <v>7168</v>
      </c>
      <c r="H620" s="627"/>
      <c r="I620" s="7" t="s">
        <v>8814</v>
      </c>
      <c r="K620" s="632"/>
    </row>
    <row r="621" spans="1:11" ht="15.75" x14ac:dyDescent="0.25">
      <c r="A621" s="489">
        <v>1096</v>
      </c>
      <c r="B621" s="5" t="s">
        <v>8813</v>
      </c>
      <c r="C621" s="410">
        <v>275000</v>
      </c>
      <c r="D621" s="25">
        <v>0.15</v>
      </c>
      <c r="E621" s="10">
        <f>D621*C621</f>
        <v>41250</v>
      </c>
      <c r="F621" s="10">
        <f>E621+C621</f>
        <v>316250</v>
      </c>
      <c r="G621" s="450" t="s">
        <v>7168</v>
      </c>
      <c r="I621" s="7" t="s">
        <v>8815</v>
      </c>
    </row>
    <row r="622" spans="1:11" s="7" customFormat="1" ht="15.75" x14ac:dyDescent="0.25">
      <c r="A622" s="489">
        <v>1097</v>
      </c>
      <c r="B622" s="5" t="s">
        <v>8813</v>
      </c>
      <c r="C622" s="410">
        <v>75000</v>
      </c>
      <c r="D622" s="25">
        <v>0.15</v>
      </c>
      <c r="E622" s="10">
        <f>D622*C622</f>
        <v>11250</v>
      </c>
      <c r="F622" s="10">
        <f>E622+C622</f>
        <v>86250</v>
      </c>
      <c r="G622" s="450" t="s">
        <v>7168</v>
      </c>
      <c r="H622" s="768"/>
      <c r="I622" s="7" t="s">
        <v>8816</v>
      </c>
    </row>
    <row r="623" spans="1:11" s="7" customFormat="1" ht="15.75" x14ac:dyDescent="0.25">
      <c r="A623" s="489">
        <v>1098</v>
      </c>
      <c r="B623" s="673" t="s">
        <v>7438</v>
      </c>
      <c r="C623" s="410">
        <v>1115500</v>
      </c>
      <c r="D623" s="25">
        <v>0.15</v>
      </c>
      <c r="E623" s="10">
        <f>D623*C623</f>
        <v>167325</v>
      </c>
      <c r="F623" s="10">
        <f>E623+C623</f>
        <v>1282825</v>
      </c>
      <c r="G623" s="450" t="s">
        <v>7168</v>
      </c>
      <c r="H623" s="768"/>
      <c r="I623" s="7" t="s">
        <v>8820</v>
      </c>
    </row>
    <row r="624" spans="1:11" s="7" customFormat="1" ht="15.75" x14ac:dyDescent="0.25">
      <c r="A624" s="489"/>
      <c r="B624" s="5"/>
      <c r="C624" s="410"/>
      <c r="D624" s="25"/>
      <c r="E624" s="10"/>
      <c r="F624" s="10"/>
      <c r="G624" s="768"/>
      <c r="H624" s="768"/>
    </row>
    <row r="625" spans="1:13" s="7" customFormat="1" ht="15.75" x14ac:dyDescent="0.25">
      <c r="A625" s="768"/>
      <c r="G625" s="768"/>
      <c r="H625" s="768"/>
    </row>
    <row r="626" spans="1:13" s="7" customFormat="1" ht="23.25" x14ac:dyDescent="0.25">
      <c r="A626" s="814" t="s">
        <v>8758</v>
      </c>
      <c r="B626" s="815"/>
      <c r="C626" s="815"/>
      <c r="D626" s="815"/>
      <c r="E626" s="815"/>
      <c r="F626" s="815"/>
      <c r="G626" s="815"/>
      <c r="H626" s="816"/>
      <c r="I626" s="820"/>
      <c r="J626" s="615"/>
      <c r="K626" s="632"/>
      <c r="L626" s="615"/>
      <c r="M626" s="632"/>
    </row>
    <row r="627" spans="1:13" s="7" customFormat="1" ht="15.75" x14ac:dyDescent="0.25">
      <c r="A627" s="645"/>
      <c r="B627" s="646"/>
      <c r="C627" s="647">
        <f>C624+C623+C622+C621+C620</f>
        <v>1503500</v>
      </c>
      <c r="D627" s="648"/>
      <c r="E627" s="657" t="s">
        <v>7620</v>
      </c>
      <c r="F627" s="657"/>
      <c r="G627" s="650"/>
      <c r="H627" s="651"/>
      <c r="I627" s="820"/>
      <c r="K627" s="590"/>
      <c r="M627" s="590"/>
    </row>
    <row r="628" spans="1:13" s="7" customFormat="1" ht="15.75" x14ac:dyDescent="0.25">
      <c r="A628" s="645"/>
      <c r="B628" s="658" t="s">
        <v>7754</v>
      </c>
      <c r="C628" s="647">
        <f>C627*60%</f>
        <v>902100</v>
      </c>
      <c r="D628" s="648"/>
      <c r="E628" s="647"/>
      <c r="F628" s="647"/>
      <c r="G628" s="650" t="s">
        <v>7663</v>
      </c>
      <c r="H628" s="659">
        <f>SUM(E620:E624)</f>
        <v>225525</v>
      </c>
      <c r="I628" s="820"/>
      <c r="K628" s="632"/>
    </row>
    <row r="629" spans="1:13" s="7" customFormat="1" ht="15.75" x14ac:dyDescent="0.25">
      <c r="A629" s="645"/>
      <c r="B629" s="658" t="s">
        <v>7753</v>
      </c>
      <c r="C629" s="647">
        <f>C627*40%</f>
        <v>601400</v>
      </c>
      <c r="D629" s="648"/>
      <c r="E629" s="660"/>
      <c r="F629" s="660">
        <f>K625</f>
        <v>0</v>
      </c>
      <c r="G629" s="661">
        <v>0.8</v>
      </c>
      <c r="H629" s="662">
        <f>H628*80%</f>
        <v>180420</v>
      </c>
      <c r="I629" s="820"/>
      <c r="J629" s="817"/>
      <c r="K629" s="817"/>
    </row>
    <row r="630" spans="1:13" s="7" customFormat="1" ht="15.75" x14ac:dyDescent="0.25">
      <c r="A630" s="645"/>
      <c r="B630" s="658"/>
      <c r="C630" s="647"/>
      <c r="D630" s="648"/>
      <c r="E630" s="663">
        <v>0.15</v>
      </c>
      <c r="F630" s="660">
        <f>F629*15%</f>
        <v>0</v>
      </c>
      <c r="G630" s="650"/>
      <c r="H630" s="651"/>
      <c r="I630" s="820"/>
      <c r="J630" s="753"/>
      <c r="K630" s="632"/>
    </row>
    <row r="631" spans="1:13" s="7" customFormat="1" ht="15.75" x14ac:dyDescent="0.25">
      <c r="A631" s="645"/>
      <c r="B631" s="658" t="s">
        <v>7665</v>
      </c>
      <c r="C631" s="647">
        <f>C628</f>
        <v>902100</v>
      </c>
      <c r="D631" s="648"/>
      <c r="E631" s="660"/>
      <c r="F631" s="660"/>
      <c r="G631" s="650" t="s">
        <v>7881</v>
      </c>
      <c r="H631" s="659">
        <f>F630</f>
        <v>0</v>
      </c>
      <c r="I631" s="820"/>
      <c r="J631" s="615"/>
      <c r="K631" s="632"/>
    </row>
    <row r="632" spans="1:13" s="7" customFormat="1" ht="15.75" x14ac:dyDescent="0.25">
      <c r="A632" s="645"/>
      <c r="B632" s="658" t="s">
        <v>7623</v>
      </c>
      <c r="C632" s="647">
        <f>C631</f>
        <v>902100</v>
      </c>
      <c r="D632" s="648"/>
      <c r="E632" s="663"/>
      <c r="F632" s="660"/>
      <c r="G632" s="650" t="s">
        <v>7882</v>
      </c>
      <c r="H632" s="659">
        <f>H629-H631</f>
        <v>180420</v>
      </c>
      <c r="I632" s="820"/>
      <c r="J632" s="753"/>
      <c r="K632" s="632"/>
    </row>
    <row r="633" spans="1:13" s="7" customFormat="1" ht="15.75" x14ac:dyDescent="0.25">
      <c r="A633" s="645"/>
      <c r="B633" s="664">
        <v>0.22</v>
      </c>
      <c r="C633" s="647">
        <f>C632*22%</f>
        <v>198462</v>
      </c>
      <c r="D633" s="648"/>
      <c r="E633" s="663"/>
      <c r="F633" s="660"/>
      <c r="G633" s="650"/>
      <c r="H633" s="651"/>
      <c r="I633" s="820"/>
      <c r="J633" s="615"/>
      <c r="K633" s="632"/>
    </row>
    <row r="634" spans="1:13" s="7" customFormat="1" ht="16.5" thickBot="1" x14ac:dyDescent="0.3">
      <c r="A634" s="618"/>
      <c r="B634" s="698"/>
      <c r="C634" s="698"/>
      <c r="D634" s="698"/>
      <c r="E634" s="698"/>
      <c r="F634" s="698"/>
      <c r="G634" s="699"/>
      <c r="H634" s="700"/>
      <c r="K634" s="590"/>
    </row>
  </sheetData>
  <autoFilter ref="A1:J269" xr:uid="{00000000-0001-0000-0400-000000000000}"/>
  <mergeCells count="66">
    <mergeCell ref="A619:G619"/>
    <mergeCell ref="A626:H626"/>
    <mergeCell ref="I626:I633"/>
    <mergeCell ref="J629:K629"/>
    <mergeCell ref="A600:G600"/>
    <mergeCell ref="A608:H608"/>
    <mergeCell ref="I608:I615"/>
    <mergeCell ref="J611:K611"/>
    <mergeCell ref="A581:G581"/>
    <mergeCell ref="A590:H590"/>
    <mergeCell ref="I590:I597"/>
    <mergeCell ref="J593:K593"/>
    <mergeCell ref="A559:G559"/>
    <mergeCell ref="A570:H570"/>
    <mergeCell ref="I570:I577"/>
    <mergeCell ref="J573:K573"/>
    <mergeCell ref="B43:F43"/>
    <mergeCell ref="B37:F37"/>
    <mergeCell ref="A371:H371"/>
    <mergeCell ref="A391:G391"/>
    <mergeCell ref="A384:G384"/>
    <mergeCell ref="A385:G385"/>
    <mergeCell ref="A327:H327"/>
    <mergeCell ref="B46:F46"/>
    <mergeCell ref="B49:F49"/>
    <mergeCell ref="B50:F50"/>
    <mergeCell ref="B69:F69"/>
    <mergeCell ref="B82:F82"/>
    <mergeCell ref="A424:H424"/>
    <mergeCell ref="A410:G410"/>
    <mergeCell ref="A399:H399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J451:K451"/>
    <mergeCell ref="J425:K425"/>
    <mergeCell ref="J442:K442"/>
    <mergeCell ref="A462:G462"/>
    <mergeCell ref="J464:K464"/>
    <mergeCell ref="A451:H451"/>
    <mergeCell ref="A440:G440"/>
    <mergeCell ref="A472:H472"/>
    <mergeCell ref="J477:K477"/>
    <mergeCell ref="A482:G482"/>
    <mergeCell ref="A538:G538"/>
    <mergeCell ref="A549:H549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I549:I556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84:G588 G599 G617:G618 G635:G1048576 G601:G607">
    <cfRule type="containsText" dxfId="9" priority="11" operator="containsText" text="Pending">
      <formula>NOT(ISERROR(SEARCH("Pending",G1)))</formula>
    </cfRule>
    <cfRule type="containsText" dxfId="8" priority="12" operator="containsText" text="Received">
      <formula>NOT(ISERROR(SEARCH("Received",G1)))</formula>
    </cfRule>
  </conditionalFormatting>
  <conditionalFormatting sqref="G582 G589 G591:G598">
    <cfRule type="containsText" dxfId="7" priority="9" operator="containsText" text="Pending">
      <formula>NOT(ISERROR(SEARCH("Pending",G582)))</formula>
    </cfRule>
    <cfRule type="containsText" dxfId="6" priority="10" operator="containsText" text="Received">
      <formula>NOT(ISERROR(SEARCH("Received",G582)))</formula>
    </cfRule>
  </conditionalFormatting>
  <conditionalFormatting sqref="G609:G616">
    <cfRule type="containsText" dxfId="5" priority="5" operator="containsText" text="Pending">
      <formula>NOT(ISERROR(SEARCH("Pending",G609)))</formula>
    </cfRule>
    <cfRule type="containsText" dxfId="4" priority="6" operator="containsText" text="Received">
      <formula>NOT(ISERROR(SEARCH("Received",G609)))</formula>
    </cfRule>
  </conditionalFormatting>
  <conditionalFormatting sqref="G620:G625">
    <cfRule type="containsText" dxfId="3" priority="3" operator="containsText" text="Pending">
      <formula>NOT(ISERROR(SEARCH("Pending",G620)))</formula>
    </cfRule>
    <cfRule type="containsText" dxfId="2" priority="4" operator="containsText" text="Received">
      <formula>NOT(ISERROR(SEARCH("Received",G620)))</formula>
    </cfRule>
  </conditionalFormatting>
  <conditionalFormatting sqref="G627:G634">
    <cfRule type="containsText" dxfId="1" priority="1" operator="containsText" text="Pending">
      <formula>NOT(ISERROR(SEARCH("Pending",G627)))</formula>
    </cfRule>
    <cfRule type="containsText" dxfId="0" priority="2" operator="containsText" text="Received">
      <formula>NOT(ISERROR(SEARCH("Received",G627)))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U7" sqref="U7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1" t="s">
        <v>6983</v>
      </c>
      <c r="B1" s="832"/>
      <c r="C1" s="832"/>
      <c r="D1" s="832"/>
      <c r="E1" s="833"/>
      <c r="G1" s="838" t="s">
        <v>6984</v>
      </c>
      <c r="H1" s="838"/>
      <c r="I1" s="838"/>
      <c r="J1" s="838"/>
      <c r="K1" s="324"/>
      <c r="L1" s="830" t="s">
        <v>7290</v>
      </c>
      <c r="M1" s="830"/>
      <c r="N1" s="830"/>
      <c r="O1" s="830"/>
      <c r="P1" s="830"/>
      <c r="R1" s="830" t="s">
        <v>6986</v>
      </c>
      <c r="S1" s="830"/>
      <c r="T1" s="830"/>
      <c r="U1" s="830"/>
    </row>
    <row r="2" spans="1:28" ht="28.15" customHeight="1" x14ac:dyDescent="0.25">
      <c r="A2" s="834"/>
      <c r="B2" s="835"/>
      <c r="C2" s="835"/>
      <c r="D2" s="835"/>
      <c r="E2" s="836"/>
      <c r="G2" s="838"/>
      <c r="H2" s="838"/>
      <c r="I2" s="838"/>
      <c r="J2" s="838"/>
      <c r="K2" s="324"/>
      <c r="L2" s="830"/>
      <c r="M2" s="830"/>
      <c r="N2" s="830"/>
      <c r="O2" s="830"/>
      <c r="P2" s="830"/>
      <c r="R2" s="830"/>
      <c r="S2" s="830"/>
      <c r="T2" s="830"/>
      <c r="U2" s="83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7940</v>
      </c>
      <c r="Q4" s="333"/>
      <c r="R4" s="334">
        <v>45627</v>
      </c>
      <c r="S4" s="339">
        <v>38335</v>
      </c>
      <c r="T4" s="325" t="s">
        <v>7353</v>
      </c>
      <c r="U4" s="352" t="s">
        <v>8636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4" si="0">M5</f>
        <v>90838</v>
      </c>
      <c r="O5" s="340" t="s">
        <v>8115</v>
      </c>
      <c r="P5" s="561" t="s">
        <v>8116</v>
      </c>
      <c r="Q5" s="333"/>
      <c r="R5" s="334">
        <v>45658</v>
      </c>
      <c r="S5" s="339">
        <v>38335</v>
      </c>
      <c r="T5" s="760" t="s">
        <v>7353</v>
      </c>
      <c r="U5" s="352" t="s">
        <v>8759</v>
      </c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8125</v>
      </c>
      <c r="P6" s="561"/>
      <c r="Q6" s="333"/>
      <c r="R6" s="334">
        <v>45689</v>
      </c>
      <c r="S6" s="339">
        <v>38335</v>
      </c>
      <c r="T6" s="767" t="s">
        <v>7353</v>
      </c>
      <c r="U6" s="352" t="s">
        <v>8804</v>
      </c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 t="s">
        <v>214</v>
      </c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8149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 t="s">
        <v>214</v>
      </c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8149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8213</v>
      </c>
      <c r="P9" s="561" t="s">
        <v>8222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8220</v>
      </c>
      <c r="P10" s="561" t="s">
        <v>8221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8498</v>
      </c>
      <c r="P11" s="561" t="s">
        <v>8499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8598</v>
      </c>
      <c r="P12" s="561" t="s">
        <v>8599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>
        <f t="shared" si="0"/>
        <v>90838</v>
      </c>
      <c r="O13" s="340"/>
      <c r="P13" s="561" t="s">
        <v>7297</v>
      </c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>
        <f t="shared" si="0"/>
        <v>90838</v>
      </c>
      <c r="O14" s="340"/>
      <c r="P14" s="561" t="s">
        <v>7297</v>
      </c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630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1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7946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8150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8237</v>
      </c>
      <c r="G26" s="569" t="s">
        <v>8072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8255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8364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8473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8537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5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5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30" t="s">
        <v>7022</v>
      </c>
      <c r="H44" s="830"/>
      <c r="I44" s="830"/>
      <c r="J44" s="83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30"/>
      <c r="H45" s="830"/>
      <c r="I45" s="830"/>
      <c r="J45" s="83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1" t="s">
        <v>6983</v>
      </c>
      <c r="B50" s="832"/>
      <c r="C50" s="832"/>
      <c r="D50" s="832"/>
      <c r="E50" s="833"/>
      <c r="K50" s="406"/>
      <c r="L50" s="830" t="s">
        <v>6985</v>
      </c>
      <c r="M50" s="830"/>
      <c r="N50" s="830"/>
      <c r="O50" s="830"/>
      <c r="P50" s="83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4"/>
      <c r="B51" s="835"/>
      <c r="C51" s="835"/>
      <c r="D51" s="835"/>
      <c r="E51" s="836"/>
      <c r="G51" s="837" t="s">
        <v>7031</v>
      </c>
      <c r="H51" s="837"/>
      <c r="I51" s="837"/>
      <c r="J51" s="407">
        <f>J49+I48</f>
        <v>73164</v>
      </c>
      <c r="K51" s="406"/>
      <c r="L51" s="830"/>
      <c r="M51" s="830"/>
      <c r="N51" s="830"/>
      <c r="O51" s="830"/>
      <c r="P51" s="83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30" t="s">
        <v>6986</v>
      </c>
      <c r="S53" s="830"/>
      <c r="T53" s="830"/>
      <c r="U53" s="83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30"/>
      <c r="S54" s="830"/>
      <c r="T54" s="830"/>
      <c r="U54" s="83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9" t="s">
        <v>6985</v>
      </c>
      <c r="M66" s="829"/>
      <c r="N66" s="829"/>
      <c r="O66" s="829"/>
      <c r="P66" s="829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1" t="s">
        <v>7009</v>
      </c>
      <c r="B67" s="832"/>
      <c r="C67" s="832"/>
      <c r="D67" s="832"/>
      <c r="E67" s="833"/>
      <c r="L67" s="830"/>
      <c r="M67" s="830"/>
      <c r="N67" s="830"/>
      <c r="O67" s="830"/>
      <c r="P67" s="83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4"/>
      <c r="B68" s="835"/>
      <c r="C68" s="835"/>
      <c r="D68" s="835"/>
      <c r="E68" s="836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9" t="s">
        <v>7018</v>
      </c>
      <c r="B83" s="840"/>
      <c r="C83" s="840"/>
      <c r="D83" s="840"/>
      <c r="E83" s="841"/>
      <c r="R83" s="366"/>
      <c r="S83" s="386"/>
      <c r="U83" s="387"/>
    </row>
    <row r="84" spans="1:21" x14ac:dyDescent="0.25">
      <c r="A84" s="842"/>
      <c r="B84" s="843"/>
      <c r="C84" s="843"/>
      <c r="D84" s="843"/>
      <c r="E84" s="844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30" t="s">
        <v>6986</v>
      </c>
      <c r="S85" s="830"/>
      <c r="T85" s="830"/>
      <c r="U85" s="83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30"/>
      <c r="S86" s="830"/>
      <c r="T86" s="830"/>
      <c r="U86" s="83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45">
        <v>30000</v>
      </c>
      <c r="U89" s="848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46"/>
      <c r="U90" s="849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47"/>
      <c r="U91" s="850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30" t="s">
        <v>7022</v>
      </c>
      <c r="M109" s="830"/>
      <c r="N109" s="830"/>
      <c r="O109" s="830"/>
      <c r="P109" s="830"/>
    </row>
    <row r="110" spans="3:21" x14ac:dyDescent="0.25">
      <c r="L110" s="830"/>
      <c r="M110" s="830"/>
      <c r="N110" s="830"/>
      <c r="O110" s="830"/>
      <c r="P110" s="83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37" t="s">
        <v>7031</v>
      </c>
      <c r="M116" s="837"/>
      <c r="N116" s="837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8167</v>
      </c>
      <c r="G10" s="9">
        <v>73928</v>
      </c>
    </row>
    <row r="11" spans="6:11" x14ac:dyDescent="0.25">
      <c r="F11" t="s">
        <v>8168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8169</v>
      </c>
      <c r="G17" s="9">
        <v>80000</v>
      </c>
      <c r="K17">
        <v>13300</v>
      </c>
      <c r="M17">
        <v>130700</v>
      </c>
    </row>
    <row r="18" spans="6:13" x14ac:dyDescent="0.25">
      <c r="F18" t="s">
        <v>8170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8238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2025-04-18T13:41:16Z</dcterms:modified>
</cp:coreProperties>
</file>