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codeName="ThisWorkbook"/>
  <mc:AlternateContent xmlns:mc="http://schemas.openxmlformats.org/markup-compatibility/2006">
    <mc:Choice Requires="x15">
      <x15ac:absPath xmlns:x15ac="http://schemas.microsoft.com/office/spreadsheetml/2010/11/ac" url="D:\Pioneer\Running projects\Meezan Bank Gujranwala\Running Bill No 1\Billing Abstract (Plumbing)\"/>
    </mc:Choice>
  </mc:AlternateContent>
  <xr:revisionPtr revIDLastSave="0" documentId="13_ncr:1_{E28DCE00-8AC2-4CF0-972B-9E525280A1AE}" xr6:coauthVersionLast="36" xr6:coauthVersionMax="47" xr10:uidLastSave="{00000000-0000-0000-0000-000000000000}"/>
  <bookViews>
    <workbookView xWindow="-120" yWindow="-120" windowWidth="24240" windowHeight="13140" tabRatio="944" xr2:uid="{00000000-000D-0000-FFFF-FFFF00000000}"/>
  </bookViews>
  <sheets>
    <sheet name="Sheet1" sheetId="73" r:id="rId1"/>
    <sheet name="Updated" sheetId="72" r:id="rId2"/>
    <sheet name="Ex Water Supply" sheetId="57" state="hidden" r:id="rId3"/>
    <sheet name="Ex Water Supply (COQ)" sheetId="58" state="hidden" r:id="rId4"/>
    <sheet name="Ex Sewerage" sheetId="59" state="hidden" r:id="rId5"/>
    <sheet name="Ex Sewerage (COQ)" sheetId="60" state="hidden" r:id="rId6"/>
    <sheet name="Ex Fire Fighting" sheetId="61" state="hidden" r:id="rId7"/>
    <sheet name="Ex Fire Fighting (COQ)" sheetId="62" state="hidden" r:id="rId8"/>
    <sheet name="Irrigation" sheetId="68" state="hidden" r:id="rId9"/>
    <sheet name="Irrigation (COQ)" sheetId="69" state="hidden" r:id="rId10"/>
    <sheet name="Ex Gas Supply" sheetId="70" state="hidden" r:id="rId11"/>
    <sheet name="Ex Gas Supply (COQ)" sheetId="71"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c">#REF!</definedName>
    <definedName name="\\x">#REF!</definedName>
    <definedName name="\0">#REF!</definedName>
    <definedName name="\1">#REF!</definedName>
    <definedName name="\A">#REF!</definedName>
    <definedName name="\B">#REF!</definedName>
    <definedName name="\c">#REF!</definedName>
    <definedName name="\e">#REF!</definedName>
    <definedName name="\j">#REF!</definedName>
    <definedName name="\M">[1]BOQ!$F$4707</definedName>
    <definedName name="\n">#REF!</definedName>
    <definedName name="\p">#REF!</definedName>
    <definedName name="\s">#REF!</definedName>
    <definedName name="\z">#REF!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'[2]BOQ  SUM'!#REF!</definedName>
    <definedName name="__123Graph_B" hidden="1">'[2]BOQ  SUM'!#REF!</definedName>
    <definedName name="__S1">#REF!</definedName>
    <definedName name="__tw1">#REF!</definedName>
    <definedName name="_0">#REF!</definedName>
    <definedName name="_1_____123Graph_ACHART_1" hidden="1">'[2]BOQ  SUM'!#REF!</definedName>
    <definedName name="_10__123Graph_ACHART_1" hidden="1">'[3]BOQ  SUM'!#REF!</definedName>
    <definedName name="_12Excel_BuiltIn_Print_Area_3_1">#REF!</definedName>
    <definedName name="_14__123Graph_BCHART_1" hidden="1">'[3]BOQ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'[2]BOQ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[4]SUM!$C$9:$C$18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[4]SUM!#REF!</definedName>
    <definedName name="_4Excel_BuiltIn_Print_Area_1_1">#REF!</definedName>
    <definedName name="_5___123Graph_ACHART_1" hidden="1">[4]SUM!$C$9:$C$18</definedName>
    <definedName name="_6___123Graph_BCHART_1" hidden="1">[4]SUM!#REF!</definedName>
    <definedName name="_8Excel_BuiltIn_Print_Area_2_1">#REF!</definedName>
    <definedName name="_a">#REF!</definedName>
    <definedName name="_CD">#REF!</definedName>
    <definedName name="_Fill" hidden="1">#REF!</definedName>
    <definedName name="_Key1" hidden="1">#REF!</definedName>
    <definedName name="_Key2"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0</definedName>
    <definedName name="_Order2" hidden="1">0</definedName>
    <definedName name="_PR625">'[5]Normal Basis'!$133:$133</definedName>
    <definedName name="_PR706">'[5]Normal Basis'!#REF!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S1">#REF!</definedName>
    <definedName name="_Sort" hidden="1">#REF!</definedName>
    <definedName name="_TAQ">#REF!</definedName>
    <definedName name="_tw1">#REF!</definedName>
    <definedName name="a">#REF!</definedName>
    <definedName name="aa">#REF!</definedName>
    <definedName name="AAA">[6]Electrification!$A$6:$H$51</definedName>
    <definedName name="AAAA">#REF!</definedName>
    <definedName name="abc">#REF!</definedName>
    <definedName name="add">#REF!</definedName>
    <definedName name="appendix">#REF!</definedName>
    <definedName name="as">#REF!</definedName>
    <definedName name="ASAD">#REF!</definedName>
    <definedName name="asd">'[7]Bill - 1'!$A$1:$IV$1</definedName>
    <definedName name="asdads">#REF!</definedName>
    <definedName name="asdg">#REF!</definedName>
    <definedName name="ass">#REF!</definedName>
    <definedName name="az">#REF!</definedName>
    <definedName name="b">#REF!</definedName>
    <definedName name="baa">#REF!</definedName>
    <definedName name="bb">#REF!</definedName>
    <definedName name="bed">'[8]Backup data'!$C$5:$U$20</definedName>
    <definedName name="bend">#REF!</definedName>
    <definedName name="bn">'[5]Normal Basis'!#REF!</definedName>
    <definedName name="boynsr">#REF!</definedName>
    <definedName name="boynsr1">#REF!</definedName>
    <definedName name="boynsr3">'[9]G-20'!#REF!</definedName>
    <definedName name="boynsr5">'[9]G-20'!#REF!</definedName>
    <definedName name="boysr">#REF!</definedName>
    <definedName name="boysr1">#REF!</definedName>
    <definedName name="boysr2">'[9]G-20'!#REF!</definedName>
    <definedName name="boysr3">'[9]G-20'!#REF!</definedName>
    <definedName name="bvcbcv">#REF!</definedName>
    <definedName name="cal">#REF!</definedName>
    <definedName name="cc">#REF!</definedName>
    <definedName name="chaudhry" hidden="1">#REF!</definedName>
    <definedName name="CHW">#REF!</definedName>
    <definedName name="COAT">'[10]PNT-QUOT-#3'!#REF!</definedName>
    <definedName name="cover">[11]Sheet1!$F$24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'[3]BOQ  SUM'!#REF!</definedName>
    <definedName name="dd">#REF!</definedName>
    <definedName name="df">#REF!</definedName>
    <definedName name="Dia">"aa"</definedName>
    <definedName name="dism" hidden="1">'[3]BOQ  SUM'!#REF!</definedName>
    <definedName name="DL">#REF!</definedName>
    <definedName name="dsd">#REF!</definedName>
    <definedName name="E">#REF!</definedName>
    <definedName name="ed">#REF!</definedName>
    <definedName name="ee">#REF!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'[12]SUMMARY WAREHOUSE'!#REF!</definedName>
    <definedName name="Excel_BuiltIn_Print_Titles_2_2">'[12]SUMMARY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'[10]COAT&amp;WRAP-QIOT-#3'!#REF!</definedName>
    <definedName name="G">#REF!</definedName>
    <definedName name="Gamnas3D_Summary">#REF!</definedName>
    <definedName name="gf">#REF!</definedName>
    <definedName name="gpcd">#REF!</definedName>
    <definedName name="gs">#REF!</definedName>
    <definedName name="gy">#REF!</definedName>
    <definedName name="GZ">#REF!</definedName>
    <definedName name="h">#REF!</definedName>
    <definedName name="hj">#REF!</definedName>
    <definedName name="household">#REF!</definedName>
    <definedName name="hyy">#REF!</definedName>
    <definedName name="INFO">#REF!</definedName>
    <definedName name="io">#REF!</definedName>
    <definedName name="iop">#REF!</definedName>
    <definedName name="j" hidden="1">#REF!</definedName>
    <definedName name="jh">#REF!</definedName>
    <definedName name="ji">#REF!</definedName>
    <definedName name="KIJL">#REF!</definedName>
    <definedName name="L">#REF!</definedName>
    <definedName name="L_1">#REF!</definedName>
    <definedName name="L_10">#REF!</definedName>
    <definedName name="L_11">#REF!</definedName>
    <definedName name="L_12">#REF!</definedName>
    <definedName name="L_13">#REF!</definedName>
    <definedName name="L_14">#REF!</definedName>
    <definedName name="L_15">#REF!</definedName>
    <definedName name="L_16">'[13]B-RATE'!$D$42</definedName>
    <definedName name="L_2">#REF!</definedName>
    <definedName name="L_3">#REF!</definedName>
    <definedName name="L_4">#REF!</definedName>
    <definedName name="L_5">#REF!</definedName>
    <definedName name="L_6">#REF!</definedName>
    <definedName name="L_7">#REF!</definedName>
    <definedName name="L_8">#REF!</definedName>
    <definedName name="L_9">#REF!</definedName>
    <definedName name="Labr">'[14]W.B,W.C'!$H$3:$I$6</definedName>
    <definedName name="larm">#REF!</definedName>
    <definedName name="Length">'[15]Backup (Dist. Net work)'!$B$26:$F$30</definedName>
    <definedName name="LIST">#REF!</definedName>
    <definedName name="lk">#REF!</definedName>
    <definedName name="lkj">#REF!</definedName>
    <definedName name="ll">#REF!</definedName>
    <definedName name="LOI">#REF!</definedName>
    <definedName name="lop">#REF!</definedName>
    <definedName name="lp">#REF!</definedName>
    <definedName name="lpcd">#REF!</definedName>
    <definedName name="LPDC">#REF!</definedName>
    <definedName name="M">#REF!</definedName>
    <definedName name="M_1">#REF!</definedName>
    <definedName name="M_10">#REF!</definedName>
    <definedName name="M_11">#REF!</definedName>
    <definedName name="M_12">#REF!</definedName>
    <definedName name="M_13">#REF!</definedName>
    <definedName name="M_14">#REF!</definedName>
    <definedName name="M_15">#REF!</definedName>
    <definedName name="M_16">#REF!</definedName>
    <definedName name="M_17">#REF!</definedName>
    <definedName name="M_18">#REF!</definedName>
    <definedName name="M_19">#REF!</definedName>
    <definedName name="M_2">#REF!</definedName>
    <definedName name="M_3">#REF!</definedName>
    <definedName name="M_4">#REF!</definedName>
    <definedName name="M_5">#REF!</definedName>
    <definedName name="M_6">#REF!</definedName>
    <definedName name="M_7">#REF!</definedName>
    <definedName name="M_8">#REF!</definedName>
    <definedName name="M_9">#REF!</definedName>
    <definedName name="mac" hidden="1">'[3]BOQ  SUM'!#REF!</definedName>
    <definedName name="MAT">'[10]COAT&amp;WRAP-QIOT-#3'!#REF!</definedName>
    <definedName name="MF">'[10]COAT&amp;WRAP-QIOT-#3'!#REF!</definedName>
    <definedName name="MH">'[16]Manhol Backup Calc'!$C$16:$AJ$31</definedName>
    <definedName name="mm">#REF!</definedName>
    <definedName name="MMNN">#REF!</definedName>
    <definedName name="n">#REF!</definedName>
    <definedName name="nb">#REF!</definedName>
    <definedName name="o">#REF!</definedName>
    <definedName name="oi">#REF!</definedName>
    <definedName name="oip">#REF!</definedName>
    <definedName name="oup">#REF!</definedName>
    <definedName name="OZ">#REF!</definedName>
    <definedName name="P">'[10]PNT-QUOT-#3'!#REF!</definedName>
    <definedName name="pcc">#REF!</definedName>
    <definedName name="PEJM">'[10]COAT&amp;WRAP-QIOT-#3'!#REF!</definedName>
    <definedName name="PF">'[10]PNT-QUOT-#3'!#REF!</definedName>
    <definedName name="phbn">#REF!</definedName>
    <definedName name="phbnsr">#REF!</definedName>
    <definedName name="phbnsr.">#REF!</definedName>
    <definedName name="phbnsr1">#REF!</definedName>
    <definedName name="phbsr">#REF!</definedName>
    <definedName name="phbsr1">#REF!</definedName>
    <definedName name="PM">[17]IBASE!$AH$16:$AV$110</definedName>
    <definedName name="POIL">#REF!</definedName>
    <definedName name="PR_883M">'[5]Normal Basis'!$33:$33</definedName>
    <definedName name="PR858F">'[5]Normal Basis'!$58:$58</definedName>
    <definedName name="_xlnm.Print_Area" localSheetId="6">'Ex Fire Fighting'!$A$1:$G$28</definedName>
    <definedName name="_xlnm.Print_Area" localSheetId="7">'Ex Fire Fighting (COQ)'!$A$1:$H$25</definedName>
    <definedName name="_xlnm.Print_Area" localSheetId="10">'Ex Gas Supply'!$A$1:$G$23</definedName>
    <definedName name="_xlnm.Print_Area" localSheetId="11">'Ex Gas Supply (COQ)'!$A$1:$H$21</definedName>
    <definedName name="_xlnm.Print_Area" localSheetId="4">'Ex Sewerage'!$A$1:$G$27</definedName>
    <definedName name="_xlnm.Print_Area" localSheetId="5">'Ex Sewerage (COQ)'!$A$1:$H$22</definedName>
    <definedName name="_xlnm.Print_Area" localSheetId="2">'Ex Water Supply'!$A$1:$G$29</definedName>
    <definedName name="_xlnm.Print_Area" localSheetId="3">'Ex Water Supply (COQ)'!$A$1:$H$25</definedName>
    <definedName name="_xlnm.Print_Area" localSheetId="8">Irrigation!$A$1:$G$23</definedName>
    <definedName name="_xlnm.Print_Area" localSheetId="9">'Irrigation (COQ)'!$A$1:$H$20</definedName>
    <definedName name="_xlnm.Print_Area" localSheetId="1">Updated!$A$1:$S$183</definedName>
    <definedName name="_xlnm.Print_Area">#REF!</definedName>
    <definedName name="PRINT_AREA_MI">#N/A</definedName>
    <definedName name="Print_Area_MI_4">#REF!</definedName>
    <definedName name="Print_Area_MI_5">#REF!</definedName>
    <definedName name="Print_Area_MI_6">#REF!</definedName>
    <definedName name="_xlnm.Print_Titles" localSheetId="6">'Ex Fire Fighting'!$1:$6</definedName>
    <definedName name="_xlnm.Print_Titles" localSheetId="10">'Ex Gas Supply'!$1:$6</definedName>
    <definedName name="_xlnm.Print_Titles" localSheetId="4">'Ex Sewerage'!$1:$6</definedName>
    <definedName name="_xlnm.Print_Titles" localSheetId="2">'Ex Water Supply'!$1:$6</definedName>
    <definedName name="_xlnm.Print_Titles" localSheetId="8">Irrigation!$1:$6</definedName>
    <definedName name="_xlnm.Print_Titles" localSheetId="1">Updated!$5:$5</definedName>
    <definedName name="_xlnm.Print_Titles">#REF!</definedName>
    <definedName name="PRINT_TITLES_MI">#REF!</definedName>
    <definedName name="PrintArea1">#REF!</definedName>
    <definedName name="PrintTitles1">#REF!</definedName>
    <definedName name="qan">#REF!</definedName>
    <definedName name="rate">'[18]Concrete '!$K$19:$L$45</definedName>
    <definedName name="Rates">#REF!</definedName>
    <definedName name="rcl">#REF!</definedName>
    <definedName name="_xlnm.Recorder">#REF!</definedName>
    <definedName name="rfd">#REF!</definedName>
    <definedName name="RT">'[10]COAT&amp;WRAP-QIOT-#3'!#REF!</definedName>
    <definedName name="ru">#REF!</definedName>
    <definedName name="ruk">#REF!</definedName>
    <definedName name="s">#REF!</definedName>
    <definedName name="SAD">#REF!</definedName>
    <definedName name="SB">[17]IBASE!$AH$7:$AL$14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'[19]DI-ESTI'!$A$8:$R$489</definedName>
    <definedName name="SP">'[10]PNT-QUOT-#3'!#REF!</definedName>
    <definedName name="SS">#REF!</definedName>
    <definedName name="sss">#REF!</definedName>
    <definedName name="sup" hidden="1">'[3]BOQ  SUM'!#REF!</definedName>
    <definedName name="SWV">#REF!</definedName>
    <definedName name="t">#REF!</definedName>
    <definedName name="Tee">#REF!</definedName>
    <definedName name="TEMP">#REF!</definedName>
    <definedName name="TFA">#REF!</definedName>
    <definedName name="thickness">[11]Sheet1!$F$25</definedName>
    <definedName name="THK">'[10]COAT&amp;WRAP-QIOT-#3'!#REF!</definedName>
    <definedName name="tt">#REF!</definedName>
    <definedName name="ttgeg">#REF!</definedName>
    <definedName name="ue">#REF!</definedName>
    <definedName name="uj">#REF!</definedName>
    <definedName name="UN">#REF!</definedName>
    <definedName name="v">#REF!</definedName>
    <definedName name="vel">#REF!</definedName>
    <definedName name="wa">#REF!</definedName>
    <definedName name="wq">#REF!</definedName>
    <definedName name="ws">#REF!</definedName>
    <definedName name="WS_PIPE_INFO">'[20]Pipe Dia'!$A$1:$H$7</definedName>
    <definedName name="WTP">'[21]04(a)-TFA'!#REF!</definedName>
    <definedName name="WWTP">'[21]04(a)-TFA'!#REF!</definedName>
    <definedName name="xa">#REF!</definedName>
    <definedName name="xz">#REF!</definedName>
    <definedName name="yhj">#REF!</definedName>
    <definedName name="yj">#REF!</definedName>
    <definedName name="yrtyrtytr">'[22]Section 16050'!$L$5</definedName>
    <definedName name="yu">#REF!</definedName>
    <definedName name="z">#REF!</definedName>
    <definedName name="zx">#REF!</definedName>
    <definedName name="ZYX">#REF!</definedName>
    <definedName name="ZZ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73" l="1"/>
  <c r="D14" i="73" s="1"/>
  <c r="D16" i="73" s="1"/>
  <c r="C13" i="73"/>
  <c r="C14" i="73" s="1"/>
  <c r="C17" i="73" l="1"/>
  <c r="E16" i="73"/>
  <c r="D17" i="73"/>
  <c r="E13" i="73"/>
  <c r="E14" i="73" s="1"/>
  <c r="E17" i="73" l="1"/>
  <c r="M94" i="72" l="1"/>
  <c r="H94" i="72"/>
  <c r="K9" i="72" l="1"/>
  <c r="K10" i="72"/>
  <c r="K11" i="72"/>
  <c r="K12" i="72"/>
  <c r="R12" i="72" s="1"/>
  <c r="K13" i="72"/>
  <c r="K14" i="72"/>
  <c r="K15" i="72"/>
  <c r="K16" i="72"/>
  <c r="R16" i="72" s="1"/>
  <c r="K17" i="72"/>
  <c r="K18" i="72"/>
  <c r="K19" i="72"/>
  <c r="K20" i="72"/>
  <c r="R20" i="72" s="1"/>
  <c r="K21" i="72"/>
  <c r="K22" i="72"/>
  <c r="K23" i="72"/>
  <c r="K24" i="72"/>
  <c r="R24" i="72" s="1"/>
  <c r="K25" i="72"/>
  <c r="K26" i="72"/>
  <c r="K27" i="72"/>
  <c r="K28" i="72"/>
  <c r="R28" i="72" s="1"/>
  <c r="K29" i="72"/>
  <c r="K30" i="72"/>
  <c r="K31" i="72"/>
  <c r="K32" i="72"/>
  <c r="R32" i="72" s="1"/>
  <c r="K33" i="72"/>
  <c r="K34" i="72"/>
  <c r="K35" i="72"/>
  <c r="K36" i="72"/>
  <c r="R36" i="72" s="1"/>
  <c r="K37" i="72"/>
  <c r="K38" i="72"/>
  <c r="K39" i="72"/>
  <c r="K40" i="72"/>
  <c r="R40" i="72" s="1"/>
  <c r="K41" i="72"/>
  <c r="K42" i="72"/>
  <c r="K43" i="72"/>
  <c r="K44" i="72"/>
  <c r="R44" i="72" s="1"/>
  <c r="K45" i="72"/>
  <c r="K46" i="72"/>
  <c r="K47" i="72"/>
  <c r="K48" i="72"/>
  <c r="R48" i="72" s="1"/>
  <c r="K49" i="72"/>
  <c r="K50" i="72"/>
  <c r="K51" i="72"/>
  <c r="K52" i="72"/>
  <c r="R52" i="72" s="1"/>
  <c r="K53" i="72"/>
  <c r="K54" i="72"/>
  <c r="K55" i="72"/>
  <c r="K56" i="72"/>
  <c r="R56" i="72" s="1"/>
  <c r="K57" i="72"/>
  <c r="K58" i="72"/>
  <c r="K59" i="72"/>
  <c r="K60" i="72"/>
  <c r="R60" i="72" s="1"/>
  <c r="K61" i="72"/>
  <c r="K62" i="72"/>
  <c r="K63" i="72"/>
  <c r="K64" i="72"/>
  <c r="R64" i="72" s="1"/>
  <c r="K65" i="72"/>
  <c r="K66" i="72"/>
  <c r="K67" i="72"/>
  <c r="K68" i="72"/>
  <c r="R68" i="72" s="1"/>
  <c r="K69" i="72"/>
  <c r="K70" i="72"/>
  <c r="K71" i="72"/>
  <c r="K72" i="72"/>
  <c r="R72" i="72" s="1"/>
  <c r="K73" i="72"/>
  <c r="K74" i="72"/>
  <c r="K75" i="72"/>
  <c r="K76" i="72"/>
  <c r="R76" i="72" s="1"/>
  <c r="K77" i="72"/>
  <c r="K78" i="72"/>
  <c r="K79" i="72"/>
  <c r="K80" i="72"/>
  <c r="R80" i="72" s="1"/>
  <c r="K81" i="72"/>
  <c r="K82" i="72"/>
  <c r="K83" i="72"/>
  <c r="R83" i="72" s="1"/>
  <c r="K84" i="72"/>
  <c r="R84" i="72" s="1"/>
  <c r="K85" i="72"/>
  <c r="K86" i="72"/>
  <c r="K87" i="72"/>
  <c r="K88" i="72"/>
  <c r="R88" i="72" s="1"/>
  <c r="K89" i="72"/>
  <c r="K90" i="72"/>
  <c r="K91" i="72"/>
  <c r="R91" i="72" s="1"/>
  <c r="K92" i="72"/>
  <c r="R92" i="72" s="1"/>
  <c r="K93" i="72"/>
  <c r="K94" i="72"/>
  <c r="K95" i="72"/>
  <c r="K96" i="72"/>
  <c r="R96" i="72" s="1"/>
  <c r="K97" i="72"/>
  <c r="K98" i="72"/>
  <c r="K99" i="72"/>
  <c r="R99" i="72" s="1"/>
  <c r="K100" i="72"/>
  <c r="K101" i="72"/>
  <c r="K102" i="72"/>
  <c r="K103" i="72"/>
  <c r="R103" i="72" s="1"/>
  <c r="K104" i="72"/>
  <c r="R104" i="72" s="1"/>
  <c r="K105" i="72"/>
  <c r="K106" i="72"/>
  <c r="K107" i="72"/>
  <c r="R107" i="72" s="1"/>
  <c r="K108" i="72"/>
  <c r="R108" i="72" s="1"/>
  <c r="K109" i="72"/>
  <c r="K110" i="72"/>
  <c r="K111" i="72"/>
  <c r="R111" i="72" s="1"/>
  <c r="K112" i="72"/>
  <c r="R112" i="72" s="1"/>
  <c r="K113" i="72"/>
  <c r="K114" i="72"/>
  <c r="K115" i="72"/>
  <c r="R115" i="72" s="1"/>
  <c r="K116" i="72"/>
  <c r="R116" i="72" s="1"/>
  <c r="K117" i="72"/>
  <c r="K118" i="72"/>
  <c r="K119" i="72"/>
  <c r="R119" i="72" s="1"/>
  <c r="K120" i="72"/>
  <c r="R120" i="72" s="1"/>
  <c r="K121" i="72"/>
  <c r="K122" i="72"/>
  <c r="K123" i="72"/>
  <c r="R123" i="72" s="1"/>
  <c r="K124" i="72"/>
  <c r="R124" i="72" s="1"/>
  <c r="K125" i="72"/>
  <c r="K126" i="72"/>
  <c r="K127" i="72"/>
  <c r="K128" i="72"/>
  <c r="R128" i="72" s="1"/>
  <c r="K129" i="72"/>
  <c r="K130" i="72"/>
  <c r="K131" i="72"/>
  <c r="R131" i="72" s="1"/>
  <c r="K132" i="72"/>
  <c r="R132" i="72" s="1"/>
  <c r="K133" i="72"/>
  <c r="K134" i="72"/>
  <c r="K135" i="72"/>
  <c r="K136" i="72"/>
  <c r="R136" i="72" s="1"/>
  <c r="K137" i="72"/>
  <c r="K138" i="72"/>
  <c r="K139" i="72"/>
  <c r="R139" i="72" s="1"/>
  <c r="K140" i="72"/>
  <c r="R140" i="72" s="1"/>
  <c r="K141" i="72"/>
  <c r="K142" i="72"/>
  <c r="K143" i="72"/>
  <c r="R143" i="72" s="1"/>
  <c r="K144" i="72"/>
  <c r="R144" i="72" s="1"/>
  <c r="K145" i="72"/>
  <c r="K146" i="72"/>
  <c r="K147" i="72"/>
  <c r="R147" i="72" s="1"/>
  <c r="K148" i="72"/>
  <c r="R148" i="72" s="1"/>
  <c r="K149" i="72"/>
  <c r="K150" i="72"/>
  <c r="K151" i="72"/>
  <c r="R151" i="72" s="1"/>
  <c r="K152" i="72"/>
  <c r="R152" i="72" s="1"/>
  <c r="K153" i="72"/>
  <c r="K154" i="72"/>
  <c r="K155" i="72"/>
  <c r="K156" i="72"/>
  <c r="R156" i="72" s="1"/>
  <c r="K157" i="72"/>
  <c r="K158" i="72"/>
  <c r="K159" i="72"/>
  <c r="R159" i="72" s="1"/>
  <c r="K160" i="72"/>
  <c r="R160" i="72" s="1"/>
  <c r="K161" i="72"/>
  <c r="K162" i="72"/>
  <c r="K163" i="72"/>
  <c r="K164" i="72"/>
  <c r="R164" i="72" s="1"/>
  <c r="K165" i="72"/>
  <c r="K166" i="72"/>
  <c r="K167" i="72"/>
  <c r="R167" i="72" s="1"/>
  <c r="K168" i="72"/>
  <c r="R168" i="72" s="1"/>
  <c r="K169" i="72"/>
  <c r="K170" i="72"/>
  <c r="K171" i="72"/>
  <c r="R171" i="72" s="1"/>
  <c r="K172" i="72"/>
  <c r="R172" i="72" s="1"/>
  <c r="K173" i="72"/>
  <c r="K174" i="72"/>
  <c r="K175" i="72"/>
  <c r="R175" i="72" s="1"/>
  <c r="K176" i="72"/>
  <c r="R176" i="72" s="1"/>
  <c r="K177" i="72"/>
  <c r="K178" i="72"/>
  <c r="K179" i="72"/>
  <c r="R179" i="72" s="1"/>
  <c r="K180" i="72"/>
  <c r="R180" i="72" s="1"/>
  <c r="K181" i="72"/>
  <c r="K182" i="72"/>
  <c r="J9" i="72"/>
  <c r="Q9" i="72" s="1"/>
  <c r="J10" i="72"/>
  <c r="J11" i="72"/>
  <c r="J12" i="72"/>
  <c r="J13" i="72"/>
  <c r="Q13" i="72" s="1"/>
  <c r="J14" i="72"/>
  <c r="J15" i="72"/>
  <c r="J16" i="72"/>
  <c r="J17" i="72"/>
  <c r="Q17" i="72" s="1"/>
  <c r="J18" i="72"/>
  <c r="J19" i="72"/>
  <c r="J20" i="72"/>
  <c r="J21" i="72"/>
  <c r="Q21" i="72" s="1"/>
  <c r="J22" i="72"/>
  <c r="J23" i="72"/>
  <c r="J24" i="72"/>
  <c r="J25" i="72"/>
  <c r="Q25" i="72" s="1"/>
  <c r="J26" i="72"/>
  <c r="J27" i="72"/>
  <c r="J28" i="72"/>
  <c r="J29" i="72"/>
  <c r="Q29" i="72" s="1"/>
  <c r="J30" i="72"/>
  <c r="J31" i="72"/>
  <c r="J32" i="72"/>
  <c r="J33" i="72"/>
  <c r="Q33" i="72" s="1"/>
  <c r="J34" i="72"/>
  <c r="J35" i="72"/>
  <c r="J36" i="72"/>
  <c r="J37" i="72"/>
  <c r="Q37" i="72" s="1"/>
  <c r="J38" i="72"/>
  <c r="J39" i="72"/>
  <c r="J40" i="72"/>
  <c r="J41" i="72"/>
  <c r="Q41" i="72" s="1"/>
  <c r="J42" i="72"/>
  <c r="J43" i="72"/>
  <c r="J44" i="72"/>
  <c r="J45" i="72"/>
  <c r="Q45" i="72" s="1"/>
  <c r="J46" i="72"/>
  <c r="J47" i="72"/>
  <c r="J48" i="72"/>
  <c r="J49" i="72"/>
  <c r="Q49" i="72" s="1"/>
  <c r="J50" i="72"/>
  <c r="J51" i="72"/>
  <c r="J52" i="72"/>
  <c r="J53" i="72"/>
  <c r="Q53" i="72" s="1"/>
  <c r="J54" i="72"/>
  <c r="J55" i="72"/>
  <c r="J56" i="72"/>
  <c r="J57" i="72"/>
  <c r="Q57" i="72" s="1"/>
  <c r="J58" i="72"/>
  <c r="J59" i="72"/>
  <c r="J60" i="72"/>
  <c r="J61" i="72"/>
  <c r="Q61" i="72" s="1"/>
  <c r="J62" i="72"/>
  <c r="J63" i="72"/>
  <c r="J64" i="72"/>
  <c r="J65" i="72"/>
  <c r="Q65" i="72" s="1"/>
  <c r="J66" i="72"/>
  <c r="J67" i="72"/>
  <c r="J68" i="72"/>
  <c r="J69" i="72"/>
  <c r="Q69" i="72" s="1"/>
  <c r="J70" i="72"/>
  <c r="J71" i="72"/>
  <c r="J72" i="72"/>
  <c r="J73" i="72"/>
  <c r="Q73" i="72" s="1"/>
  <c r="J74" i="72"/>
  <c r="J75" i="72"/>
  <c r="J76" i="72"/>
  <c r="J77" i="72"/>
  <c r="Q77" i="72" s="1"/>
  <c r="J78" i="72"/>
  <c r="J79" i="72"/>
  <c r="J80" i="72"/>
  <c r="J81" i="72"/>
  <c r="Q81" i="72" s="1"/>
  <c r="J82" i="72"/>
  <c r="J83" i="72"/>
  <c r="J84" i="72"/>
  <c r="J85" i="72"/>
  <c r="Q85" i="72" s="1"/>
  <c r="J86" i="72"/>
  <c r="J87" i="72"/>
  <c r="J88" i="72"/>
  <c r="J89" i="72"/>
  <c r="Q89" i="72" s="1"/>
  <c r="J90" i="72"/>
  <c r="J91" i="72"/>
  <c r="J92" i="72"/>
  <c r="J93" i="72"/>
  <c r="Q93" i="72" s="1"/>
  <c r="J94" i="72"/>
  <c r="J95" i="72"/>
  <c r="J96" i="72"/>
  <c r="J97" i="72"/>
  <c r="Q97" i="72" s="1"/>
  <c r="J98" i="72"/>
  <c r="J99" i="72"/>
  <c r="J100" i="72"/>
  <c r="J101" i="72"/>
  <c r="Q101" i="72" s="1"/>
  <c r="J102" i="72"/>
  <c r="J103" i="72"/>
  <c r="J104" i="72"/>
  <c r="J105" i="72"/>
  <c r="Q105" i="72" s="1"/>
  <c r="J106" i="72"/>
  <c r="J107" i="72"/>
  <c r="J108" i="72"/>
  <c r="J109" i="72"/>
  <c r="Q109" i="72" s="1"/>
  <c r="J110" i="72"/>
  <c r="J111" i="72"/>
  <c r="J112" i="72"/>
  <c r="J113" i="72"/>
  <c r="Q113" i="72" s="1"/>
  <c r="J114" i="72"/>
  <c r="J115" i="72"/>
  <c r="J116" i="72"/>
  <c r="J117" i="72"/>
  <c r="Q117" i="72" s="1"/>
  <c r="J118" i="72"/>
  <c r="J119" i="72"/>
  <c r="J120" i="72"/>
  <c r="J121" i="72"/>
  <c r="Q121" i="72" s="1"/>
  <c r="J122" i="72"/>
  <c r="J123" i="72"/>
  <c r="J124" i="72"/>
  <c r="J125" i="72"/>
  <c r="Q125" i="72" s="1"/>
  <c r="J126" i="72"/>
  <c r="J127" i="72"/>
  <c r="J128" i="72"/>
  <c r="J129" i="72"/>
  <c r="Q129" i="72" s="1"/>
  <c r="J130" i="72"/>
  <c r="J131" i="72"/>
  <c r="J132" i="72"/>
  <c r="J133" i="72"/>
  <c r="Q133" i="72" s="1"/>
  <c r="J134" i="72"/>
  <c r="J135" i="72"/>
  <c r="J136" i="72"/>
  <c r="J137" i="72"/>
  <c r="Q137" i="72" s="1"/>
  <c r="J138" i="72"/>
  <c r="J139" i="72"/>
  <c r="J140" i="72"/>
  <c r="J141" i="72"/>
  <c r="Q141" i="72" s="1"/>
  <c r="J142" i="72"/>
  <c r="J143" i="72"/>
  <c r="J144" i="72"/>
  <c r="J145" i="72"/>
  <c r="Q145" i="72" s="1"/>
  <c r="J146" i="72"/>
  <c r="J147" i="72"/>
  <c r="J148" i="72"/>
  <c r="J149" i="72"/>
  <c r="Q149" i="72" s="1"/>
  <c r="J150" i="72"/>
  <c r="J151" i="72"/>
  <c r="J152" i="72"/>
  <c r="J153" i="72"/>
  <c r="Q153" i="72" s="1"/>
  <c r="J154" i="72"/>
  <c r="J155" i="72"/>
  <c r="J156" i="72"/>
  <c r="J157" i="72"/>
  <c r="Q157" i="72" s="1"/>
  <c r="J158" i="72"/>
  <c r="J159" i="72"/>
  <c r="J160" i="72"/>
  <c r="J161" i="72"/>
  <c r="Q161" i="72" s="1"/>
  <c r="J162" i="72"/>
  <c r="J163" i="72"/>
  <c r="J164" i="72"/>
  <c r="J165" i="72"/>
  <c r="Q165" i="72" s="1"/>
  <c r="J166" i="72"/>
  <c r="J167" i="72"/>
  <c r="J168" i="72"/>
  <c r="J169" i="72"/>
  <c r="Q169" i="72" s="1"/>
  <c r="J170" i="72"/>
  <c r="J171" i="72"/>
  <c r="J172" i="72"/>
  <c r="J173" i="72"/>
  <c r="Q173" i="72" s="1"/>
  <c r="J174" i="72"/>
  <c r="J175" i="72"/>
  <c r="J176" i="72"/>
  <c r="J177" i="72"/>
  <c r="Q177" i="72" s="1"/>
  <c r="J178" i="72"/>
  <c r="J179" i="72"/>
  <c r="J180" i="72"/>
  <c r="J181" i="72"/>
  <c r="Q181" i="72" s="1"/>
  <c r="J182" i="72"/>
  <c r="O9" i="72"/>
  <c r="O10" i="72"/>
  <c r="O11" i="72"/>
  <c r="Q11" i="72" s="1"/>
  <c r="S11" i="72" s="1"/>
  <c r="O12" i="72"/>
  <c r="O13" i="72"/>
  <c r="O14" i="72"/>
  <c r="O15" i="72"/>
  <c r="Q15" i="72" s="1"/>
  <c r="S15" i="72" s="1"/>
  <c r="O16" i="72"/>
  <c r="O17" i="72"/>
  <c r="O18" i="72"/>
  <c r="O19" i="72"/>
  <c r="Q19" i="72" s="1"/>
  <c r="S19" i="72" s="1"/>
  <c r="O20" i="72"/>
  <c r="O21" i="72"/>
  <c r="O22" i="72"/>
  <c r="O23" i="72"/>
  <c r="O24" i="72"/>
  <c r="O25" i="72"/>
  <c r="O26" i="72"/>
  <c r="O27" i="72"/>
  <c r="Q27" i="72" s="1"/>
  <c r="S27" i="72" s="1"/>
  <c r="O28" i="72"/>
  <c r="O29" i="72"/>
  <c r="O30" i="72"/>
  <c r="O31" i="72"/>
  <c r="Q31" i="72" s="1"/>
  <c r="S31" i="72" s="1"/>
  <c r="O32" i="72"/>
  <c r="O33" i="72"/>
  <c r="O34" i="72"/>
  <c r="O35" i="72"/>
  <c r="Q35" i="72" s="1"/>
  <c r="S35" i="72" s="1"/>
  <c r="O36" i="72"/>
  <c r="O37" i="72"/>
  <c r="O38" i="72"/>
  <c r="O39" i="72"/>
  <c r="O40" i="72"/>
  <c r="O41" i="72"/>
  <c r="O42" i="72"/>
  <c r="O43" i="72"/>
  <c r="Q43" i="72" s="1"/>
  <c r="S43" i="72" s="1"/>
  <c r="O44" i="72"/>
  <c r="O45" i="72"/>
  <c r="O46" i="72"/>
  <c r="O47" i="72"/>
  <c r="Q47" i="72" s="1"/>
  <c r="S47" i="72" s="1"/>
  <c r="O48" i="72"/>
  <c r="O49" i="72"/>
  <c r="O50" i="72"/>
  <c r="O51" i="72"/>
  <c r="Q51" i="72" s="1"/>
  <c r="S51" i="72" s="1"/>
  <c r="O52" i="72"/>
  <c r="O53" i="72"/>
  <c r="O54" i="72"/>
  <c r="O55" i="72"/>
  <c r="O56" i="72"/>
  <c r="O57" i="72"/>
  <c r="O58" i="72"/>
  <c r="O59" i="72"/>
  <c r="Q59" i="72" s="1"/>
  <c r="S59" i="72" s="1"/>
  <c r="O60" i="72"/>
  <c r="O61" i="72"/>
  <c r="O62" i="72"/>
  <c r="O63" i="72"/>
  <c r="Q63" i="72" s="1"/>
  <c r="S63" i="72" s="1"/>
  <c r="O64" i="72"/>
  <c r="O65" i="72"/>
  <c r="O66" i="72"/>
  <c r="O67" i="72"/>
  <c r="Q67" i="72" s="1"/>
  <c r="S67" i="72" s="1"/>
  <c r="O68" i="72"/>
  <c r="O69" i="72"/>
  <c r="O70" i="72"/>
  <c r="O71" i="72"/>
  <c r="O72" i="72"/>
  <c r="O73" i="72"/>
  <c r="O74" i="72"/>
  <c r="O75" i="72"/>
  <c r="Q75" i="72" s="1"/>
  <c r="O76" i="72"/>
  <c r="O77" i="72"/>
  <c r="O78" i="72"/>
  <c r="O79" i="72"/>
  <c r="Q79" i="72" s="1"/>
  <c r="S79" i="72" s="1"/>
  <c r="O80" i="72"/>
  <c r="O81" i="72"/>
  <c r="O82" i="72"/>
  <c r="O83" i="72"/>
  <c r="Q83" i="72" s="1"/>
  <c r="O84" i="72"/>
  <c r="O85" i="72"/>
  <c r="O86" i="72"/>
  <c r="O87" i="72"/>
  <c r="O88" i="72"/>
  <c r="O89" i="72"/>
  <c r="O90" i="72"/>
  <c r="O91" i="72"/>
  <c r="Q91" i="72" s="1"/>
  <c r="S91" i="72" s="1"/>
  <c r="O92" i="72"/>
  <c r="O93" i="72"/>
  <c r="O94" i="72"/>
  <c r="O95" i="72"/>
  <c r="Q95" i="72" s="1"/>
  <c r="O96" i="72"/>
  <c r="O97" i="72"/>
  <c r="O98" i="72"/>
  <c r="O99" i="72"/>
  <c r="Q99" i="72" s="1"/>
  <c r="S99" i="72" s="1"/>
  <c r="O100" i="72"/>
  <c r="O101" i="72"/>
  <c r="O102" i="72"/>
  <c r="O103" i="72"/>
  <c r="O104" i="72"/>
  <c r="O105" i="72"/>
  <c r="O106" i="72"/>
  <c r="O107" i="72"/>
  <c r="Q107" i="72" s="1"/>
  <c r="S107" i="72" s="1"/>
  <c r="O108" i="72"/>
  <c r="O109" i="72"/>
  <c r="O110" i="72"/>
  <c r="O111" i="72"/>
  <c r="Q111" i="72" s="1"/>
  <c r="S111" i="72" s="1"/>
  <c r="O112" i="72"/>
  <c r="O113" i="72"/>
  <c r="O114" i="72"/>
  <c r="O115" i="72"/>
  <c r="Q115" i="72" s="1"/>
  <c r="S115" i="72" s="1"/>
  <c r="O116" i="72"/>
  <c r="O117" i="72"/>
  <c r="O118" i="72"/>
  <c r="O119" i="72"/>
  <c r="O120" i="72"/>
  <c r="O121" i="72"/>
  <c r="O122" i="72"/>
  <c r="O123" i="72"/>
  <c r="Q123" i="72" s="1"/>
  <c r="S123" i="72" s="1"/>
  <c r="O124" i="72"/>
  <c r="O125" i="72"/>
  <c r="O126" i="72"/>
  <c r="O127" i="72"/>
  <c r="Q127" i="72" s="1"/>
  <c r="O128" i="72"/>
  <c r="O129" i="72"/>
  <c r="O130" i="72"/>
  <c r="O131" i="72"/>
  <c r="Q131" i="72" s="1"/>
  <c r="S131" i="72" s="1"/>
  <c r="O132" i="72"/>
  <c r="O133" i="72"/>
  <c r="O134" i="72"/>
  <c r="O135" i="72"/>
  <c r="O136" i="72"/>
  <c r="O137" i="72"/>
  <c r="O138" i="72"/>
  <c r="O139" i="72"/>
  <c r="Q139" i="72" s="1"/>
  <c r="S139" i="72" s="1"/>
  <c r="O140" i="72"/>
  <c r="O141" i="72"/>
  <c r="O142" i="72"/>
  <c r="O143" i="72"/>
  <c r="Q143" i="72" s="1"/>
  <c r="S143" i="72" s="1"/>
  <c r="O144" i="72"/>
  <c r="O145" i="72"/>
  <c r="O146" i="72"/>
  <c r="O147" i="72"/>
  <c r="Q147" i="72" s="1"/>
  <c r="S147" i="72" s="1"/>
  <c r="O148" i="72"/>
  <c r="O149" i="72"/>
  <c r="O150" i="72"/>
  <c r="O151" i="72"/>
  <c r="O152" i="72"/>
  <c r="O153" i="72"/>
  <c r="O154" i="72"/>
  <c r="O155" i="72"/>
  <c r="Q155" i="72" s="1"/>
  <c r="S155" i="72" s="1"/>
  <c r="O156" i="72"/>
  <c r="O157" i="72"/>
  <c r="O158" i="72"/>
  <c r="O159" i="72"/>
  <c r="Q159" i="72" s="1"/>
  <c r="S159" i="72" s="1"/>
  <c r="O160" i="72"/>
  <c r="O161" i="72"/>
  <c r="O162" i="72"/>
  <c r="O163" i="72"/>
  <c r="Q163" i="72" s="1"/>
  <c r="S163" i="72" s="1"/>
  <c r="O164" i="72"/>
  <c r="O165" i="72"/>
  <c r="O166" i="72"/>
  <c r="O167" i="72"/>
  <c r="O168" i="72"/>
  <c r="O169" i="72"/>
  <c r="O170" i="72"/>
  <c r="O171" i="72"/>
  <c r="Q171" i="72" s="1"/>
  <c r="S171" i="72" s="1"/>
  <c r="O172" i="72"/>
  <c r="O173" i="72"/>
  <c r="O174" i="72"/>
  <c r="O175" i="72"/>
  <c r="Q175" i="72" s="1"/>
  <c r="S175" i="72" s="1"/>
  <c r="O176" i="72"/>
  <c r="O177" i="72"/>
  <c r="O178" i="72"/>
  <c r="O179" i="72"/>
  <c r="Q179" i="72" s="1"/>
  <c r="S179" i="72" s="1"/>
  <c r="O180" i="72"/>
  <c r="O181" i="72"/>
  <c r="O182" i="72"/>
  <c r="P9" i="72"/>
  <c r="P10" i="72"/>
  <c r="P11" i="72"/>
  <c r="P12" i="72"/>
  <c r="P13" i="72"/>
  <c r="R13" i="72" s="1"/>
  <c r="P14" i="72"/>
  <c r="P15" i="72"/>
  <c r="P16" i="72"/>
  <c r="P17" i="72"/>
  <c r="R17" i="72" s="1"/>
  <c r="S17" i="72" s="1"/>
  <c r="P18" i="72"/>
  <c r="P19" i="72"/>
  <c r="P20" i="72"/>
  <c r="P21" i="72"/>
  <c r="R21" i="72" s="1"/>
  <c r="P22" i="72"/>
  <c r="P23" i="72"/>
  <c r="P24" i="72"/>
  <c r="P25" i="72"/>
  <c r="R25" i="72" s="1"/>
  <c r="P26" i="72"/>
  <c r="P27" i="72"/>
  <c r="P28" i="72"/>
  <c r="P29" i="72"/>
  <c r="R29" i="72" s="1"/>
  <c r="P30" i="72"/>
  <c r="P31" i="72"/>
  <c r="P32" i="72"/>
  <c r="P33" i="72"/>
  <c r="R33" i="72" s="1"/>
  <c r="S33" i="72" s="1"/>
  <c r="P34" i="72"/>
  <c r="P35" i="72"/>
  <c r="P36" i="72"/>
  <c r="P37" i="72"/>
  <c r="R37" i="72" s="1"/>
  <c r="P38" i="72"/>
  <c r="P39" i="72"/>
  <c r="P40" i="72"/>
  <c r="P41" i="72"/>
  <c r="R41" i="72" s="1"/>
  <c r="P42" i="72"/>
  <c r="P43" i="72"/>
  <c r="P44" i="72"/>
  <c r="P45" i="72"/>
  <c r="R45" i="72" s="1"/>
  <c r="P46" i="72"/>
  <c r="P47" i="72"/>
  <c r="P48" i="72"/>
  <c r="P49" i="72"/>
  <c r="R49" i="72" s="1"/>
  <c r="S49" i="72" s="1"/>
  <c r="P50" i="72"/>
  <c r="P51" i="72"/>
  <c r="P52" i="72"/>
  <c r="P53" i="72"/>
  <c r="R53" i="72" s="1"/>
  <c r="P54" i="72"/>
  <c r="P55" i="72"/>
  <c r="P56" i="72"/>
  <c r="P57" i="72"/>
  <c r="R57" i="72" s="1"/>
  <c r="P58" i="72"/>
  <c r="P59" i="72"/>
  <c r="P60" i="72"/>
  <c r="P61" i="72"/>
  <c r="R61" i="72" s="1"/>
  <c r="P62" i="72"/>
  <c r="P63" i="72"/>
  <c r="P64" i="72"/>
  <c r="P65" i="72"/>
  <c r="R65" i="72" s="1"/>
  <c r="S65" i="72" s="1"/>
  <c r="P66" i="72"/>
  <c r="P67" i="72"/>
  <c r="P68" i="72"/>
  <c r="P69" i="72"/>
  <c r="R69" i="72" s="1"/>
  <c r="P70" i="72"/>
  <c r="P71" i="72"/>
  <c r="P72" i="72"/>
  <c r="P73" i="72"/>
  <c r="P74" i="72"/>
  <c r="P75" i="72"/>
  <c r="P76" i="72"/>
  <c r="P77" i="72"/>
  <c r="R77" i="72" s="1"/>
  <c r="S77" i="72" s="1"/>
  <c r="P78" i="72"/>
  <c r="R78" i="72" s="1"/>
  <c r="P79" i="72"/>
  <c r="P80" i="72"/>
  <c r="P81" i="72"/>
  <c r="R81" i="72" s="1"/>
  <c r="S81" i="72" s="1"/>
  <c r="P82" i="72"/>
  <c r="R82" i="72" s="1"/>
  <c r="P83" i="72"/>
  <c r="P84" i="72"/>
  <c r="P85" i="72"/>
  <c r="P86" i="72"/>
  <c r="P87" i="72"/>
  <c r="P88" i="72"/>
  <c r="P89" i="72"/>
  <c r="R89" i="72" s="1"/>
  <c r="P90" i="72"/>
  <c r="P91" i="72"/>
  <c r="P92" i="72"/>
  <c r="P93" i="72"/>
  <c r="R93" i="72" s="1"/>
  <c r="S93" i="72" s="1"/>
  <c r="P94" i="72"/>
  <c r="R94" i="72" s="1"/>
  <c r="P95" i="72"/>
  <c r="P96" i="72"/>
  <c r="P97" i="72"/>
  <c r="R97" i="72" s="1"/>
  <c r="S97" i="72" s="1"/>
  <c r="P98" i="72"/>
  <c r="P99" i="72"/>
  <c r="P100" i="72"/>
  <c r="P101" i="72"/>
  <c r="R101" i="72" s="1"/>
  <c r="S101" i="72" s="1"/>
  <c r="P102" i="72"/>
  <c r="P103" i="72"/>
  <c r="P104" i="72"/>
  <c r="P105" i="72"/>
  <c r="R105" i="72" s="1"/>
  <c r="P106" i="72"/>
  <c r="P107" i="72"/>
  <c r="P108" i="72"/>
  <c r="P109" i="72"/>
  <c r="R109" i="72" s="1"/>
  <c r="S109" i="72" s="1"/>
  <c r="P110" i="72"/>
  <c r="P111" i="72"/>
  <c r="P112" i="72"/>
  <c r="P113" i="72"/>
  <c r="R113" i="72" s="1"/>
  <c r="S113" i="72" s="1"/>
  <c r="P114" i="72"/>
  <c r="P115" i="72"/>
  <c r="P116" i="72"/>
  <c r="P117" i="72"/>
  <c r="R117" i="72" s="1"/>
  <c r="S117" i="72" s="1"/>
  <c r="P118" i="72"/>
  <c r="P119" i="72"/>
  <c r="P120" i="72"/>
  <c r="P121" i="72"/>
  <c r="P122" i="72"/>
  <c r="P123" i="72"/>
  <c r="P124" i="72"/>
  <c r="P125" i="72"/>
  <c r="R125" i="72" s="1"/>
  <c r="S125" i="72" s="1"/>
  <c r="P126" i="72"/>
  <c r="P127" i="72"/>
  <c r="P128" i="72"/>
  <c r="P129" i="72"/>
  <c r="R129" i="72" s="1"/>
  <c r="S129" i="72" s="1"/>
  <c r="P130" i="72"/>
  <c r="P131" i="72"/>
  <c r="P132" i="72"/>
  <c r="P133" i="72"/>
  <c r="R133" i="72" s="1"/>
  <c r="S133" i="72" s="1"/>
  <c r="P134" i="72"/>
  <c r="P135" i="72"/>
  <c r="P136" i="72"/>
  <c r="P137" i="72"/>
  <c r="R137" i="72" s="1"/>
  <c r="P138" i="72"/>
  <c r="P139" i="72"/>
  <c r="P140" i="72"/>
  <c r="P141" i="72"/>
  <c r="R141" i="72" s="1"/>
  <c r="S141" i="72" s="1"/>
  <c r="P142" i="72"/>
  <c r="P143" i="72"/>
  <c r="P144" i="72"/>
  <c r="P145" i="72"/>
  <c r="R145" i="72" s="1"/>
  <c r="S145" i="72" s="1"/>
  <c r="P146" i="72"/>
  <c r="P147" i="72"/>
  <c r="P148" i="72"/>
  <c r="P149" i="72"/>
  <c r="R149" i="72" s="1"/>
  <c r="S149" i="72" s="1"/>
  <c r="P150" i="72"/>
  <c r="P151" i="72"/>
  <c r="P152" i="72"/>
  <c r="P153" i="72"/>
  <c r="R153" i="72" s="1"/>
  <c r="P154" i="72"/>
  <c r="P155" i="72"/>
  <c r="P156" i="72"/>
  <c r="P157" i="72"/>
  <c r="R157" i="72" s="1"/>
  <c r="S157" i="72" s="1"/>
  <c r="P158" i="72"/>
  <c r="P159" i="72"/>
  <c r="P160" i="72"/>
  <c r="P161" i="72"/>
  <c r="R161" i="72" s="1"/>
  <c r="S161" i="72" s="1"/>
  <c r="P162" i="72"/>
  <c r="P163" i="72"/>
  <c r="P164" i="72"/>
  <c r="P165" i="72"/>
  <c r="R165" i="72" s="1"/>
  <c r="S165" i="72" s="1"/>
  <c r="P166" i="72"/>
  <c r="P167" i="72"/>
  <c r="P168" i="72"/>
  <c r="P169" i="72"/>
  <c r="R169" i="72" s="1"/>
  <c r="P170" i="72"/>
  <c r="P171" i="72"/>
  <c r="P172" i="72"/>
  <c r="P173" i="72"/>
  <c r="R173" i="72" s="1"/>
  <c r="S173" i="72" s="1"/>
  <c r="P174" i="72"/>
  <c r="P175" i="72"/>
  <c r="P176" i="72"/>
  <c r="P177" i="72"/>
  <c r="R177" i="72" s="1"/>
  <c r="S177" i="72" s="1"/>
  <c r="P178" i="72"/>
  <c r="P179" i="72"/>
  <c r="P180" i="72"/>
  <c r="P181" i="72"/>
  <c r="R181" i="72" s="1"/>
  <c r="S181" i="72" s="1"/>
  <c r="P182" i="72"/>
  <c r="Q10" i="72"/>
  <c r="Q12" i="72"/>
  <c r="Q14" i="72"/>
  <c r="Q16" i="72"/>
  <c r="Q18" i="72"/>
  <c r="Q20" i="72"/>
  <c r="Q22" i="72"/>
  <c r="Q23" i="72"/>
  <c r="S23" i="72" s="1"/>
  <c r="Q24" i="72"/>
  <c r="Q26" i="72"/>
  <c r="Q28" i="72"/>
  <c r="Q30" i="72"/>
  <c r="Q32" i="72"/>
  <c r="Q34" i="72"/>
  <c r="Q36" i="72"/>
  <c r="Q38" i="72"/>
  <c r="Q39" i="72"/>
  <c r="S39" i="72" s="1"/>
  <c r="Q40" i="72"/>
  <c r="Q42" i="72"/>
  <c r="Q44" i="72"/>
  <c r="Q46" i="72"/>
  <c r="Q48" i="72"/>
  <c r="Q50" i="72"/>
  <c r="Q52" i="72"/>
  <c r="Q54" i="72"/>
  <c r="Q55" i="72"/>
  <c r="S55" i="72" s="1"/>
  <c r="Q56" i="72"/>
  <c r="Q58" i="72"/>
  <c r="Q60" i="72"/>
  <c r="Q62" i="72"/>
  <c r="Q64" i="72"/>
  <c r="Q66" i="72"/>
  <c r="Q68" i="72"/>
  <c r="Q70" i="72"/>
  <c r="Q71" i="72"/>
  <c r="S71" i="72" s="1"/>
  <c r="Q72" i="72"/>
  <c r="Q74" i="72"/>
  <c r="Q76" i="72"/>
  <c r="Q78" i="72"/>
  <c r="Q80" i="72"/>
  <c r="Q82" i="72"/>
  <c r="Q84" i="72"/>
  <c r="Q86" i="72"/>
  <c r="Q87" i="72"/>
  <c r="Q88" i="72"/>
  <c r="Q90" i="72"/>
  <c r="Q92" i="72"/>
  <c r="Q94" i="72"/>
  <c r="Q96" i="72"/>
  <c r="Q98" i="72"/>
  <c r="Q100" i="72"/>
  <c r="Q102" i="72"/>
  <c r="Q103" i="72"/>
  <c r="Q104" i="72"/>
  <c r="Q106" i="72"/>
  <c r="Q108" i="72"/>
  <c r="Q110" i="72"/>
  <c r="Q112" i="72"/>
  <c r="Q114" i="72"/>
  <c r="Q116" i="72"/>
  <c r="Q118" i="72"/>
  <c r="Q119" i="72"/>
  <c r="Q120" i="72"/>
  <c r="Q122" i="72"/>
  <c r="Q124" i="72"/>
  <c r="Q126" i="72"/>
  <c r="Q128" i="72"/>
  <c r="Q130" i="72"/>
  <c r="Q132" i="72"/>
  <c r="Q134" i="72"/>
  <c r="Q135" i="72"/>
  <c r="Q136" i="72"/>
  <c r="Q138" i="72"/>
  <c r="Q140" i="72"/>
  <c r="Q142" i="72"/>
  <c r="Q144" i="72"/>
  <c r="Q146" i="72"/>
  <c r="Q148" i="72"/>
  <c r="Q150" i="72"/>
  <c r="Q151" i="72"/>
  <c r="Q152" i="72"/>
  <c r="Q154" i="72"/>
  <c r="Q156" i="72"/>
  <c r="Q158" i="72"/>
  <c r="Q160" i="72"/>
  <c r="Q162" i="72"/>
  <c r="Q164" i="72"/>
  <c r="Q166" i="72"/>
  <c r="Q167" i="72"/>
  <c r="Q168" i="72"/>
  <c r="Q170" i="72"/>
  <c r="Q172" i="72"/>
  <c r="Q174" i="72"/>
  <c r="Q176" i="72"/>
  <c r="Q178" i="72"/>
  <c r="Q180" i="72"/>
  <c r="Q182" i="72"/>
  <c r="R9" i="72"/>
  <c r="R10" i="72"/>
  <c r="R11" i="72"/>
  <c r="R14" i="72"/>
  <c r="S14" i="72" s="1"/>
  <c r="R15" i="72"/>
  <c r="R18" i="72"/>
  <c r="R19" i="72"/>
  <c r="R22" i="72"/>
  <c r="S22" i="72" s="1"/>
  <c r="R23" i="72"/>
  <c r="R26" i="72"/>
  <c r="R27" i="72"/>
  <c r="R30" i="72"/>
  <c r="S30" i="72" s="1"/>
  <c r="R31" i="72"/>
  <c r="R34" i="72"/>
  <c r="R35" i="72"/>
  <c r="R38" i="72"/>
  <c r="R39" i="72"/>
  <c r="R42" i="72"/>
  <c r="R43" i="72"/>
  <c r="R46" i="72"/>
  <c r="S46" i="72" s="1"/>
  <c r="R47" i="72"/>
  <c r="R50" i="72"/>
  <c r="R51" i="72"/>
  <c r="R54" i="72"/>
  <c r="R55" i="72"/>
  <c r="R58" i="72"/>
  <c r="R59" i="72"/>
  <c r="R62" i="72"/>
  <c r="R63" i="72"/>
  <c r="R66" i="72"/>
  <c r="S66" i="72" s="1"/>
  <c r="R67" i="72"/>
  <c r="R70" i="72"/>
  <c r="R71" i="72"/>
  <c r="R73" i="72"/>
  <c r="R75" i="72"/>
  <c r="R79" i="72"/>
  <c r="R86" i="72"/>
  <c r="S86" i="72" s="1"/>
  <c r="R87" i="72"/>
  <c r="R90" i="72"/>
  <c r="R98" i="72"/>
  <c r="S98" i="72" s="1"/>
  <c r="R102" i="72"/>
  <c r="R106" i="72"/>
  <c r="R110" i="72"/>
  <c r="S110" i="72" s="1"/>
  <c r="R114" i="72"/>
  <c r="S114" i="72" s="1"/>
  <c r="R118" i="72"/>
  <c r="R121" i="72"/>
  <c r="R122" i="72"/>
  <c r="R126" i="72"/>
  <c r="S126" i="72" s="1"/>
  <c r="R127" i="72"/>
  <c r="R130" i="72"/>
  <c r="R134" i="72"/>
  <c r="R135" i="72"/>
  <c r="R138" i="72"/>
  <c r="S138" i="72" s="1"/>
  <c r="R142" i="72"/>
  <c r="R146" i="72"/>
  <c r="R150" i="72"/>
  <c r="R154" i="72"/>
  <c r="R155" i="72"/>
  <c r="R158" i="72"/>
  <c r="S158" i="72" s="1"/>
  <c r="R162" i="72"/>
  <c r="R163" i="72"/>
  <c r="R166" i="72"/>
  <c r="R170" i="72"/>
  <c r="S170" i="72" s="1"/>
  <c r="R174" i="72"/>
  <c r="S174" i="72" s="1"/>
  <c r="R178" i="72"/>
  <c r="S178" i="72" s="1"/>
  <c r="R182" i="72"/>
  <c r="S70" i="72"/>
  <c r="S122" i="72"/>
  <c r="O8" i="72"/>
  <c r="J8" i="72"/>
  <c r="Q8" i="72" s="1"/>
  <c r="P8" i="72"/>
  <c r="K8" i="72"/>
  <c r="S151" i="72" l="1"/>
  <c r="Q183" i="72"/>
  <c r="S162" i="72"/>
  <c r="S182" i="72"/>
  <c r="S146" i="72"/>
  <c r="S34" i="72"/>
  <c r="R8" i="72"/>
  <c r="S8" i="72" s="1"/>
  <c r="S166" i="72"/>
  <c r="S75" i="72"/>
  <c r="S54" i="72"/>
  <c r="S78" i="72"/>
  <c r="S167" i="72"/>
  <c r="S135" i="72"/>
  <c r="S119" i="72"/>
  <c r="S87" i="72"/>
  <c r="R100" i="72"/>
  <c r="S100" i="72" s="1"/>
  <c r="R95" i="72"/>
  <c r="P183" i="72"/>
  <c r="R74" i="72"/>
  <c r="S74" i="72" s="1"/>
  <c r="S103" i="72"/>
  <c r="S95" i="72"/>
  <c r="R85" i="72"/>
  <c r="S85" i="72" s="1"/>
  <c r="S83" i="72"/>
  <c r="S69" i="72"/>
  <c r="S61" i="72"/>
  <c r="S53" i="72"/>
  <c r="S45" i="72"/>
  <c r="S37" i="72"/>
  <c r="S29" i="72"/>
  <c r="S21" i="72"/>
  <c r="S13" i="72"/>
  <c r="S137" i="72"/>
  <c r="S41" i="72"/>
  <c r="S25" i="72"/>
  <c r="S9" i="72"/>
  <c r="S73" i="72"/>
  <c r="S57" i="72"/>
  <c r="S169" i="72"/>
  <c r="S153" i="72"/>
  <c r="S121" i="72"/>
  <c r="S105" i="72"/>
  <c r="S89" i="72"/>
  <c r="S127" i="72"/>
  <c r="K183" i="72"/>
  <c r="S154" i="72"/>
  <c r="S150" i="72"/>
  <c r="S142" i="72"/>
  <c r="S134" i="72"/>
  <c r="S130" i="72"/>
  <c r="S118" i="72"/>
  <c r="S106" i="72"/>
  <c r="S102" i="72"/>
  <c r="S90" i="72"/>
  <c r="S62" i="72"/>
  <c r="S58" i="72"/>
  <c r="S50" i="72"/>
  <c r="S38" i="72"/>
  <c r="S26" i="72"/>
  <c r="S18" i="72"/>
  <c r="S10" i="72"/>
  <c r="S94" i="72"/>
  <c r="S82" i="72"/>
  <c r="S42" i="72"/>
  <c r="S156" i="72"/>
  <c r="S140" i="72"/>
  <c r="S132" i="72"/>
  <c r="S124" i="72"/>
  <c r="S112" i="72"/>
  <c r="S104" i="72"/>
  <c r="S96" i="72"/>
  <c r="S84" i="72"/>
  <c r="S76" i="72"/>
  <c r="S68" i="72"/>
  <c r="S56" i="72"/>
  <c r="S48" i="72"/>
  <c r="S36" i="72"/>
  <c r="S28" i="72"/>
  <c r="S12" i="72"/>
  <c r="S160" i="72"/>
  <c r="S144" i="72"/>
  <c r="S136" i="72"/>
  <c r="S128" i="72"/>
  <c r="S120" i="72"/>
  <c r="S116" i="72"/>
  <c r="S108" i="72"/>
  <c r="S92" i="72"/>
  <c r="S88" i="72"/>
  <c r="S80" i="72"/>
  <c r="S72" i="72"/>
  <c r="S64" i="72"/>
  <c r="S60" i="72"/>
  <c r="S52" i="72"/>
  <c r="S44" i="72"/>
  <c r="S40" i="72"/>
  <c r="S32" i="72"/>
  <c r="S24" i="72"/>
  <c r="S20" i="72"/>
  <c r="S16" i="72"/>
  <c r="S180" i="72"/>
  <c r="S176" i="72"/>
  <c r="S168" i="72"/>
  <c r="S148" i="72"/>
  <c r="S172" i="72"/>
  <c r="S164" i="72"/>
  <c r="S152" i="72"/>
  <c r="R183" i="72" l="1"/>
  <c r="S183" i="72" s="1"/>
  <c r="I156" i="72"/>
  <c r="A157" i="72" l="1"/>
  <c r="A113" i="72"/>
  <c r="A117" i="72" s="1"/>
  <c r="A120" i="72" s="1"/>
  <c r="A100" i="72"/>
  <c r="A103" i="72" s="1"/>
  <c r="A11" i="72"/>
  <c r="A20" i="72" s="1"/>
  <c r="A23" i="72" s="1"/>
  <c r="A32" i="72" s="1"/>
  <c r="A40" i="72" s="1"/>
  <c r="A45" i="72" s="1"/>
  <c r="A50" i="72" s="1"/>
  <c r="A55" i="72" s="1"/>
  <c r="A61" i="72" s="1"/>
  <c r="H19" i="71" l="1"/>
  <c r="E20" i="70" s="1"/>
  <c r="H20" i="71"/>
  <c r="E21" i="70" s="1"/>
  <c r="H18" i="71"/>
  <c r="E19" i="70" s="1"/>
  <c r="H13" i="71"/>
  <c r="H14" i="71"/>
  <c r="E15" i="70" s="1"/>
  <c r="E12" i="71"/>
  <c r="H12" i="71" s="1"/>
  <c r="E13" i="70" s="1"/>
  <c r="B14" i="71"/>
  <c r="B20" i="71"/>
  <c r="A12" i="70"/>
  <c r="A18" i="70" s="1"/>
  <c r="A11" i="71"/>
  <c r="A17" i="71" s="1"/>
  <c r="B19" i="71"/>
  <c r="B18" i="71"/>
  <c r="B17" i="71"/>
  <c r="E14" i="70"/>
  <c r="B13" i="71"/>
  <c r="B12" i="71"/>
  <c r="B11" i="71"/>
  <c r="B8" i="71"/>
  <c r="B7" i="71"/>
  <c r="A2" i="71"/>
  <c r="A1" i="71"/>
  <c r="H15" i="69"/>
  <c r="E17" i="68" s="1"/>
  <c r="B19" i="69"/>
  <c r="B18" i="69"/>
  <c r="H16" i="69"/>
  <c r="E18" i="68" s="1"/>
  <c r="H12" i="69"/>
  <c r="E13" i="68" s="1"/>
  <c r="A11" i="69"/>
  <c r="A14" i="69" s="1"/>
  <c r="A19" i="69" s="1"/>
  <c r="E8" i="69"/>
  <c r="E19" i="69" s="1"/>
  <c r="H19" i="69" s="1"/>
  <c r="E21" i="68" s="1"/>
  <c r="G21" i="68" s="1"/>
  <c r="B8" i="69"/>
  <c r="B7" i="69"/>
  <c r="A2" i="69"/>
  <c r="A12" i="68"/>
  <c r="A16" i="68" s="1"/>
  <c r="A21" i="68" s="1"/>
  <c r="A1" i="68"/>
  <c r="A1" i="69" s="1"/>
  <c r="H15" i="62"/>
  <c r="E8" i="62"/>
  <c r="E18" i="62" s="1"/>
  <c r="H18" i="62" s="1"/>
  <c r="H12" i="62"/>
  <c r="H24" i="62"/>
  <c r="H21" i="62"/>
  <c r="A11" i="62"/>
  <c r="A14" i="62" s="1"/>
  <c r="A18" i="62" s="1"/>
  <c r="A12" i="61"/>
  <c r="A16" i="61" s="1"/>
  <c r="A20" i="61" s="1"/>
  <c r="A23" i="61" s="1"/>
  <c r="E8" i="71" l="1"/>
  <c r="H8" i="71" s="1"/>
  <c r="A21" i="62"/>
  <c r="A24" i="62" s="1"/>
  <c r="H8" i="62"/>
  <c r="E9" i="61" s="1"/>
  <c r="E9" i="70"/>
  <c r="H8" i="69"/>
  <c r="E9" i="68" s="1"/>
  <c r="A26" i="61"/>
  <c r="E26" i="61"/>
  <c r="E23" i="61"/>
  <c r="E13" i="61"/>
  <c r="E20" i="61"/>
  <c r="G20" i="61" s="1"/>
  <c r="B18" i="62"/>
  <c r="B17" i="62"/>
  <c r="B8" i="62"/>
  <c r="B7" i="62"/>
  <c r="A2" i="62"/>
  <c r="A1" i="61"/>
  <c r="A1" i="62" s="1"/>
  <c r="H21" i="60"/>
  <c r="E25" i="59" s="1"/>
  <c r="G25" i="59" s="1"/>
  <c r="H19" i="60"/>
  <c r="E22" i="59" s="1"/>
  <c r="H14" i="60"/>
  <c r="H13" i="60"/>
  <c r="H25" i="58"/>
  <c r="H19" i="58"/>
  <c r="H16" i="58"/>
  <c r="H12" i="58"/>
  <c r="E9" i="60"/>
  <c r="H9" i="60" s="1"/>
  <c r="B21" i="60"/>
  <c r="A11" i="60"/>
  <c r="A17" i="60" s="1"/>
  <c r="A19" i="60" s="1"/>
  <c r="A21" i="60" s="1"/>
  <c r="A13" i="59"/>
  <c r="A19" i="59" s="1"/>
  <c r="A22" i="59" s="1"/>
  <c r="A25" i="59" s="1"/>
  <c r="B19" i="60"/>
  <c r="B17" i="60"/>
  <c r="B16" i="60"/>
  <c r="B9" i="60"/>
  <c r="B8" i="60"/>
  <c r="B11" i="60"/>
  <c r="A2" i="60"/>
  <c r="A1" i="60"/>
  <c r="E17" i="60" l="1"/>
  <c r="H17" i="60" s="1"/>
  <c r="E17" i="61"/>
  <c r="E16" i="59"/>
  <c r="E15" i="59"/>
  <c r="F22" i="58"/>
  <c r="E9" i="58"/>
  <c r="A11" i="58"/>
  <c r="A15" i="58" s="1"/>
  <c r="A18" i="58" s="1"/>
  <c r="A22" i="58" s="1"/>
  <c r="A25" i="58" s="1"/>
  <c r="A12" i="57"/>
  <c r="A16" i="57" s="1"/>
  <c r="A20" i="57" s="1"/>
  <c r="A24" i="57" s="1"/>
  <c r="A27" i="57" s="1"/>
  <c r="B21" i="58"/>
  <c r="B22" i="58"/>
  <c r="B18" i="58"/>
  <c r="E27" i="57"/>
  <c r="G27" i="57" s="1"/>
  <c r="B9" i="58"/>
  <c r="B8" i="58"/>
  <c r="E21" i="57"/>
  <c r="B19" i="58"/>
  <c r="E17" i="57"/>
  <c r="B16" i="58"/>
  <c r="B15" i="58"/>
  <c r="B14" i="58"/>
  <c r="A2" i="58"/>
  <c r="A1" i="57"/>
  <c r="A1" i="58" s="1"/>
  <c r="E22" i="58" l="1"/>
  <c r="H9" i="58"/>
  <c r="E10" i="57" s="1"/>
  <c r="H22" i="58"/>
  <c r="E24" i="57" s="1"/>
  <c r="G24" i="57" s="1"/>
  <c r="E10" i="59"/>
  <c r="E19" i="59"/>
  <c r="G19" i="59" s="1"/>
  <c r="E13" i="57"/>
  <c r="F26" i="61" l="1"/>
  <c r="G26" i="61" s="1"/>
  <c r="F23" i="61" l="1"/>
  <c r="G23" i="61" s="1"/>
  <c r="F13" i="61" l="1"/>
  <c r="G13" i="61" s="1"/>
  <c r="F13" i="57"/>
  <c r="G13" i="57" s="1"/>
  <c r="F13" i="68"/>
  <c r="G13" i="68" s="1"/>
  <c r="F17" i="57"/>
  <c r="G17" i="57" s="1"/>
  <c r="F15" i="70" l="1"/>
  <c r="G15" i="70" s="1"/>
  <c r="F13" i="70"/>
  <c r="G13" i="70" s="1"/>
  <c r="F14" i="70" l="1"/>
  <c r="G14" i="70" s="1"/>
  <c r="F17" i="68" l="1"/>
  <c r="G17" i="68" s="1"/>
  <c r="F18" i="68" l="1"/>
  <c r="G18" i="68" s="1"/>
  <c r="F17" i="61"/>
  <c r="G17" i="61" s="1"/>
  <c r="F16" i="59" l="1"/>
  <c r="G16" i="59" s="1"/>
  <c r="F15" i="59" l="1"/>
  <c r="G15" i="59" s="1"/>
  <c r="F22" i="59" l="1"/>
  <c r="G22" i="59" s="1"/>
  <c r="F19" i="70" l="1"/>
  <c r="G19" i="70" s="1"/>
  <c r="F20" i="70" l="1"/>
  <c r="G20" i="70" s="1"/>
  <c r="F21" i="70" l="1"/>
  <c r="F21" i="57" l="1"/>
  <c r="G21" i="57" s="1"/>
  <c r="F9" i="70" l="1"/>
  <c r="G9" i="70" s="1"/>
  <c r="G23" i="70" s="1"/>
  <c r="F9" i="68"/>
  <c r="G9" i="68" s="1"/>
  <c r="G23" i="68" s="1"/>
  <c r="F10" i="59"/>
  <c r="G10" i="59" s="1"/>
  <c r="G27" i="59" s="1"/>
  <c r="F9" i="61"/>
  <c r="G9" i="61" s="1"/>
  <c r="G28" i="61" s="1"/>
  <c r="F10" i="57"/>
  <c r="G10" i="57" s="1"/>
  <c r="G29" i="57" s="1"/>
</calcChain>
</file>

<file path=xl/sharedStrings.xml><?xml version="1.0" encoding="utf-8"?>
<sst xmlns="http://schemas.openxmlformats.org/spreadsheetml/2006/main" count="484" uniqueCount="203">
  <si>
    <t>Description</t>
  </si>
  <si>
    <t>Qty</t>
  </si>
  <si>
    <t>European type W.C With Seat Cover.</t>
  </si>
  <si>
    <t>Set.</t>
  </si>
  <si>
    <t>Sft.</t>
  </si>
  <si>
    <t>Rft</t>
  </si>
  <si>
    <t>Rft.</t>
  </si>
  <si>
    <t>Looking Glass</t>
  </si>
  <si>
    <t>25 mm dia</t>
  </si>
  <si>
    <t>32 mm dia</t>
  </si>
  <si>
    <t>40 mm dia</t>
  </si>
  <si>
    <t>50 mm dia</t>
  </si>
  <si>
    <t>75 mm dia</t>
  </si>
  <si>
    <t>200 mm dia</t>
  </si>
  <si>
    <t>1 inch dia</t>
  </si>
  <si>
    <t>2 inch dia</t>
  </si>
  <si>
    <t>4 inch dia</t>
  </si>
  <si>
    <t>250 mm dia</t>
  </si>
  <si>
    <t>Each</t>
  </si>
  <si>
    <t>Sr. No.</t>
  </si>
  <si>
    <t>Amount 
(Rs.)</t>
  </si>
  <si>
    <t>Set</t>
  </si>
  <si>
    <t>Nos.</t>
  </si>
  <si>
    <t>Job</t>
  </si>
  <si>
    <t>Cft</t>
  </si>
  <si>
    <t>ENGINEER'S COST ESTIMATE</t>
  </si>
  <si>
    <t>PLUMBING WORK</t>
  </si>
  <si>
    <t>Sr.
No.</t>
  </si>
  <si>
    <t>Unit</t>
  </si>
  <si>
    <t>Quantity</t>
  </si>
  <si>
    <t>Unit Rate 
(Rs.)</t>
  </si>
  <si>
    <t>Part-1: PLUMBING FIXTURES</t>
  </si>
  <si>
    <t>Part-2:  INTERNAL WATER SUPPLY SYSTEM</t>
  </si>
  <si>
    <t>Part-3: INTERNAL SEWERAGE , VENTS &amp; ROOF DRAINAGE</t>
  </si>
  <si>
    <t>BSEN 1329</t>
  </si>
  <si>
    <t>100 mm dia</t>
  </si>
  <si>
    <t>CLASS :D: BS 3505/PS 3051 (For Pressure Pipe)</t>
  </si>
  <si>
    <t xml:space="preserve">Providing and fixing Mild Steel Schedule 40 Seamless Pipes including all fittings such as tees, bends and reducers with cost of clamping to walls and ceiling hangers, supports, cutting through walls and concrete in slabs with core cutter for pipelines and pipe fittings of the following diameters complete in all respect. </t>
  </si>
  <si>
    <t>2-1/2" dia (63mm)</t>
  </si>
  <si>
    <t>4" dia (100mm)</t>
  </si>
  <si>
    <t>Providing and installing gate/ball valves of following nominal dia, of approved make, including jointing, fitting, painting, testing, complete in all respects to match with following pipe dia meters.</t>
  </si>
  <si>
    <t>Providing, transportation, laying, cutting, butt  fusion jointing, testing, commissioning &amp;  disinfecting the Polyethylene Pipe (PE-100),  PN 10, of SDR 17 of any of the manufacturer DADEX and BETA or approved equivalent including fixing all type of fittings and special such as tee, bend,cross collar, reducer, tail piece, flanged spigot,end cap, flanged socket, taper, angle branch, plug etc complete in all respects (Including Injection moulded fittings) as recommended by the manufacturer.</t>
  </si>
  <si>
    <t>4" dia 100 mm</t>
  </si>
  <si>
    <t>Providing, Installing, testing and commissiong Pillar type fire hydrants with inlet flanged 4" size with double deliveries 2 1/2" female instantaneous coupling with blank cap and chain, including all necessary accessories required for installation, complete in all respects.</t>
  </si>
  <si>
    <t>Part-5: MISCELLANEOUS</t>
  </si>
  <si>
    <t>Under Ground Water Tank</t>
  </si>
  <si>
    <t xml:space="preserve"> Septic Tank</t>
  </si>
  <si>
    <t>Nos</t>
  </si>
  <si>
    <t xml:space="preserve">Grand Total </t>
  </si>
  <si>
    <t>Calculation of Quantities</t>
  </si>
  <si>
    <t>200mm dia</t>
  </si>
  <si>
    <t>EUROPEAN W.C</t>
  </si>
  <si>
    <t>CORE CUTTING</t>
  </si>
  <si>
    <t>WASH HAND BASIN VANITY</t>
  </si>
  <si>
    <t>SOAP DISPENSER</t>
  </si>
  <si>
    <t>TOILET PAPER HOLDER</t>
  </si>
  <si>
    <t>HAND DRYER</t>
  </si>
  <si>
    <t>LOOKING GLASS</t>
  </si>
  <si>
    <t>TOWEL ROD</t>
  </si>
  <si>
    <t>TAP</t>
  </si>
  <si>
    <t>Cutting of R.C.C slab via core cutter of suitable diameter by using proper technique and equipment for the crossing of utility pipes and its water proof refilling with useful materials complete in all respect as per specifications and drawings as well as directed by the Engineer.</t>
  </si>
  <si>
    <t>Providing and fixing wash hand basin vanity Under counter including basin mixer with waste coupling &amp; bottle trap and fixing connection pipes, connections to water lines, nuts, washers, etc. complete in all respect as per specifications and drawings as well as directed by the Engineer.</t>
  </si>
  <si>
    <t>Providing and fixing kitchen sink with mixer, waste coupling and tee stop cock including all necessary accessories required for  installation, complete in all respect as per specifications and drawings as well as directed by the Engineer.</t>
  </si>
  <si>
    <t>Providing and fixing chromium plated toilet paper holder including all necessary accessories required for installation, complete in all respect as per specifications and drawings as well as directed by the Engineer.</t>
  </si>
  <si>
    <t>Looking Glass Clamp</t>
  </si>
  <si>
    <t>Providing and fixing towel rod including all necessary accessories required for installation, complete in all respect as per specifications and drawings as well as directed by the Engineer.</t>
  </si>
  <si>
    <t>Providing and fixing looking glass 5mm thick first quality complete with fixing clamps including all necessary accessories required for installation, complete in all respect as per specifications and drawings as well as directed by the Engineer.</t>
  </si>
  <si>
    <t>Providing and fixing soap dispenser including all necessary accessories required for installation, complete in all respect as per specifications and drawings as well as directed by the Engineer.</t>
  </si>
  <si>
    <t>G.I Pipe</t>
  </si>
  <si>
    <t>Qty.</t>
  </si>
  <si>
    <t>Gate Valve</t>
  </si>
  <si>
    <t>GATE / BALL VALVE</t>
  </si>
  <si>
    <t>H</t>
  </si>
  <si>
    <t>L</t>
  </si>
  <si>
    <t>W</t>
  </si>
  <si>
    <t>Construction of square manhole of 2'x2'  for sewer complete with 9" thick brick work ratio 1:3, plastering from internal and external side Ratio 1:3, PCC 1:4:8 base, RCC slab, benching with 1:2:4 cement concrete, including 18" dia manhole cover and frame, including all necessary accessories required for installation, complete in all respect as per specifications and drawings and as directed by the Engineer.</t>
  </si>
  <si>
    <t>No</t>
  </si>
  <si>
    <t>Excavation / Backfilling</t>
  </si>
  <si>
    <t>Supplying and filling sand under floor; or plugging in wells, complete in all respect and as directed by the engineer incharge.</t>
  </si>
  <si>
    <t>Sand Filling</t>
  </si>
  <si>
    <t>Providing and fixing 4" dia Floor Drain with P-trap including  Stainless Steel grating and cover of approved make including all necessary accessories required for installation, complete in all respect as per specifications and drawings as well as directed by the Engineer.</t>
  </si>
  <si>
    <t>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t>
  </si>
  <si>
    <t>Total Amount (Rs.) Part - 3.</t>
  </si>
  <si>
    <t>Total Amount (Rs.) Part - 4.</t>
  </si>
  <si>
    <t>Total Amount (Rs.) Part - 5.</t>
  </si>
  <si>
    <t>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t>
  </si>
  <si>
    <t>Total Amount (Rs.) Part - 6.</t>
  </si>
  <si>
    <t>Providing and installing  gate/ball valves of following nominal dia, of approved make ,including jointing ,fitting, painting, testing, complete in all respects to match with following G.I pipe diameters.</t>
  </si>
  <si>
    <t>Providing, Installing, testing and commissiong Pillar type fire hydrants with inlet flanged 4" size with double deliveries 2 1/2" female instantaneous coupling with blank cap and chain, including all necessary accessories required for installation, complete in all respect as per specifications and drawings as well as directed by the Engineer.</t>
  </si>
  <si>
    <t>Providing, Installing, testing and commissioning  Landing valves in Stair hall on intermediate landings with reducing tee of size 4"x2-1/2" as required by NFPA codes for including  jointing, fitting, testing, including all necessary accessories required for installation, complete in all respect as per specifications and drawings as well as directed by the Engineer.</t>
  </si>
  <si>
    <t>uPVC Pipe</t>
  </si>
  <si>
    <t>Providing, placing sleeves and puddle flange in R.C.C. under ground water tank walls, pipe connection (G.I) with inlet / outlet pipe work, manhole covers, floating ball valve etc, including all necessary accessories required for sleeces placing, complete in all respects.</t>
  </si>
  <si>
    <t>1-1/2 inch dia</t>
  </si>
  <si>
    <t>CLUB HOUSE BAHAWALPUR</t>
  </si>
  <si>
    <t>EXTERNAL WATER SUPPLY SYSTEM</t>
  </si>
  <si>
    <t>EXTERNAL WATER SUPPLY</t>
  </si>
  <si>
    <t>EXTERNAL SEWERAGE</t>
  </si>
  <si>
    <t>Brick Work Manhole</t>
  </si>
  <si>
    <t>Providing, placing sleeves and puddle flange in brick work walls, pipe connection (G.I) with inlet / outlet pipe work, manhole covers etc, including all necessary accessories required for sleeces placing, complete in all respects.</t>
  </si>
  <si>
    <t>EXTERNAL FIRE FIGHTING</t>
  </si>
  <si>
    <t>Pillar Type Fire Hydrant</t>
  </si>
  <si>
    <t>Interconnection with Municipal Fire Brigade</t>
  </si>
  <si>
    <t>Providing, Installation, testing and commissioning of Interconnection with Municipal Fire Brigade (Siamese connection), consisting of breach inlet valve and casing,  flang 4" dia, complete in all respect as per specifications and drawings as well as directed by the Engineer.</t>
  </si>
  <si>
    <t>P.E Pipe</t>
  </si>
  <si>
    <t>Providing and installing  gate/ball valves of following nominal dia, of approved equivalent make ,including jointing ,fitting, painting, testing, complete in all respects to match with following PE pipe diameters.</t>
  </si>
  <si>
    <t>Providing, Installation, testing and commissioning of Interconnection with Municipal Fire Brigade (Siamese connection), consisting of breach inlet valve and casing,  flang 4" complete in all respects.</t>
  </si>
  <si>
    <t>Providing and fixing uPVC pipe including all fittings such as tees, bends and reducers. Also it includes the cost of  joint solutions for pipelines and pipe fittings of the following diameters, complete in all respect as per specifications and drawings as well as directed by the Engineer.</t>
  </si>
  <si>
    <t>IRRIGATION</t>
  </si>
  <si>
    <t>EXTERNAL GAS SUPPLY</t>
  </si>
  <si>
    <t>Tap 3/4 inch dia</t>
  </si>
  <si>
    <t>FLOOR DRAIN</t>
  </si>
  <si>
    <t>CLEAN-OUT</t>
  </si>
  <si>
    <t>LANDING VALVE</t>
  </si>
  <si>
    <t>HOSE REEL CABINET</t>
  </si>
  <si>
    <t>Providing and fixing tap 3/4 inch dia including all necessary accessories required for installation, complete in all respect as per specifications and drawings as well as directed by the Engineer.</t>
  </si>
  <si>
    <t>Total Amount (Rs.) Part - 2</t>
  </si>
  <si>
    <t>Total Amount (Rs.) Part - 1</t>
  </si>
  <si>
    <t>Providing and fixing electrical hand dryer with automatic sensor having fastest drying time of 12 seconds, temperature of 104 Fahrenheit. hand dryer must have noise Level of 81dB and automatic shut off including all necessary accessories required for installation, complete in all respect as per specifications and drawings as well as directed by the Engineer.</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</si>
  <si>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</si>
  <si>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Part-07:- PLUMBING EQUIPMENT</t>
  </si>
  <si>
    <t>FIRE FIGHTING PUMP SET</t>
  </si>
  <si>
    <t>d) Pump control cabinet for above mentioned pump.</t>
  </si>
  <si>
    <t>e) Pump room's fitting and controls i.e. gate valves, NRV, expansion joints, headers, pressure reducing/ relief valve, test return line to reservoir, supports and painting.</t>
  </si>
  <si>
    <t>STORAGE GEYSER</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</si>
  <si>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</si>
  <si>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Providing, installing, testing and commission of storage type electric geyser of approved make 25 Liters capacity complete with inlet, outlet, safety valves complete in all respects.</t>
  </si>
  <si>
    <t>ALARM CHECK ASSEMBLY</t>
  </si>
  <si>
    <t>WATER SUPPLY BOOSTER (MINI)</t>
  </si>
  <si>
    <t>Part-6: GI PIPES</t>
  </si>
  <si>
    <t>PLUMBING &amp; FIREFIGHTING SYSTEMS</t>
  </si>
  <si>
    <t>W.C Thimble</t>
  </si>
  <si>
    <t>Providing and fixing 4" dia Clean-out for uPVC Pipes including  Stainless Steel Cover Plate of approved make, core cutting of Slab concrete and its water proofed refilling  as approved by Engineer In charge and complete in all respect.</t>
  </si>
  <si>
    <t>Providing, Installing, testing and commission fire hose reel cabinets, swing type hose reel in cabinet, Dia 1" x 100' long, swing type with imported high pressure PE pipe house, and imported jet/spray/shut nozzle, in steel cabinet (34" x 32" x 10.5") where indicated on drawings  including all necessary accessories required for installation, complete in all respect as per specifications and drawings as well as directed by the Engineer.</t>
  </si>
  <si>
    <t>KITCHEN SINK</t>
  </si>
  <si>
    <t>Part-4: FIRE FIGHTING SYSTEM</t>
  </si>
  <si>
    <t>Providing and installing  gate/ball valves of following nominal dia, of approved equivalent make ,including jointing ,fitting, painting, testing, complete in all respects to match with following PPR pipe diameters.</t>
  </si>
  <si>
    <t>3 inch dia</t>
  </si>
  <si>
    <t>PILLAR TYPE FIRE HYDRANT</t>
  </si>
  <si>
    <t>BREACHING INLET</t>
  </si>
  <si>
    <t>UNDERGROUND WATER TANK</t>
  </si>
  <si>
    <t>OVERHEAD WATER TANK</t>
  </si>
  <si>
    <t>Providing, placing sleeves and puddle flange in R.C.C. over head water tank walls, pipe connection (G.I) with inlet / outlet pipe work, manhole covers, floating ball valve etc, including all necessary accessories required for sleeves placing, complete in all respects.</t>
  </si>
  <si>
    <t>SEPTIC TANK</t>
  </si>
  <si>
    <t>Items Included</t>
  </si>
  <si>
    <t>2 inch dia pipe</t>
  </si>
  <si>
    <t>2-1/2 inch dia</t>
  </si>
  <si>
    <t>a) Horizontal centrifugal pump set (50Hz x 380V, 3 phase Motor) 350 GPM @ 5 bar complete with automatic control panel , Pressure switch &amp; Pressure gauge. It should be capable of operating 1 remotest 21/2" hydrants 200 GPM each @ min. 4.5 bar pressure</t>
  </si>
  <si>
    <t>b) Horizontal centrifugal engine driven pump set 350 GPM @ 5 bar complete with automatic control panel , Pressure switch, Pressure gauge &amp; diesel tank. It should be capable of operating 1 remotest 21/2" hydrants 200 GPM each @ min. 4.5 bar pressure</t>
  </si>
  <si>
    <t>c) Jockey electric motor driven pump set (50Hz x 380 V ,3Ph Motor) 25 GPM @ 5.5 bar complete with automatic control panel, pressure switch and pressure gauge.</t>
  </si>
  <si>
    <t>Providing, Installing, testing and commissioning non-clogging, centrifugal submersible Drainage pumps 30 gpm against a total pumping head of 35 ft (one running one standby). coupled with water cooled IP Class 68 electric motor of 2 HP, 400 volts, 3 - phase, 50 Hz.  of approved make with auto / manual switches, dry running protection, low / high level water controls, gate valves, NRV, flexible Joints, Strainer, with alternative standby duty operation system),All accesorries/consumables to be provided by contractor.</t>
  </si>
  <si>
    <t>Supply, Installing, fixing, testing and commissioning of Water Pressure Booster Pump (1 working + 1 standby) with a capacity of 25 USGPM against a total head of 40 feet. The pump shall be provided with control panel having auto / manual switches, dry running protection, low / high level water controls with alternative standby duty operation system, complete in all respects.</t>
  </si>
  <si>
    <t>SUMP PUMP</t>
  </si>
  <si>
    <t>INDIAN W.C</t>
  </si>
  <si>
    <t>Installing and fixing Alarm Check Valve Wt type 4" Flanged End Complete set with Basic trim, Pressure switch, Retard chamber and water motor alarm Gong, UL Listed and FM Approved</t>
  </si>
  <si>
    <t>Providing, Installing, fixing, testing and commission, centrifugal pumps of make KSB, Grundfos or approved equivalent (2 Nos. - 1 running + 1 standby) of capacity 75 gpm each with stainless steel impeller capable of pumping against a total pumping head of 110 ft. coupled with water cooled electric motor of , 440 volts, 3 - phase, 50 Hz. The pump shall be provided with control panel having auto / manual switches, dry running protection, low / high level water controls with alternative standby duty operation system, complete in all respects.</t>
  </si>
  <si>
    <t>WATER TRANSFER PUMP</t>
  </si>
  <si>
    <t>Providing, Fixing ,testing &amp; installing  pump set for fire fighting of following capacities. Pump set shall be Standard Firefighting Pump:</t>
  </si>
  <si>
    <r>
      <t xml:space="preserve">Providing and fixing European W.C ceramics ware including muslim shower, tee stop cock with double bibcock, flushing cistern with hinged double seat and cover of best quality. Fixing connection pipes and all joints to services and drains. Plugging and screwing the structure as necessary and make good the same, complete in all respect as per specifications and drawings as well as directed by the Engineer.
</t>
    </r>
    <r>
      <rPr>
        <b/>
        <sz val="11"/>
        <color rgb="FFFF0000"/>
        <rFont val="Calibri"/>
        <family val="2"/>
        <scheme val="minor"/>
      </rPr>
      <t>MODEL # PORTA (HD9N)</t>
    </r>
  </si>
  <si>
    <r>
      <t xml:space="preserve">Providing and fixing Indian W.C ceramics ware including muslim shower, tee stop cock, double bibcock with flushing cistern of best quality including hockey pipe. Fixing connection pipes and all joints to services and drains. Plugging and screwing the structure as necessary and make good the same, complete in all respect as per specifications and drawings as well as directed by the Engineer.
</t>
    </r>
    <r>
      <rPr>
        <b/>
        <sz val="11"/>
        <color rgb="FFFF0000"/>
        <rFont val="Calibri"/>
        <family val="2"/>
        <scheme val="minor"/>
      </rPr>
      <t>MODEL # PORTA (HD70)</t>
    </r>
  </si>
  <si>
    <t>Soap Dispenser     ZILVER   302C</t>
  </si>
  <si>
    <t>Toilet Paper Holder   PORTA JM70</t>
  </si>
  <si>
    <t>Hand Dryer   SIEMENS</t>
  </si>
  <si>
    <t>Muslim Shower  Porta Model # HD30</t>
  </si>
  <si>
    <t>Double Bibcock  Porta Model HDA5270B</t>
  </si>
  <si>
    <t>Tee Stop Cock     Porta Model HDJ855</t>
  </si>
  <si>
    <t>Wash Hand Basin Vanity. Porta Model HD1</t>
  </si>
  <si>
    <t>Basin Mixer         Porta Model HDA781M</t>
  </si>
  <si>
    <t>Bottle Trap          Porta Model  GD1038</t>
  </si>
  <si>
    <t>Waste Coupling  Porta Model HDGD1023</t>
  </si>
  <si>
    <t>Tee Stop Cock    Porta Model HDJ855</t>
  </si>
  <si>
    <t>Kitchen Sink   Porta Model HDSC8728</t>
  </si>
  <si>
    <t>Kitchen Sink Mixer Porta Model  HDA708XH</t>
  </si>
  <si>
    <t>Tee Stop Cock         Porta Model HDJ855</t>
  </si>
  <si>
    <t>Waste Coupling      Porta Model  HDGD1023</t>
  </si>
  <si>
    <t>Towel Rod   PORTA JM11</t>
  </si>
  <si>
    <t xml:space="preserve">Material Rate </t>
  </si>
  <si>
    <t>Labour Rate</t>
  </si>
  <si>
    <t>Material</t>
  </si>
  <si>
    <t>Labour</t>
  </si>
  <si>
    <t>Previous</t>
  </si>
  <si>
    <t>Current</t>
  </si>
  <si>
    <t>Net Amount</t>
  </si>
  <si>
    <t>Previous Quantity</t>
  </si>
  <si>
    <t>Current Quantity</t>
  </si>
  <si>
    <t>Total   Quantity</t>
  </si>
  <si>
    <t xml:space="preserve">Previous Amount </t>
  </si>
  <si>
    <t xml:space="preserve">Current Amount </t>
  </si>
  <si>
    <t>AMOUNT Rs.</t>
  </si>
  <si>
    <t>Total Amount (Rs.)</t>
  </si>
  <si>
    <t>1st Running Bill</t>
  </si>
  <si>
    <t>MEEZAN BANK LIMITED
MAKKAH TOWER, GUJRANWALA</t>
  </si>
  <si>
    <t>M/S Meezan Bank Ltd Head Office</t>
  </si>
  <si>
    <t>Meezan House, C-25, Estate Avenue Site Khi</t>
  </si>
  <si>
    <t>Plumbing &amp; Fire fighting Works Meezan Bank Gujran wala MAKKAH TOWER, GUJRANWALA</t>
  </si>
  <si>
    <t>Divisions</t>
  </si>
  <si>
    <t>Description of Work</t>
  </si>
  <si>
    <t>Supply Amount</t>
  </si>
  <si>
    <t>Installation Amount</t>
  </si>
  <si>
    <t>Total</t>
  </si>
  <si>
    <t>Grand Total (in PKR):</t>
  </si>
  <si>
    <t>15% SST on Installation (in PKR):</t>
  </si>
  <si>
    <t>Grand Total Inclusive of Tax (in PKR):</t>
  </si>
  <si>
    <t>Running Bill No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</si>
</sst>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_(&quot;$&quot;* #,##0.00_);_(&quot;$&quot;* \(#,##0.00\);_(&quot;$&quot;* &quot;-&quot;??_);_(@_)"/>
    <numFmt numFmtId="165" formatCode="_(* #,##0.00_);_(* \(#,##0.00\);_(* &quot;-&quot;??_);_(@_)"/>
    <numFmt numFmtId="166" formatCode="_(* #,##0_);_(* \(#,##0\);_(* &quot;-&quot;??_);_(@_)"/>
    <numFmt numFmtId="167" formatCode="0.000"/>
    <numFmt numFmtId="168" formatCode="_(* #,##0.000_);_(* \(#,##0.000\);_(* &quot;-&quot;??_);_(@_)"/>
    <numFmt numFmtId="169" formatCode="0.0000000"/>
    <numFmt numFmtId="170" formatCode="0_)"/>
    <numFmt numFmtId="171" formatCode="0."/>
    <numFmt numFmtId="172" formatCode="_-* #,##0.00\ _F_-;\-* #,##0.00\ _F_-;_-* &quot;-&quot;??\ _F_-;_-@_-"/>
    <numFmt numFmtId="173" formatCode="#,##0."/>
    <numFmt numFmtId="174" formatCode="&quot;$&quot;#"/>
    <numFmt numFmtId="175" formatCode="&quot;$&quot;#."/>
    <numFmt numFmtId="176" formatCode="mmmm\ d\,\ yyyy"/>
    <numFmt numFmtId="177" formatCode="m\o\n\th\ d\,\ yyyy"/>
    <numFmt numFmtId="178" formatCode="#.00"/>
    <numFmt numFmtId="179" formatCode="#"/>
    <numFmt numFmtId="180" formatCode="0.0"/>
    <numFmt numFmtId="181" formatCode="_(* #,##0.00_);_(* \(#,##0.00\);_(* \-??_);_(@_)"/>
    <numFmt numFmtId="182" formatCode="_(* #,##0_);_(* \(#,##0\);_(* \-??_);_(@_)"/>
  </numFmts>
  <fonts count="54" x14ac:knownFonts="1">
    <font>
      <sz val="11"/>
      <color theme="1"/>
      <name val="Calibri"/>
      <family val="2"/>
      <scheme val="minor"/>
    </font>
    <font>
      <sz val="11"/>
      <color theme="1"/>
      <name val="Calibri"/>
      <family val="2"/>
      <scheme val="minor"/>
    </font>
    <font>
      <sz val="10"/>
      <name val="Times New Roman"/>
      <family val="1"/>
    </font>
    <font>
      <sz val="12"/>
      <name val="Courier"/>
      <family val="3"/>
    </font>
    <font>
      <b/>
      <sz val="10"/>
      <name val="Times New Roman"/>
      <family val="1"/>
    </font>
    <font>
      <sz val="11"/>
      <name val="Times New Roman"/>
      <family val="1"/>
    </font>
    <font>
      <b/>
      <sz val="11"/>
      <name val="Times New Roman"/>
      <family val="1"/>
    </font>
    <font>
      <sz val="11"/>
      <color rgb="FFFF0000"/>
      <name val="Times New Roman"/>
      <family val="1"/>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52"/>
      <name val="Calibri"/>
      <family val="2"/>
    </font>
    <font>
      <sz val="12"/>
      <name val="Arial"/>
      <family val="2"/>
    </font>
    <font>
      <sz val="10"/>
      <color indexed="8"/>
      <name val="Courier"/>
      <family val="3"/>
    </font>
    <font>
      <sz val="1"/>
      <color indexed="8"/>
      <name val="Courier"/>
      <family val="3"/>
    </font>
    <font>
      <sz val="12"/>
      <color indexed="8"/>
      <name val="Courier"/>
      <family val="3"/>
    </font>
    <font>
      <b/>
      <sz val="1"/>
      <color indexed="8"/>
      <name val="Courier"/>
      <family val="3"/>
    </font>
    <font>
      <b/>
      <sz val="11"/>
      <color indexed="56"/>
      <name val="Calibri"/>
      <family val="2"/>
    </font>
    <font>
      <b/>
      <sz val="18"/>
      <color indexed="8"/>
      <name val="Courier"/>
      <family val="3"/>
    </font>
    <font>
      <b/>
      <sz val="18"/>
      <name val="Arial"/>
      <family val="2"/>
    </font>
    <font>
      <b/>
      <sz val="12"/>
      <color indexed="8"/>
      <name val="Courier"/>
      <family val="3"/>
    </font>
    <font>
      <b/>
      <sz val="12"/>
      <name val="Arial"/>
      <family val="2"/>
    </font>
    <font>
      <u/>
      <sz val="10"/>
      <color indexed="12"/>
      <name val="Arial"/>
      <family val="2"/>
    </font>
    <font>
      <sz val="11"/>
      <color indexed="52"/>
      <name val="Calibri"/>
      <family val="2"/>
    </font>
    <font>
      <sz val="11"/>
      <color indexed="60"/>
      <name val="Calibri"/>
      <family val="2"/>
    </font>
    <font>
      <b/>
      <sz val="18"/>
      <color indexed="56"/>
      <name val="Cambria"/>
      <family val="2"/>
    </font>
    <font>
      <b/>
      <sz val="11"/>
      <color theme="1"/>
      <name val="Times New Roman"/>
      <family val="1"/>
    </font>
    <font>
      <sz val="11"/>
      <color theme="1"/>
      <name val="Times New Roman"/>
      <family val="1"/>
    </font>
    <font>
      <b/>
      <sz val="12"/>
      <name val="Calibri"/>
      <family val="2"/>
      <scheme val="minor"/>
    </font>
    <font>
      <sz val="11"/>
      <name val="Calibri"/>
      <family val="2"/>
      <scheme val="minor"/>
    </font>
    <font>
      <b/>
      <sz val="11"/>
      <name val="Calibri"/>
      <family val="2"/>
      <scheme val="minor"/>
    </font>
    <font>
      <b/>
      <u/>
      <sz val="11"/>
      <name val="Calibri"/>
      <family val="2"/>
      <scheme val="minor"/>
    </font>
    <font>
      <b/>
      <sz val="11"/>
      <color rgb="FFFF0000"/>
      <name val="Calibri"/>
      <family val="2"/>
      <scheme val="minor"/>
    </font>
    <font>
      <sz val="11"/>
      <color rgb="FFFF0000"/>
      <name val="Calibri"/>
      <family val="2"/>
      <scheme val="minor"/>
    </font>
    <font>
      <sz val="12"/>
      <name val="Garamond"/>
      <family val="1"/>
    </font>
    <font>
      <b/>
      <sz val="14"/>
      <name val="Calibri"/>
      <family val="2"/>
      <scheme val="minor"/>
    </font>
    <font>
      <sz val="16"/>
      <name val="Calibri"/>
      <family val="2"/>
      <scheme val="minor"/>
    </font>
    <font>
      <b/>
      <sz val="18"/>
      <name val="Calibri"/>
      <family val="2"/>
      <scheme val="minor"/>
    </font>
    <font>
      <b/>
      <sz val="14"/>
      <color theme="1"/>
      <name val="Calibri"/>
      <family val="2"/>
      <scheme val="minor"/>
    </font>
    <font>
      <b/>
      <sz val="18"/>
      <color theme="1"/>
      <name val="Calibri"/>
      <family val="2"/>
      <scheme val="minor"/>
    </font>
    <font>
      <sz val="14"/>
      <name val="Calibri"/>
      <family val="2"/>
      <scheme val="minor"/>
    </font>
    <font>
      <sz val="14"/>
      <color rgb="FF000000"/>
      <name val="Calibri"/>
      <family val="2"/>
      <scheme val="minor"/>
    </font>
    <font>
      <sz val="12"/>
      <name val="Calibri"/>
      <family val="2"/>
      <scheme val="minor"/>
    </font>
    <font>
      <b/>
      <u/>
      <sz val="12"/>
      <name val="Calibri"/>
      <family val="2"/>
      <scheme val="minor"/>
    </font>
    <font>
      <sz val="18"/>
      <name val="Calibri"/>
      <family val="2"/>
      <scheme val="minor"/>
    </font>
    <font>
      <b/>
      <u/>
      <sz val="18"/>
      <name val="Calibri"/>
      <family val="2"/>
      <scheme val="minor"/>
    </font>
  </fonts>
  <fills count="26">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theme="0" tint="-0.499984740745262"/>
        <bgColor indexed="64"/>
      </patternFill>
    </fill>
    <fill>
      <patternFill patternType="solid">
        <fgColor theme="0"/>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double">
        <color indexed="64"/>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5">
    <xf numFmtId="0" fontId="0" fillId="0" borderId="0"/>
    <xf numFmtId="165" fontId="1" fillId="0" borderId="0" applyFont="0" applyFill="0" applyBorder="0" applyAlignment="0" applyProtection="0"/>
    <xf numFmtId="0" fontId="3" fillId="0" borderId="0"/>
    <xf numFmtId="0" fontId="8" fillId="0" borderId="0"/>
    <xf numFmtId="0" fontId="10" fillId="3" borderId="0" applyNumberFormat="0" applyBorder="0" applyAlignment="0" applyProtection="0"/>
    <xf numFmtId="0" fontId="10" fillId="5"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8"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4"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5" borderId="0" applyNumberFormat="0" applyBorder="0" applyAlignment="0" applyProtection="0"/>
    <xf numFmtId="0" fontId="12" fillId="5" borderId="0" applyNumberFormat="0" applyBorder="0" applyAlignment="0" applyProtection="0"/>
    <xf numFmtId="0" fontId="19" fillId="22" borderId="1" applyNumberFormat="0" applyAlignment="0" applyProtection="0"/>
    <xf numFmtId="0" fontId="13" fillId="23" borderId="2" applyNumberFormat="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0" fontId="9" fillId="0" borderId="0" applyFont="0" applyFill="0" applyBorder="0" applyAlignment="0" applyProtection="0"/>
    <xf numFmtId="171" fontId="9" fillId="0" borderId="0" applyFont="0" applyFill="0" applyBorder="0" applyAlignment="0" applyProtection="0"/>
    <xf numFmtId="172" fontId="9" fillId="0" borderId="0" applyFont="0" applyFill="0" applyBorder="0" applyAlignment="0" applyProtection="0"/>
    <xf numFmtId="165" fontId="9" fillId="0" borderId="0" applyFont="0" applyFill="0" applyBorder="0" applyAlignment="0" applyProtection="0"/>
    <xf numFmtId="171" fontId="9" fillId="0" borderId="0" applyFont="0" applyFill="0" applyBorder="0" applyAlignment="0" applyProtection="0"/>
    <xf numFmtId="165" fontId="9" fillId="0" borderId="0" applyFont="0" applyFill="0" applyBorder="0" applyAlignment="0" applyProtection="0"/>
    <xf numFmtId="0"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9" fillId="0" borderId="0" applyFont="0" applyFill="0" applyBorder="0" applyAlignment="0" applyProtection="0"/>
    <xf numFmtId="169" fontId="20" fillId="0" borderId="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3" fontId="21" fillId="0" borderId="0">
      <protection locked="0"/>
    </xf>
    <xf numFmtId="173" fontId="22" fillId="0" borderId="0">
      <protection locked="0"/>
    </xf>
    <xf numFmtId="173" fontId="22" fillId="0" borderId="0">
      <protection locked="0"/>
    </xf>
    <xf numFmtId="173" fontId="22" fillId="0" borderId="0">
      <protection locked="0"/>
    </xf>
    <xf numFmtId="173" fontId="22" fillId="0" borderId="0">
      <protection locked="0"/>
    </xf>
    <xf numFmtId="164" fontId="9" fillId="0" borderId="0" applyFont="0" applyFill="0" applyBorder="0" applyAlignment="0" applyProtection="0"/>
    <xf numFmtId="174" fontId="21" fillId="0" borderId="0">
      <protection locked="0"/>
    </xf>
    <xf numFmtId="175" fontId="22" fillId="0" borderId="0">
      <protection locked="0"/>
    </xf>
    <xf numFmtId="175" fontId="22" fillId="0" borderId="0">
      <protection locked="0"/>
    </xf>
    <xf numFmtId="175" fontId="22" fillId="0" borderId="0">
      <protection locked="0"/>
    </xf>
    <xf numFmtId="175" fontId="22" fillId="0" borderId="0">
      <protection locked="0"/>
    </xf>
    <xf numFmtId="0" fontId="21" fillId="0" borderId="0">
      <protection locked="0"/>
    </xf>
    <xf numFmtId="176" fontId="20" fillId="0" borderId="0" applyFill="0" applyBorder="0" applyAlignment="0" applyProtection="0"/>
    <xf numFmtId="176" fontId="20" fillId="0" borderId="0" applyFill="0" applyBorder="0" applyAlignment="0" applyProtection="0"/>
    <xf numFmtId="176" fontId="20" fillId="0" borderId="0" applyFill="0" applyBorder="0" applyAlignment="0" applyProtection="0"/>
    <xf numFmtId="177" fontId="23" fillId="0" borderId="0">
      <protection locked="0"/>
    </xf>
    <xf numFmtId="0" fontId="14" fillId="0" borderId="0" applyNumberFormat="0" applyFill="0" applyBorder="0" applyAlignment="0" applyProtection="0"/>
    <xf numFmtId="178" fontId="21" fillId="0" borderId="0">
      <protection locked="0"/>
    </xf>
    <xf numFmtId="2" fontId="20" fillId="0" borderId="0" applyFill="0" applyBorder="0" applyAlignment="0" applyProtection="0"/>
    <xf numFmtId="2" fontId="20" fillId="0" borderId="0" applyFill="0" applyBorder="0" applyAlignment="0" applyProtection="0"/>
    <xf numFmtId="2" fontId="20" fillId="0" borderId="0" applyFill="0" applyBorder="0" applyAlignment="0" applyProtection="0"/>
    <xf numFmtId="178" fontId="23" fillId="0" borderId="0">
      <protection locked="0"/>
    </xf>
    <xf numFmtId="0" fontId="15" fillId="7" borderId="0" applyNumberFormat="0" applyBorder="0" applyAlignment="0" applyProtection="0"/>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5" fillId="0" borderId="3" applyNumberFormat="0" applyFill="0" applyAlignment="0" applyProtection="0"/>
    <xf numFmtId="0" fontId="25" fillId="0" borderId="0" applyNumberFormat="0" applyFill="0" applyBorder="0" applyAlignment="0" applyProtection="0"/>
    <xf numFmtId="179" fontId="26" fillId="0" borderId="0">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9" fontId="26" fillId="0" borderId="0">
      <protection locked="0"/>
    </xf>
    <xf numFmtId="179" fontId="28" fillId="0" borderId="0">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179" fontId="28" fillId="0" borderId="0">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6" fillId="8" borderId="1" applyNumberFormat="0" applyAlignment="0" applyProtection="0"/>
    <xf numFmtId="0" fontId="31" fillId="0" borderId="4" applyNumberFormat="0" applyFill="0" applyAlignment="0" applyProtection="0"/>
    <xf numFmtId="0" fontId="32" fillId="11" borderId="0" applyNumberFormat="0" applyBorder="0" applyAlignment="0" applyProtection="0"/>
    <xf numFmtId="0" fontId="9" fillId="0" borderId="0"/>
    <xf numFmtId="0" fontId="9" fillId="0" borderId="0"/>
    <xf numFmtId="0" fontId="3" fillId="0" borderId="0"/>
    <xf numFmtId="0" fontId="9" fillId="0" borderId="0"/>
    <xf numFmtId="0" fontId="9" fillId="0" borderId="0"/>
    <xf numFmtId="0" fontId="9" fillId="0" borderId="0"/>
    <xf numFmtId="0" fontId="3" fillId="0" borderId="0"/>
    <xf numFmtId="0" fontId="10"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6" borderId="5" applyNumberFormat="0" applyFont="0" applyAlignment="0" applyProtection="0"/>
    <xf numFmtId="0" fontId="18" fillId="22" borderId="6"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3" fillId="0" borderId="0" applyNumberFormat="0" applyFill="0" applyBorder="0" applyAlignment="0" applyProtection="0"/>
    <xf numFmtId="0" fontId="20" fillId="0" borderId="7"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17" fillId="0" borderId="0" applyNumberFormat="0" applyFill="0" applyBorder="0" applyAlignment="0" applyProtection="0"/>
    <xf numFmtId="0" fontId="9" fillId="0" borderId="0"/>
    <xf numFmtId="165" fontId="9" fillId="0" borderId="0" applyFont="0" applyFill="0" applyBorder="0" applyAlignment="0" applyProtection="0"/>
    <xf numFmtId="0" fontId="19" fillId="22" borderId="17"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0"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6" fillId="8" borderId="17" applyNumberForma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6" borderId="18" applyNumberFormat="0" applyFont="0" applyAlignment="0" applyProtection="0"/>
    <xf numFmtId="0" fontId="18" fillId="22" borderId="19"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165" fontId="8" fillId="0" borderId="0" applyFont="0" applyFill="0" applyBorder="0" applyAlignment="0" applyProtection="0"/>
    <xf numFmtId="0" fontId="19" fillId="22" borderId="17"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0"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6" fillId="8" borderId="17" applyNumberForma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6" borderId="18" applyNumberFormat="0" applyFont="0" applyAlignment="0" applyProtection="0"/>
    <xf numFmtId="0" fontId="18" fillId="22" borderId="19"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165" fontId="8" fillId="0" borderId="0" applyFont="0" applyFill="0" applyBorder="0" applyAlignment="0" applyProtection="0"/>
    <xf numFmtId="0" fontId="8" fillId="6" borderId="5" applyNumberFormat="0" applyFont="0" applyAlignment="0" applyProtection="0"/>
    <xf numFmtId="0" fontId="1" fillId="0" borderId="0"/>
    <xf numFmtId="0" fontId="42" fillId="0" borderId="0"/>
    <xf numFmtId="181" fontId="42" fillId="0" borderId="0" applyFill="0" applyBorder="0" applyAlignment="0" applyProtection="0"/>
    <xf numFmtId="43" fontId="1" fillId="0" borderId="0" applyFont="0" applyFill="0" applyBorder="0" applyAlignment="0" applyProtection="0"/>
  </cellStyleXfs>
  <cellXfs count="222">
    <xf numFmtId="0" fontId="0" fillId="0" borderId="0" xfId="0"/>
    <xf numFmtId="0" fontId="2" fillId="0" borderId="0" xfId="0" applyFont="1" applyAlignment="1">
      <alignment horizontal="justify" vertical="top" wrapText="1"/>
    </xf>
    <xf numFmtId="0" fontId="5" fillId="0" borderId="0" xfId="3" applyFont="1"/>
    <xf numFmtId="165" fontId="5" fillId="0" borderId="0" xfId="32" applyFont="1" applyFill="1"/>
    <xf numFmtId="0" fontId="6" fillId="0" borderId="8" xfId="3" applyFont="1" applyBorder="1" applyAlignment="1">
      <alignment horizontal="center" vertical="center" wrapText="1"/>
    </xf>
    <xf numFmtId="0" fontId="6" fillId="0" borderId="8" xfId="3" applyFont="1" applyBorder="1" applyAlignment="1">
      <alignment horizontal="center" vertical="center"/>
    </xf>
    <xf numFmtId="0" fontId="5" fillId="0" borderId="0" xfId="3" applyFont="1" applyAlignment="1">
      <alignment horizontal="center"/>
    </xf>
    <xf numFmtId="165" fontId="5" fillId="0" borderId="0" xfId="32" applyFont="1" applyFill="1" applyBorder="1"/>
    <xf numFmtId="165" fontId="5" fillId="0" borderId="0" xfId="32" applyFont="1" applyFill="1" applyBorder="1" applyAlignment="1">
      <alignment horizontal="center"/>
    </xf>
    <xf numFmtId="167" fontId="5" fillId="0" borderId="0" xfId="3" applyNumberFormat="1" applyFont="1"/>
    <xf numFmtId="168" fontId="5" fillId="0" borderId="0" xfId="32" applyNumberFormat="1" applyFont="1" applyFill="1"/>
    <xf numFmtId="166" fontId="5" fillId="0" borderId="0" xfId="3" applyNumberFormat="1" applyFont="1"/>
    <xf numFmtId="0" fontId="6" fillId="0" borderId="0" xfId="3" applyFont="1" applyAlignment="1">
      <alignment horizontal="justify" vertical="top" wrapText="1"/>
    </xf>
    <xf numFmtId="0" fontId="5" fillId="0" borderId="0" xfId="3" applyFont="1" applyAlignment="1">
      <alignment horizontal="center" vertical="top"/>
    </xf>
    <xf numFmtId="0" fontId="5" fillId="0" borderId="0" xfId="3" applyFont="1" applyAlignment="1">
      <alignment horizontal="justify" vertical="top" wrapText="1"/>
    </xf>
    <xf numFmtId="0" fontId="5" fillId="0" borderId="0" xfId="3" applyFont="1" applyAlignment="1">
      <alignment horizontal="center" wrapText="1"/>
    </xf>
    <xf numFmtId="0" fontId="5" fillId="0" borderId="9" xfId="3" applyFont="1" applyBorder="1" applyAlignment="1">
      <alignment horizontal="justify" vertical="top" wrapText="1"/>
    </xf>
    <xf numFmtId="0" fontId="5" fillId="0" borderId="9" xfId="3" applyFont="1" applyBorder="1" applyAlignment="1">
      <alignment horizontal="center"/>
    </xf>
    <xf numFmtId="0" fontId="5" fillId="0" borderId="9" xfId="3" applyFont="1" applyBorder="1" applyAlignment="1">
      <alignment horizontal="center" wrapText="1"/>
    </xf>
    <xf numFmtId="166" fontId="5" fillId="0" borderId="9" xfId="32" applyNumberFormat="1" applyFont="1" applyFill="1" applyBorder="1" applyAlignment="1">
      <alignment horizontal="center" wrapText="1"/>
    </xf>
    <xf numFmtId="166" fontId="5" fillId="0" borderId="0" xfId="32" applyNumberFormat="1" applyFont="1" applyFill="1" applyBorder="1" applyAlignment="1">
      <alignment horizontal="center" wrapText="1"/>
    </xf>
    <xf numFmtId="3" fontId="5" fillId="0" borderId="9" xfId="3" applyNumberFormat="1" applyFont="1" applyBorder="1" applyAlignment="1">
      <alignment horizontal="center" wrapText="1"/>
    </xf>
    <xf numFmtId="166" fontId="5" fillId="0" borderId="0" xfId="32" applyNumberFormat="1" applyFont="1" applyFill="1"/>
    <xf numFmtId="180" fontId="5" fillId="0" borderId="0" xfId="3" applyNumberFormat="1" applyFont="1" applyAlignment="1">
      <alignment horizontal="center" vertical="top"/>
    </xf>
    <xf numFmtId="0" fontId="7" fillId="0" borderId="0" xfId="3" applyFont="1" applyAlignment="1">
      <alignment horizontal="justify" vertical="top" wrapText="1"/>
    </xf>
    <xf numFmtId="0" fontId="7" fillId="0" borderId="0" xfId="3" applyFont="1" applyAlignment="1">
      <alignment horizontal="center" wrapText="1"/>
    </xf>
    <xf numFmtId="166" fontId="7" fillId="0" borderId="0" xfId="32" applyNumberFormat="1" applyFont="1" applyFill="1" applyBorder="1" applyAlignment="1">
      <alignment horizontal="center" wrapText="1"/>
    </xf>
    <xf numFmtId="0" fontId="7" fillId="0" borderId="0" xfId="3" applyFont="1"/>
    <xf numFmtId="165" fontId="7" fillId="0" borderId="0" xfId="32" applyFont="1" applyFill="1"/>
    <xf numFmtId="0" fontId="5" fillId="0" borderId="0" xfId="3" applyFont="1" applyAlignment="1">
      <alignment horizontal="left" vertical="top"/>
    </xf>
    <xf numFmtId="1" fontId="5" fillId="0" borderId="0" xfId="3" applyNumberFormat="1" applyFont="1" applyAlignment="1">
      <alignment horizontal="center" vertical="top"/>
    </xf>
    <xf numFmtId="166" fontId="6" fillId="0" borderId="10" xfId="32" applyNumberFormat="1" applyFont="1" applyFill="1" applyBorder="1"/>
    <xf numFmtId="0" fontId="5" fillId="0" borderId="0" xfId="3" applyFont="1" applyAlignment="1">
      <alignment horizontal="right" wrapText="1"/>
    </xf>
    <xf numFmtId="3" fontId="5" fillId="0" borderId="0" xfId="3" applyNumberFormat="1" applyFont="1"/>
    <xf numFmtId="0" fontId="5" fillId="0" borderId="0" xfId="3" applyFont="1" applyAlignment="1">
      <alignment horizontal="center" vertical="top" wrapText="1"/>
    </xf>
    <xf numFmtId="0" fontId="4" fillId="0" borderId="0" xfId="3" applyFont="1" applyAlignment="1">
      <alignment horizontal="justify" vertical="top" wrapText="1"/>
    </xf>
    <xf numFmtId="0" fontId="2" fillId="0" borderId="0" xfId="3" applyFont="1" applyAlignment="1">
      <alignment horizontal="center" vertical="top"/>
    </xf>
    <xf numFmtId="166" fontId="2" fillId="0" borderId="0" xfId="32" applyNumberFormat="1" applyFont="1" applyFill="1" applyBorder="1" applyAlignment="1">
      <alignment horizontal="center" wrapText="1"/>
    </xf>
    <xf numFmtId="0" fontId="2" fillId="0" borderId="0" xfId="3" applyFont="1"/>
    <xf numFmtId="0" fontId="2" fillId="0" borderId="0" xfId="3" applyFont="1" applyAlignment="1">
      <alignment horizontal="justify" vertical="top" wrapText="1"/>
    </xf>
    <xf numFmtId="0" fontId="4" fillId="0" borderId="11" xfId="3" applyFont="1" applyBorder="1" applyAlignment="1">
      <alignment horizontal="center" vertical="center" wrapText="1"/>
    </xf>
    <xf numFmtId="0" fontId="4" fillId="0" borderId="12" xfId="3" applyFont="1" applyBorder="1" applyAlignment="1">
      <alignment horizontal="center" vertical="center"/>
    </xf>
    <xf numFmtId="166" fontId="4" fillId="0" borderId="12" xfId="32" applyNumberFormat="1" applyFont="1" applyFill="1" applyBorder="1" applyAlignment="1">
      <alignment horizontal="center" vertical="center" wrapText="1"/>
    </xf>
    <xf numFmtId="0" fontId="2" fillId="0" borderId="13" xfId="3" applyFont="1" applyBorder="1"/>
    <xf numFmtId="166" fontId="2" fillId="0" borderId="0" xfId="32" applyNumberFormat="1" applyFont="1" applyFill="1" applyBorder="1" applyAlignment="1"/>
    <xf numFmtId="166" fontId="2" fillId="0" borderId="0" xfId="32" applyNumberFormat="1" applyFont="1" applyFill="1" applyBorder="1" applyAlignment="1">
      <alignment horizontal="center"/>
    </xf>
    <xf numFmtId="0" fontId="2" fillId="0" borderId="0" xfId="3" applyFont="1" applyAlignment="1">
      <alignment horizontal="center"/>
    </xf>
    <xf numFmtId="3" fontId="2" fillId="0" borderId="0" xfId="3" applyNumberFormat="1" applyFont="1" applyAlignment="1">
      <alignment horizontal="center" wrapText="1"/>
    </xf>
    <xf numFmtId="166" fontId="2" fillId="0" borderId="0" xfId="32" applyNumberFormat="1" applyFont="1" applyFill="1" applyAlignment="1"/>
    <xf numFmtId="0" fontId="5" fillId="0" borderId="0" xfId="0" applyFont="1" applyAlignment="1">
      <alignment horizontal="justify" vertical="top" wrapText="1"/>
    </xf>
    <xf numFmtId="166" fontId="5" fillId="0" borderId="9" xfId="3" applyNumberFormat="1" applyFont="1" applyBorder="1"/>
    <xf numFmtId="166" fontId="5" fillId="0" borderId="9" xfId="3" applyNumberFormat="1" applyFont="1" applyBorder="1" applyAlignment="1">
      <alignment horizontal="center"/>
    </xf>
    <xf numFmtId="165" fontId="5" fillId="0" borderId="0" xfId="32" applyFont="1" applyFill="1" applyBorder="1" applyAlignment="1">
      <alignment horizontal="center" wrapText="1"/>
    </xf>
    <xf numFmtId="3" fontId="5" fillId="0" borderId="0" xfId="3" applyNumberFormat="1" applyFont="1" applyAlignment="1">
      <alignment horizontal="center" wrapText="1"/>
    </xf>
    <xf numFmtId="166" fontId="5" fillId="0" borderId="0" xfId="32" applyNumberFormat="1" applyFont="1" applyFill="1" applyBorder="1" applyAlignment="1">
      <alignment horizontal="center"/>
    </xf>
    <xf numFmtId="165" fontId="5" fillId="0" borderId="0" xfId="1" applyFont="1" applyFill="1" applyBorder="1" applyAlignment="1">
      <alignment horizontal="center" wrapText="1"/>
    </xf>
    <xf numFmtId="0" fontId="5" fillId="0" borderId="9" xfId="3" applyFont="1" applyBorder="1" applyAlignment="1">
      <alignment horizontal="center" vertical="top" wrapText="1"/>
    </xf>
    <xf numFmtId="0" fontId="5" fillId="0" borderId="9" xfId="0" applyFont="1" applyBorder="1" applyAlignment="1">
      <alignment horizontal="justify" vertical="top" wrapText="1"/>
    </xf>
    <xf numFmtId="0" fontId="5" fillId="0" borderId="16" xfId="0" applyFont="1" applyBorder="1" applyAlignment="1">
      <alignment horizontal="justify" vertical="top" wrapText="1"/>
    </xf>
    <xf numFmtId="0" fontId="5" fillId="0" borderId="16" xfId="3" applyFont="1" applyBorder="1" applyAlignment="1">
      <alignment horizontal="justify" vertical="top" wrapText="1"/>
    </xf>
    <xf numFmtId="0" fontId="5" fillId="0" borderId="16" xfId="3" applyFont="1" applyBorder="1" applyAlignment="1">
      <alignment horizontal="center" vertical="top" wrapText="1"/>
    </xf>
    <xf numFmtId="166" fontId="5" fillId="0" borderId="0" xfId="3" applyNumberFormat="1" applyFont="1" applyAlignment="1">
      <alignment horizontal="center"/>
    </xf>
    <xf numFmtId="0" fontId="5" fillId="0" borderId="9" xfId="3" applyFont="1" applyBorder="1"/>
    <xf numFmtId="0" fontId="5" fillId="0" borderId="16" xfId="3" applyFont="1" applyBorder="1"/>
    <xf numFmtId="166" fontId="5" fillId="0" borderId="9" xfId="1" applyNumberFormat="1" applyFont="1" applyFill="1" applyBorder="1" applyAlignment="1">
      <alignment horizontal="center" wrapText="1"/>
    </xf>
    <xf numFmtId="166" fontId="5" fillId="0" borderId="16" xfId="3" applyNumberFormat="1" applyFont="1" applyBorder="1"/>
    <xf numFmtId="0" fontId="7" fillId="0" borderId="0" xfId="3" applyFont="1" applyAlignment="1">
      <alignment horizontal="center" vertical="top"/>
    </xf>
    <xf numFmtId="165" fontId="7" fillId="0" borderId="0" xfId="32" applyFont="1" applyFill="1" applyAlignment="1">
      <alignment horizontal="left" wrapText="1"/>
    </xf>
    <xf numFmtId="0" fontId="5" fillId="0" borderId="0" xfId="3" applyFont="1" applyAlignment="1">
      <alignment horizontal="left" vertical="top" wrapText="1"/>
    </xf>
    <xf numFmtId="3" fontId="7" fillId="0" borderId="0" xfId="3" applyNumberFormat="1" applyFont="1" applyAlignment="1">
      <alignment horizontal="center" wrapText="1"/>
    </xf>
    <xf numFmtId="0" fontId="6" fillId="0" borderId="0" xfId="3" applyFont="1" applyAlignment="1">
      <alignment horizontal="left" vertical="top" wrapText="1"/>
    </xf>
    <xf numFmtId="0" fontId="7" fillId="0" borderId="0" xfId="3" applyFont="1" applyAlignment="1">
      <alignment horizontal="left" wrapText="1"/>
    </xf>
    <xf numFmtId="0" fontId="34" fillId="0" borderId="0" xfId="3" applyFont="1" applyAlignment="1">
      <alignment horizontal="justify" vertical="top" wrapText="1"/>
    </xf>
    <xf numFmtId="0" fontId="35" fillId="0" borderId="0" xfId="3" applyFont="1" applyAlignment="1">
      <alignment horizontal="center" vertical="top"/>
    </xf>
    <xf numFmtId="165" fontId="2" fillId="0" borderId="0" xfId="1" applyFont="1" applyFill="1" applyBorder="1" applyAlignment="1">
      <alignment horizontal="center" wrapText="1"/>
    </xf>
    <xf numFmtId="165" fontId="5" fillId="0" borderId="0" xfId="1" applyFont="1" applyFill="1" applyBorder="1" applyAlignment="1">
      <alignment horizontal="center"/>
    </xf>
    <xf numFmtId="165" fontId="5" fillId="0" borderId="9" xfId="1" applyFont="1" applyFill="1" applyBorder="1" applyAlignment="1">
      <alignment horizontal="center"/>
    </xf>
    <xf numFmtId="165" fontId="7" fillId="0" borderId="0" xfId="1" applyFont="1" applyFill="1" applyBorder="1" applyAlignment="1">
      <alignment horizontal="center"/>
    </xf>
    <xf numFmtId="165" fontId="5" fillId="0" borderId="0" xfId="1" applyFont="1" applyFill="1" applyBorder="1" applyAlignment="1"/>
    <xf numFmtId="165" fontId="5" fillId="0" borderId="9" xfId="1" applyFont="1" applyFill="1" applyBorder="1" applyAlignment="1">
      <alignment horizontal="center" wrapText="1"/>
    </xf>
    <xf numFmtId="0" fontId="5" fillId="0" borderId="9" xfId="3" applyFont="1" applyBorder="1" applyAlignment="1">
      <alignment horizontal="left" vertical="top" wrapText="1"/>
    </xf>
    <xf numFmtId="0" fontId="5" fillId="0" borderId="0" xfId="3" applyFont="1" applyAlignment="1">
      <alignment horizontal="justify"/>
    </xf>
    <xf numFmtId="1" fontId="5" fillId="0" borderId="9" xfId="3" applyNumberFormat="1" applyFont="1" applyBorder="1" applyAlignment="1">
      <alignment horizontal="center" wrapText="1"/>
    </xf>
    <xf numFmtId="166" fontId="5" fillId="0" borderId="0" xfId="1" applyNumberFormat="1" applyFont="1" applyFill="1" applyBorder="1" applyAlignment="1">
      <alignment horizontal="center" wrapText="1"/>
    </xf>
    <xf numFmtId="166" fontId="5" fillId="0" borderId="9" xfId="1" applyNumberFormat="1" applyFont="1" applyFill="1" applyBorder="1" applyAlignment="1">
      <alignment horizontal="center"/>
    </xf>
    <xf numFmtId="0" fontId="6" fillId="0" borderId="0" xfId="0" applyFont="1" applyAlignment="1">
      <alignment horizontal="justify" vertical="top" wrapText="1"/>
    </xf>
    <xf numFmtId="0" fontId="37" fillId="0" borderId="0" xfId="218" applyFont="1"/>
    <xf numFmtId="0" fontId="37" fillId="0" borderId="0" xfId="3" applyFont="1"/>
    <xf numFmtId="165" fontId="37" fillId="0" borderId="0" xfId="32" applyFont="1" applyFill="1"/>
    <xf numFmtId="0" fontId="37" fillId="0" borderId="0" xfId="3" applyFont="1" applyAlignment="1">
      <alignment horizontal="center"/>
    </xf>
    <xf numFmtId="0" fontId="38" fillId="0" borderId="0" xfId="3" applyFont="1" applyAlignment="1">
      <alignment horizontal="justify" vertical="top" wrapText="1"/>
    </xf>
    <xf numFmtId="0" fontId="37" fillId="0" borderId="0" xfId="3" applyFont="1" applyAlignment="1">
      <alignment horizontal="center" vertical="top"/>
    </xf>
    <xf numFmtId="0" fontId="37" fillId="0" borderId="0" xfId="3" applyFont="1" applyAlignment="1">
      <alignment horizontal="center" wrapText="1"/>
    </xf>
    <xf numFmtId="0" fontId="37" fillId="0" borderId="0" xfId="3" applyFont="1" applyAlignment="1">
      <alignment horizontal="justify" vertical="top" wrapText="1"/>
    </xf>
    <xf numFmtId="0" fontId="37" fillId="0" borderId="0" xfId="3" applyFont="1" applyAlignment="1">
      <alignment horizontal="center" vertical="top" wrapText="1"/>
    </xf>
    <xf numFmtId="166" fontId="37" fillId="0" borderId="0" xfId="3" applyNumberFormat="1" applyFont="1"/>
    <xf numFmtId="166" fontId="37" fillId="0" borderId="0" xfId="32" applyNumberFormat="1" applyFont="1" applyFill="1"/>
    <xf numFmtId="3" fontId="37" fillId="0" borderId="0" xfId="3" applyNumberFormat="1" applyFont="1"/>
    <xf numFmtId="168" fontId="37" fillId="0" borderId="0" xfId="32" applyNumberFormat="1" applyFont="1" applyFill="1"/>
    <xf numFmtId="0" fontId="38" fillId="0" borderId="0" xfId="3" applyFont="1" applyAlignment="1">
      <alignment horizontal="right"/>
    </xf>
    <xf numFmtId="166" fontId="38" fillId="0" borderId="0" xfId="32" applyNumberFormat="1" applyFont="1" applyFill="1" applyBorder="1"/>
    <xf numFmtId="0" fontId="38" fillId="0" borderId="12" xfId="3" applyFont="1" applyBorder="1" applyAlignment="1">
      <alignment horizontal="center" vertical="center" wrapText="1"/>
    </xf>
    <xf numFmtId="0" fontId="38" fillId="0" borderId="12" xfId="3" applyFont="1" applyBorder="1" applyAlignment="1">
      <alignment horizontal="center" vertical="center"/>
    </xf>
    <xf numFmtId="0" fontId="37" fillId="0" borderId="12" xfId="3" applyFont="1" applyBorder="1"/>
    <xf numFmtId="0" fontId="38" fillId="0" borderId="12" xfId="3" applyFont="1" applyBorder="1" applyAlignment="1">
      <alignment horizontal="justify" vertical="top" wrapText="1"/>
    </xf>
    <xf numFmtId="0" fontId="37" fillId="0" borderId="12" xfId="3" applyFont="1" applyBorder="1" applyAlignment="1">
      <alignment horizontal="center"/>
    </xf>
    <xf numFmtId="165" fontId="37" fillId="0" borderId="12" xfId="32" applyFont="1" applyFill="1" applyBorder="1"/>
    <xf numFmtId="165" fontId="37" fillId="0" borderId="12" xfId="32" applyFont="1" applyFill="1" applyBorder="1" applyAlignment="1">
      <alignment horizontal="center"/>
    </xf>
    <xf numFmtId="0" fontId="37" fillId="0" borderId="12" xfId="3" applyFont="1" applyBorder="1" applyAlignment="1">
      <alignment horizontal="center" vertical="top"/>
    </xf>
    <xf numFmtId="0" fontId="37" fillId="0" borderId="12" xfId="3" applyFont="1" applyBorder="1" applyAlignment="1">
      <alignment horizontal="center" wrapText="1"/>
    </xf>
    <xf numFmtId="166" fontId="37" fillId="0" borderId="12" xfId="32" applyNumberFormat="1" applyFont="1" applyFill="1" applyBorder="1" applyAlignment="1">
      <alignment horizontal="center"/>
    </xf>
    <xf numFmtId="166" fontId="37" fillId="0" borderId="12" xfId="32" applyNumberFormat="1" applyFont="1" applyFill="1" applyBorder="1" applyAlignment="1">
      <alignment horizontal="center" wrapText="1"/>
    </xf>
    <xf numFmtId="0" fontId="37" fillId="0" borderId="12" xfId="3" applyFont="1" applyBorder="1" applyAlignment="1">
      <alignment horizontal="left" vertical="top" wrapText="1"/>
    </xf>
    <xf numFmtId="0" fontId="37" fillId="0" borderId="12" xfId="3" applyFont="1" applyBorder="1" applyAlignment="1">
      <alignment horizontal="justify" vertical="top" wrapText="1"/>
    </xf>
    <xf numFmtId="0" fontId="40" fillId="0" borderId="12" xfId="3" applyFont="1" applyBorder="1" applyAlignment="1">
      <alignment horizontal="justify" vertical="top" wrapText="1"/>
    </xf>
    <xf numFmtId="0" fontId="41" fillId="0" borderId="12" xfId="3" applyFont="1" applyBorder="1" applyAlignment="1">
      <alignment horizontal="left" vertical="top" wrapText="1"/>
    </xf>
    <xf numFmtId="0" fontId="41" fillId="0" borderId="12" xfId="3" applyFont="1" applyBorder="1" applyAlignment="1">
      <alignment horizontal="justify" vertical="top" wrapText="1"/>
    </xf>
    <xf numFmtId="180" fontId="37" fillId="0" borderId="12" xfId="3" applyNumberFormat="1" applyFont="1" applyBorder="1" applyAlignment="1">
      <alignment horizontal="center" vertical="top"/>
    </xf>
    <xf numFmtId="2" fontId="37" fillId="0" borderId="12" xfId="3" applyNumberFormat="1" applyFont="1" applyBorder="1" applyAlignment="1">
      <alignment horizontal="center" vertical="top"/>
    </xf>
    <xf numFmtId="0" fontId="40" fillId="0" borderId="12" xfId="3" applyFont="1" applyBorder="1" applyAlignment="1">
      <alignment horizontal="left" vertical="top" wrapText="1"/>
    </xf>
    <xf numFmtId="166" fontId="37" fillId="0" borderId="12" xfId="3" applyNumberFormat="1" applyFont="1" applyBorder="1"/>
    <xf numFmtId="0" fontId="37" fillId="0" borderId="12" xfId="3" applyFont="1" applyBorder="1" applyAlignment="1">
      <alignment horizontal="left" vertical="top"/>
    </xf>
    <xf numFmtId="0" fontId="38" fillId="0" borderId="12" xfId="3" applyFont="1" applyBorder="1" applyAlignment="1">
      <alignment horizontal="left" vertical="top"/>
    </xf>
    <xf numFmtId="0" fontId="38" fillId="0" borderId="12" xfId="3" applyFont="1" applyBorder="1" applyAlignment="1">
      <alignment horizontal="center"/>
    </xf>
    <xf numFmtId="0" fontId="38" fillId="0" borderId="12" xfId="3" applyFont="1" applyBorder="1"/>
    <xf numFmtId="3" fontId="37" fillId="0" borderId="12" xfId="3" applyNumberFormat="1" applyFont="1" applyBorder="1" applyAlignment="1">
      <alignment horizontal="center" wrapText="1"/>
    </xf>
    <xf numFmtId="166" fontId="37" fillId="0" borderId="12" xfId="32" applyNumberFormat="1" applyFont="1" applyFill="1" applyBorder="1" applyAlignment="1">
      <alignment horizontal="right" wrapText="1"/>
    </xf>
    <xf numFmtId="1" fontId="37" fillId="0" borderId="12" xfId="3" applyNumberFormat="1" applyFont="1" applyBorder="1" applyAlignment="1">
      <alignment horizontal="center" vertical="top"/>
    </xf>
    <xf numFmtId="0" fontId="38" fillId="0" borderId="12" xfId="3" applyFont="1" applyBorder="1" applyAlignment="1">
      <alignment horizontal="left" vertical="top" wrapText="1"/>
    </xf>
    <xf numFmtId="165" fontId="37" fillId="0" borderId="12" xfId="32" applyFont="1" applyFill="1" applyBorder="1" applyAlignment="1">
      <alignment horizontal="center" wrapText="1"/>
    </xf>
    <xf numFmtId="0" fontId="37" fillId="0" borderId="12" xfId="3" applyFont="1" applyBorder="1" applyAlignment="1">
      <alignment horizontal="center" vertical="top" wrapText="1"/>
    </xf>
    <xf numFmtId="0" fontId="37" fillId="0" borderId="12" xfId="0" applyFont="1" applyBorder="1" applyAlignment="1">
      <alignment horizontal="justify" vertical="top" wrapText="1"/>
    </xf>
    <xf numFmtId="166" fontId="37" fillId="0" borderId="12" xfId="1" applyNumberFormat="1" applyFont="1" applyBorder="1" applyAlignment="1">
      <alignment horizontal="center"/>
    </xf>
    <xf numFmtId="0" fontId="38" fillId="0" borderId="12" xfId="0" applyFont="1" applyBorder="1" applyAlignment="1">
      <alignment horizontal="justify" vertical="top" wrapText="1"/>
    </xf>
    <xf numFmtId="0" fontId="37" fillId="0" borderId="12" xfId="0" applyFont="1" applyBorder="1" applyAlignment="1">
      <alignment horizontal="center" wrapText="1"/>
    </xf>
    <xf numFmtId="0" fontId="38" fillId="0" borderId="12" xfId="123" applyFont="1" applyBorder="1" applyAlignment="1">
      <alignment vertical="top" wrapText="1"/>
    </xf>
    <xf numFmtId="3" fontId="37" fillId="0" borderId="12" xfId="0" applyNumberFormat="1" applyFont="1" applyBorder="1" applyAlignment="1">
      <alignment horizontal="center" wrapText="1"/>
    </xf>
    <xf numFmtId="0" fontId="37" fillId="0" borderId="12" xfId="0" applyFont="1" applyBorder="1" applyAlignment="1">
      <alignment horizontal="center"/>
    </xf>
    <xf numFmtId="0" fontId="37" fillId="0" borderId="12" xfId="0" applyFont="1" applyBorder="1" applyAlignment="1">
      <alignment horizontal="left" vertical="top" wrapText="1"/>
    </xf>
    <xf numFmtId="166" fontId="37" fillId="0" borderId="0" xfId="1" applyNumberFormat="1" applyFont="1"/>
    <xf numFmtId="0" fontId="39" fillId="0" borderId="12" xfId="3" applyFont="1" applyBorder="1" applyAlignment="1">
      <alignment horizontal="left" vertical="top" wrapText="1"/>
    </xf>
    <xf numFmtId="0" fontId="38" fillId="0" borderId="12" xfId="3" applyFont="1" applyBorder="1" applyAlignment="1">
      <alignment horizontal="left" wrapText="1"/>
    </xf>
    <xf numFmtId="0" fontId="37" fillId="0" borderId="0" xfId="3" applyFont="1" applyAlignment="1">
      <alignment horizontal="left" vertical="top" wrapText="1"/>
    </xf>
    <xf numFmtId="0" fontId="37" fillId="0" borderId="12" xfId="3" applyFont="1" applyBorder="1" applyAlignment="1">
      <alignment wrapText="1"/>
    </xf>
    <xf numFmtId="0" fontId="37" fillId="0" borderId="21" xfId="3" applyFont="1" applyBorder="1" applyAlignment="1">
      <alignment horizontal="left" vertical="top"/>
    </xf>
    <xf numFmtId="0" fontId="38" fillId="0" borderId="21" xfId="3" applyFont="1" applyBorder="1" applyAlignment="1">
      <alignment horizontal="left" vertical="top"/>
    </xf>
    <xf numFmtId="0" fontId="37" fillId="0" borderId="21" xfId="3" applyFont="1" applyBorder="1" applyAlignment="1">
      <alignment horizontal="center" vertical="top" wrapText="1"/>
    </xf>
    <xf numFmtId="0" fontId="38" fillId="0" borderId="21" xfId="3" applyFont="1" applyBorder="1" applyAlignment="1">
      <alignment horizontal="center"/>
    </xf>
    <xf numFmtId="0" fontId="38" fillId="0" borderId="21" xfId="3" applyFont="1" applyBorder="1"/>
    <xf numFmtId="0" fontId="37" fillId="0" borderId="21" xfId="3" applyFont="1" applyBorder="1"/>
    <xf numFmtId="43" fontId="37" fillId="0" borderId="12" xfId="3" applyNumberFormat="1" applyFont="1" applyBorder="1"/>
    <xf numFmtId="0" fontId="46" fillId="24" borderId="22" xfId="3" applyFont="1" applyFill="1" applyBorder="1" applyAlignment="1">
      <alignment horizontal="left" vertical="center"/>
    </xf>
    <xf numFmtId="0" fontId="46" fillId="24" borderId="23" xfId="3" applyFont="1" applyFill="1" applyBorder="1" applyAlignment="1">
      <alignment horizontal="center" vertical="center" wrapText="1"/>
    </xf>
    <xf numFmtId="0" fontId="46" fillId="24" borderId="23" xfId="3" applyFont="1" applyFill="1" applyBorder="1" applyAlignment="1">
      <alignment horizontal="center" vertical="center"/>
    </xf>
    <xf numFmtId="0" fontId="46" fillId="24" borderId="23" xfId="3" applyFont="1" applyFill="1" applyBorder="1" applyAlignment="1">
      <alignment vertical="center"/>
    </xf>
    <xf numFmtId="166" fontId="46" fillId="24" borderId="23" xfId="3" applyNumberFormat="1" applyFont="1" applyFill="1" applyBorder="1" applyAlignment="1">
      <alignment horizontal="center" vertical="center"/>
    </xf>
    <xf numFmtId="166" fontId="46" fillId="24" borderId="23" xfId="3" applyNumberFormat="1" applyFont="1" applyFill="1" applyBorder="1" applyAlignment="1">
      <alignment vertical="center"/>
    </xf>
    <xf numFmtId="43" fontId="46" fillId="24" borderId="23" xfId="3" applyNumberFormat="1" applyFont="1" applyFill="1" applyBorder="1" applyAlignment="1">
      <alignment vertical="center"/>
    </xf>
    <xf numFmtId="0" fontId="47" fillId="24" borderId="23" xfId="3" applyFont="1" applyFill="1" applyBorder="1" applyAlignment="1">
      <alignment horizontal="left" vertical="center"/>
    </xf>
    <xf numFmtId="165" fontId="37" fillId="25" borderId="12" xfId="32" applyFont="1" applyFill="1" applyBorder="1" applyAlignment="1">
      <alignment horizontal="center" wrapText="1"/>
    </xf>
    <xf numFmtId="166" fontId="37" fillId="25" borderId="12" xfId="32" applyNumberFormat="1" applyFont="1" applyFill="1" applyBorder="1" applyAlignment="1">
      <alignment horizontal="center" wrapText="1"/>
    </xf>
    <xf numFmtId="0" fontId="36" fillId="0" borderId="12" xfId="0" applyFont="1" applyFill="1" applyBorder="1" applyAlignment="1">
      <alignment horizontal="center" vertical="center" wrapText="1"/>
    </xf>
    <xf numFmtId="0" fontId="43" fillId="0" borderId="11" xfId="0" applyFont="1" applyFill="1" applyBorder="1" applyAlignment="1">
      <alignment horizontal="center" vertical="center" wrapText="1"/>
    </xf>
    <xf numFmtId="0" fontId="43" fillId="0" borderId="16" xfId="0" applyFont="1" applyFill="1" applyBorder="1" applyAlignment="1">
      <alignment horizontal="center" vertical="center" wrapText="1"/>
    </xf>
    <xf numFmtId="0" fontId="43" fillId="0" borderId="20" xfId="0" applyFont="1" applyFill="1" applyBorder="1" applyAlignment="1">
      <alignment horizontal="center" vertical="center" wrapText="1"/>
    </xf>
    <xf numFmtId="0" fontId="45" fillId="0" borderId="11" xfId="0" applyFont="1" applyFill="1" applyBorder="1" applyAlignment="1">
      <alignment horizontal="center" vertical="top" wrapText="1"/>
    </xf>
    <xf numFmtId="0" fontId="45" fillId="0" borderId="16" xfId="0" applyFont="1" applyFill="1" applyBorder="1" applyAlignment="1">
      <alignment horizontal="center" vertical="top" wrapText="1"/>
    </xf>
    <xf numFmtId="0" fontId="45" fillId="0" borderId="20" xfId="0" applyFont="1" applyFill="1" applyBorder="1" applyAlignment="1">
      <alignment horizontal="center" vertical="top" wrapText="1"/>
    </xf>
    <xf numFmtId="0" fontId="6" fillId="0" borderId="0" xfId="3" applyFont="1" applyAlignment="1">
      <alignment horizontal="right"/>
    </xf>
    <xf numFmtId="0" fontId="5" fillId="0" borderId="0" xfId="3" applyFont="1" applyAlignment="1">
      <alignment horizontal="left" wrapText="1"/>
    </xf>
    <xf numFmtId="0" fontId="5" fillId="0" borderId="9" xfId="3" applyFont="1" applyBorder="1" applyAlignment="1">
      <alignment horizontal="left" vertical="top" wrapText="1"/>
    </xf>
    <xf numFmtId="0" fontId="5" fillId="0" borderId="0" xfId="3" applyFont="1" applyAlignment="1">
      <alignment horizontal="left" vertical="top" wrapText="1"/>
    </xf>
    <xf numFmtId="0" fontId="5" fillId="0" borderId="0" xfId="0" applyFont="1" applyAlignment="1">
      <alignment horizontal="left" vertical="top" wrapText="1"/>
    </xf>
    <xf numFmtId="0" fontId="6" fillId="0" borderId="0" xfId="3" applyFont="1" applyAlignment="1">
      <alignment horizontal="left" vertical="top" wrapText="1"/>
    </xf>
    <xf numFmtId="0" fontId="6" fillId="0" borderId="0" xfId="3" applyFont="1" applyAlignment="1">
      <alignment horizontal="center"/>
    </xf>
    <xf numFmtId="0" fontId="6" fillId="0" borderId="14" xfId="3" applyFont="1" applyBorder="1" applyAlignment="1">
      <alignment horizontal="center" vertical="center"/>
    </xf>
    <xf numFmtId="0" fontId="6" fillId="0" borderId="15" xfId="3" applyFont="1" applyBorder="1" applyAlignment="1">
      <alignment horizontal="center" vertical="center"/>
    </xf>
    <xf numFmtId="0" fontId="4" fillId="0" borderId="0" xfId="3" applyFont="1" applyAlignment="1">
      <alignment horizontal="center"/>
    </xf>
    <xf numFmtId="0" fontId="4" fillId="0" borderId="9" xfId="3" applyFont="1" applyBorder="1" applyAlignment="1">
      <alignment horizontal="center"/>
    </xf>
    <xf numFmtId="0" fontId="43" fillId="0" borderId="0" xfId="218" applyFont="1" applyAlignment="1">
      <alignment horizontal="center" vertical="top" wrapText="1"/>
    </xf>
    <xf numFmtId="0" fontId="43" fillId="0" borderId="0" xfId="3" applyFont="1" applyAlignment="1">
      <alignment horizontal="center"/>
    </xf>
    <xf numFmtId="0" fontId="48" fillId="0" borderId="0" xfId="3" applyFont="1"/>
    <xf numFmtId="0" fontId="48" fillId="0" borderId="0" xfId="3" applyFont="1" applyAlignment="1">
      <alignment horizontal="center"/>
    </xf>
    <xf numFmtId="0" fontId="49" fillId="0" borderId="0" xfId="0" applyFont="1" applyAlignment="1">
      <alignment horizontal="left" vertical="center" wrapText="1"/>
    </xf>
    <xf numFmtId="0" fontId="48" fillId="0" borderId="0" xfId="0" applyFont="1" applyAlignment="1">
      <alignment horizontal="right" vertical="top" wrapText="1"/>
    </xf>
    <xf numFmtId="0" fontId="50" fillId="0" borderId="0" xfId="242" applyFont="1" applyAlignment="1">
      <alignment vertical="center"/>
    </xf>
    <xf numFmtId="0" fontId="51" fillId="0" borderId="0" xfId="242" applyFont="1" applyAlignment="1">
      <alignment horizontal="center" vertical="center"/>
    </xf>
    <xf numFmtId="0" fontId="51" fillId="0" borderId="0" xfId="242" applyFont="1" applyAlignment="1">
      <alignment horizontal="center" vertical="center"/>
    </xf>
    <xf numFmtId="0" fontId="43" fillId="0" borderId="24" xfId="242" applyFont="1" applyBorder="1" applyAlignment="1">
      <alignment horizontal="center" vertical="center"/>
    </xf>
    <xf numFmtId="0" fontId="43" fillId="0" borderId="25" xfId="242" applyFont="1" applyBorder="1" applyAlignment="1">
      <alignment horizontal="center" vertical="center"/>
    </xf>
    <xf numFmtId="0" fontId="43" fillId="0" borderId="25" xfId="242" applyFont="1" applyBorder="1" applyAlignment="1">
      <alignment horizontal="center" vertical="center" wrapText="1"/>
    </xf>
    <xf numFmtId="0" fontId="43" fillId="0" borderId="26" xfId="242" applyFont="1" applyBorder="1" applyAlignment="1">
      <alignment horizontal="center" vertical="center"/>
    </xf>
    <xf numFmtId="0" fontId="38" fillId="0" borderId="0" xfId="242" applyFont="1" applyAlignment="1">
      <alignment horizontal="center" vertical="center"/>
    </xf>
    <xf numFmtId="0" fontId="37" fillId="0" borderId="27" xfId="242" applyFont="1" applyBorder="1" applyAlignment="1">
      <alignment horizontal="center" vertical="center"/>
    </xf>
    <xf numFmtId="0" fontId="37" fillId="0" borderId="12" xfId="242" applyFont="1" applyBorder="1" applyAlignment="1">
      <alignment vertical="top" wrapText="1"/>
    </xf>
    <xf numFmtId="182" fontId="37" fillId="0" borderId="12" xfId="243" applyNumberFormat="1" applyFont="1" applyFill="1" applyBorder="1" applyAlignment="1" applyProtection="1">
      <alignment horizontal="center" vertical="center"/>
    </xf>
    <xf numFmtId="182" fontId="37" fillId="0" borderId="28" xfId="243" applyNumberFormat="1" applyFont="1" applyFill="1" applyBorder="1" applyAlignment="1" applyProtection="1">
      <alignment horizontal="center" vertical="center"/>
    </xf>
    <xf numFmtId="182" fontId="37" fillId="0" borderId="0" xfId="243" applyNumberFormat="1" applyFont="1" applyFill="1" applyBorder="1" applyAlignment="1" applyProtection="1">
      <alignment horizontal="center" vertical="center"/>
    </xf>
    <xf numFmtId="0" fontId="50" fillId="0" borderId="27" xfId="242" applyFont="1" applyBorder="1" applyAlignment="1">
      <alignment horizontal="center" vertical="center"/>
    </xf>
    <xf numFmtId="0" fontId="50" fillId="0" borderId="12" xfId="242" applyFont="1" applyBorder="1" applyAlignment="1">
      <alignment vertical="center"/>
    </xf>
    <xf numFmtId="182" fontId="50" fillId="0" borderId="12" xfId="243" applyNumberFormat="1" applyFont="1" applyFill="1" applyBorder="1" applyAlignment="1" applyProtection="1">
      <alignment horizontal="center" vertical="center"/>
    </xf>
    <xf numFmtId="182" fontId="50" fillId="0" borderId="28" xfId="243" applyNumberFormat="1" applyFont="1" applyFill="1" applyBorder="1" applyAlignment="1" applyProtection="1">
      <alignment horizontal="center" vertical="center"/>
    </xf>
    <xf numFmtId="181" fontId="42" fillId="0" borderId="0" xfId="243" applyAlignment="1">
      <alignment vertical="center"/>
    </xf>
    <xf numFmtId="0" fontId="48" fillId="0" borderId="27" xfId="242" applyFont="1" applyBorder="1" applyAlignment="1">
      <alignment horizontal="center" vertical="center"/>
    </xf>
    <xf numFmtId="0" fontId="43" fillId="0" borderId="12" xfId="242" applyFont="1" applyBorder="1" applyAlignment="1">
      <alignment horizontal="right" vertical="center"/>
    </xf>
    <xf numFmtId="182" fontId="43" fillId="0" borderId="12" xfId="243" applyNumberFormat="1" applyFont="1" applyFill="1" applyBorder="1" applyAlignment="1" applyProtection="1">
      <alignment horizontal="center" vertical="center"/>
    </xf>
    <xf numFmtId="182" fontId="43" fillId="0" borderId="28" xfId="243" applyNumberFormat="1" applyFont="1" applyFill="1" applyBorder="1" applyAlignment="1" applyProtection="1">
      <alignment horizontal="center" vertical="center"/>
    </xf>
    <xf numFmtId="182" fontId="38" fillId="0" borderId="0" xfId="243" applyNumberFormat="1" applyFont="1" applyFill="1" applyBorder="1" applyAlignment="1" applyProtection="1">
      <alignment horizontal="center" vertical="center"/>
    </xf>
    <xf numFmtId="0" fontId="38" fillId="0" borderId="12" xfId="242" applyFont="1" applyBorder="1" applyAlignment="1">
      <alignment horizontal="right" vertical="center"/>
    </xf>
    <xf numFmtId="182" fontId="38" fillId="0" borderId="12" xfId="243" applyNumberFormat="1" applyFont="1" applyFill="1" applyBorder="1" applyAlignment="1" applyProtection="1">
      <alignment horizontal="center" vertical="center"/>
    </xf>
    <xf numFmtId="182" fontId="38" fillId="0" borderId="28" xfId="243" applyNumberFormat="1" applyFont="1" applyFill="1" applyBorder="1" applyAlignment="1" applyProtection="1">
      <alignment horizontal="center" vertical="center"/>
    </xf>
    <xf numFmtId="166" fontId="50" fillId="0" borderId="0" xfId="242" applyNumberFormat="1" applyFont="1" applyAlignment="1">
      <alignment vertical="top" wrapText="1"/>
    </xf>
    <xf numFmtId="0" fontId="44" fillId="0" borderId="0" xfId="242" applyFont="1" applyAlignment="1">
      <alignment horizontal="left" vertical="center"/>
    </xf>
    <xf numFmtId="0" fontId="52" fillId="0" borderId="0" xfId="242" applyFont="1" applyAlignment="1">
      <alignment vertical="center"/>
    </xf>
    <xf numFmtId="0" fontId="52" fillId="0" borderId="0" xfId="242" applyFont="1" applyAlignment="1">
      <alignment horizontal="left" vertical="center" wrapText="1"/>
    </xf>
    <xf numFmtId="0" fontId="52" fillId="0" borderId="0" xfId="242" applyFont="1" applyAlignment="1">
      <alignment horizontal="left" vertical="center"/>
    </xf>
    <xf numFmtId="0" fontId="52" fillId="0" borderId="0" xfId="242" applyFont="1" applyAlignment="1">
      <alignment horizontal="left" vertical="center"/>
    </xf>
    <xf numFmtId="0" fontId="53" fillId="0" borderId="0" xfId="242" applyFont="1" applyAlignment="1">
      <alignment horizontal="center" vertical="center"/>
    </xf>
    <xf numFmtId="0" fontId="48" fillId="0" borderId="29" xfId="242" applyFont="1" applyFill="1" applyBorder="1" applyAlignment="1">
      <alignment horizontal="center" vertical="center"/>
    </xf>
    <xf numFmtId="0" fontId="43" fillId="0" borderId="30" xfId="242" applyFont="1" applyFill="1" applyBorder="1" applyAlignment="1">
      <alignment horizontal="right" vertical="center"/>
    </xf>
    <xf numFmtId="182" fontId="43" fillId="0" borderId="30" xfId="243" applyNumberFormat="1" applyFont="1" applyFill="1" applyBorder="1" applyAlignment="1" applyProtection="1">
      <alignment horizontal="center" vertical="center"/>
    </xf>
    <xf numFmtId="182" fontId="43" fillId="0" borderId="31" xfId="243" applyNumberFormat="1" applyFont="1" applyFill="1" applyBorder="1" applyAlignment="1" applyProtection="1">
      <alignment horizontal="center" vertical="center"/>
    </xf>
  </cellXfs>
  <cellStyles count="245">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alculation 2 2" xfId="190" xr:uid="{00000000-0005-0000-0000-00001A000000}"/>
    <cellStyle name="Calculation 2 3" xfId="140" xr:uid="{00000000-0005-0000-0000-00001B000000}"/>
    <cellStyle name="Check Cell 2" xfId="30" xr:uid="{00000000-0005-0000-0000-00001C000000}"/>
    <cellStyle name="Comma" xfId="1" builtinId="3"/>
    <cellStyle name="Comma 10" xfId="32" xr:uid="{00000000-0005-0000-0000-00001E000000}"/>
    <cellStyle name="Comma 10 2" xfId="33" xr:uid="{00000000-0005-0000-0000-00001F000000}"/>
    <cellStyle name="Comma 10 2 2" xfId="193" xr:uid="{00000000-0005-0000-0000-000020000000}"/>
    <cellStyle name="Comma 10 2 3" xfId="143" xr:uid="{00000000-0005-0000-0000-000021000000}"/>
    <cellStyle name="Comma 10 3" xfId="192" xr:uid="{00000000-0005-0000-0000-000022000000}"/>
    <cellStyle name="Comma 10 4" xfId="142" xr:uid="{00000000-0005-0000-0000-000023000000}"/>
    <cellStyle name="Comma 11" xfId="34" xr:uid="{00000000-0005-0000-0000-000024000000}"/>
    <cellStyle name="Comma 11 2" xfId="35" xr:uid="{00000000-0005-0000-0000-000025000000}"/>
    <cellStyle name="Comma 11 3" xfId="194" xr:uid="{00000000-0005-0000-0000-000026000000}"/>
    <cellStyle name="Comma 11 4" xfId="144" xr:uid="{00000000-0005-0000-0000-000027000000}"/>
    <cellStyle name="Comma 12" xfId="36" xr:uid="{00000000-0005-0000-0000-000028000000}"/>
    <cellStyle name="Comma 12 2" xfId="195" xr:uid="{00000000-0005-0000-0000-000029000000}"/>
    <cellStyle name="Comma 12 3" xfId="145" xr:uid="{00000000-0005-0000-0000-00002A000000}"/>
    <cellStyle name="Comma 13" xfId="37" xr:uid="{00000000-0005-0000-0000-00002B000000}"/>
    <cellStyle name="Comma 14" xfId="31" xr:uid="{00000000-0005-0000-0000-00002C000000}"/>
    <cellStyle name="Comma 14 2" xfId="141" xr:uid="{00000000-0005-0000-0000-00002D000000}"/>
    <cellStyle name="Comma 15" xfId="191" xr:uid="{00000000-0005-0000-0000-00002E000000}"/>
    <cellStyle name="Comma 16" xfId="244" xr:uid="{00000000-0005-0000-0000-00002F000000}"/>
    <cellStyle name="Comma 2" xfId="38" xr:uid="{00000000-0005-0000-0000-000030000000}"/>
    <cellStyle name="Comma 2 2" xfId="39" xr:uid="{00000000-0005-0000-0000-000031000000}"/>
    <cellStyle name="Comma 2 2 2" xfId="197" xr:uid="{00000000-0005-0000-0000-000032000000}"/>
    <cellStyle name="Comma 2 2 3" xfId="147" xr:uid="{00000000-0005-0000-0000-000033000000}"/>
    <cellStyle name="Comma 2 3" xfId="40" xr:uid="{00000000-0005-0000-0000-000034000000}"/>
    <cellStyle name="Comma 2 3 2" xfId="41" xr:uid="{00000000-0005-0000-0000-000035000000}"/>
    <cellStyle name="Comma 2 3 2 2" xfId="199" xr:uid="{00000000-0005-0000-0000-000036000000}"/>
    <cellStyle name="Comma 2 3 2 3" xfId="149" xr:uid="{00000000-0005-0000-0000-000037000000}"/>
    <cellStyle name="Comma 2 3 3" xfId="198" xr:uid="{00000000-0005-0000-0000-000038000000}"/>
    <cellStyle name="Comma 2 3 4" xfId="148" xr:uid="{00000000-0005-0000-0000-000039000000}"/>
    <cellStyle name="Comma 2 4" xfId="42" xr:uid="{00000000-0005-0000-0000-00003A000000}"/>
    <cellStyle name="Comma 2 4 2" xfId="200" xr:uid="{00000000-0005-0000-0000-00003B000000}"/>
    <cellStyle name="Comma 2 4 3" xfId="150" xr:uid="{00000000-0005-0000-0000-00003C000000}"/>
    <cellStyle name="Comma 2 5" xfId="43" xr:uid="{00000000-0005-0000-0000-00003D000000}"/>
    <cellStyle name="Comma 2 5 2" xfId="201" xr:uid="{00000000-0005-0000-0000-00003E000000}"/>
    <cellStyle name="Comma 2 5 3" xfId="151" xr:uid="{00000000-0005-0000-0000-00003F000000}"/>
    <cellStyle name="Comma 2 6" xfId="196" xr:uid="{00000000-0005-0000-0000-000040000000}"/>
    <cellStyle name="Comma 2 7" xfId="146" xr:uid="{00000000-0005-0000-0000-000041000000}"/>
    <cellStyle name="Comma 2_New Drains 19-02-2009" xfId="44" xr:uid="{00000000-0005-0000-0000-000042000000}"/>
    <cellStyle name="Comma 3" xfId="45" xr:uid="{00000000-0005-0000-0000-000043000000}"/>
    <cellStyle name="Comma 3 2" xfId="46" xr:uid="{00000000-0005-0000-0000-000044000000}"/>
    <cellStyle name="Comma 3 2 2" xfId="203" xr:uid="{00000000-0005-0000-0000-000045000000}"/>
    <cellStyle name="Comma 3 2 3" xfId="153" xr:uid="{00000000-0005-0000-0000-000046000000}"/>
    <cellStyle name="Comma 3 3" xfId="47" xr:uid="{00000000-0005-0000-0000-000047000000}"/>
    <cellStyle name="Comma 3 3 2" xfId="204" xr:uid="{00000000-0005-0000-0000-000048000000}"/>
    <cellStyle name="Comma 3 3 3" xfId="154" xr:uid="{00000000-0005-0000-0000-000049000000}"/>
    <cellStyle name="Comma 3 4" xfId="202" xr:uid="{00000000-0005-0000-0000-00004A000000}"/>
    <cellStyle name="Comma 3 5" xfId="152" xr:uid="{00000000-0005-0000-0000-00004B000000}"/>
    <cellStyle name="Comma 3_DHA Club - Rate Analysis (Plumbing)new file" xfId="48" xr:uid="{00000000-0005-0000-0000-00004C000000}"/>
    <cellStyle name="Comma 4" xfId="49" xr:uid="{00000000-0005-0000-0000-00004D000000}"/>
    <cellStyle name="Comma 4 2" xfId="50" xr:uid="{00000000-0005-0000-0000-00004E000000}"/>
    <cellStyle name="Comma 4 2 2" xfId="206" xr:uid="{00000000-0005-0000-0000-00004F000000}"/>
    <cellStyle name="Comma 4 2 3" xfId="156" xr:uid="{00000000-0005-0000-0000-000050000000}"/>
    <cellStyle name="Comma 4 3" xfId="139" xr:uid="{00000000-0005-0000-0000-000051000000}"/>
    <cellStyle name="Comma 4 3 2" xfId="239" xr:uid="{00000000-0005-0000-0000-000052000000}"/>
    <cellStyle name="Comma 4 3 3" xfId="189" xr:uid="{00000000-0005-0000-0000-000053000000}"/>
    <cellStyle name="Comma 4 4" xfId="205" xr:uid="{00000000-0005-0000-0000-000054000000}"/>
    <cellStyle name="Comma 4 5" xfId="155" xr:uid="{00000000-0005-0000-0000-000055000000}"/>
    <cellStyle name="Comma 5" xfId="51" xr:uid="{00000000-0005-0000-0000-000056000000}"/>
    <cellStyle name="Comma 5 2" xfId="207" xr:uid="{00000000-0005-0000-0000-000057000000}"/>
    <cellStyle name="Comma 5 3" xfId="157" xr:uid="{00000000-0005-0000-0000-000058000000}"/>
    <cellStyle name="Comma 6" xfId="52" xr:uid="{00000000-0005-0000-0000-000059000000}"/>
    <cellStyle name="Comma 6 2" xfId="53" xr:uid="{00000000-0005-0000-0000-00005A000000}"/>
    <cellStyle name="Comma 6 3" xfId="208" xr:uid="{00000000-0005-0000-0000-00005B000000}"/>
    <cellStyle name="Comma 6 4" xfId="158" xr:uid="{00000000-0005-0000-0000-00005C000000}"/>
    <cellStyle name="Comma 6 9" xfId="243" xr:uid="{00000000-0005-0000-0000-00005D000000}"/>
    <cellStyle name="Comma 7" xfId="54" xr:uid="{00000000-0005-0000-0000-00005E000000}"/>
    <cellStyle name="Comma 7 2" xfId="209" xr:uid="{00000000-0005-0000-0000-00005F000000}"/>
    <cellStyle name="Comma 7 3" xfId="159" xr:uid="{00000000-0005-0000-0000-000060000000}"/>
    <cellStyle name="Comma 8" xfId="55" xr:uid="{00000000-0005-0000-0000-000061000000}"/>
    <cellStyle name="Comma 8 2" xfId="56" xr:uid="{00000000-0005-0000-0000-000062000000}"/>
    <cellStyle name="Comma 8 2 2" xfId="211" xr:uid="{00000000-0005-0000-0000-000063000000}"/>
    <cellStyle name="Comma 8 2 3" xfId="161" xr:uid="{00000000-0005-0000-0000-000064000000}"/>
    <cellStyle name="Comma 8 3" xfId="57" xr:uid="{00000000-0005-0000-0000-000065000000}"/>
    <cellStyle name="Comma 8 3 2" xfId="212" xr:uid="{00000000-0005-0000-0000-000066000000}"/>
    <cellStyle name="Comma 8 3 3" xfId="162" xr:uid="{00000000-0005-0000-0000-000067000000}"/>
    <cellStyle name="Comma 8 4" xfId="210" xr:uid="{00000000-0005-0000-0000-000068000000}"/>
    <cellStyle name="Comma 8 5" xfId="160" xr:uid="{00000000-0005-0000-0000-000069000000}"/>
    <cellStyle name="Comma 9" xfId="58" xr:uid="{00000000-0005-0000-0000-00006A000000}"/>
    <cellStyle name="Comma 9 2" xfId="59" xr:uid="{00000000-0005-0000-0000-00006B000000}"/>
    <cellStyle name="Comma 9 2 2" xfId="214" xr:uid="{00000000-0005-0000-0000-00006C000000}"/>
    <cellStyle name="Comma 9 2 3" xfId="164" xr:uid="{00000000-0005-0000-0000-00006D000000}"/>
    <cellStyle name="Comma 9 3" xfId="213" xr:uid="{00000000-0005-0000-0000-00006E000000}"/>
    <cellStyle name="Comma 9 4" xfId="163" xr:uid="{00000000-0005-0000-0000-00006F000000}"/>
    <cellStyle name="Comma0" xfId="60" xr:uid="{00000000-0005-0000-0000-000070000000}"/>
    <cellStyle name="Comma0 2" xfId="61" xr:uid="{00000000-0005-0000-0000-000071000000}"/>
    <cellStyle name="Comma0 3" xfId="62" xr:uid="{00000000-0005-0000-0000-000072000000}"/>
    <cellStyle name="Comma0 4" xfId="63" xr:uid="{00000000-0005-0000-0000-000073000000}"/>
    <cellStyle name="Comma0_Rate Analysis (Civil)" xfId="64" xr:uid="{00000000-0005-0000-0000-000074000000}"/>
    <cellStyle name="Currency 2" xfId="65" xr:uid="{00000000-0005-0000-0000-000075000000}"/>
    <cellStyle name="Currency 2 2" xfId="215" xr:uid="{00000000-0005-0000-0000-000076000000}"/>
    <cellStyle name="Currency 2 3" xfId="165" xr:uid="{00000000-0005-0000-0000-000077000000}"/>
    <cellStyle name="Currency0" xfId="66" xr:uid="{00000000-0005-0000-0000-000078000000}"/>
    <cellStyle name="Currency0 2" xfId="67" xr:uid="{00000000-0005-0000-0000-000079000000}"/>
    <cellStyle name="Currency0 3" xfId="68" xr:uid="{00000000-0005-0000-0000-00007A000000}"/>
    <cellStyle name="Currency0 4" xfId="69" xr:uid="{00000000-0005-0000-0000-00007B000000}"/>
    <cellStyle name="Currency0_Rate Analysis (Civil)" xfId="70" xr:uid="{00000000-0005-0000-0000-00007C000000}"/>
    <cellStyle name="Date" xfId="71" xr:uid="{00000000-0005-0000-0000-00007D000000}"/>
    <cellStyle name="Date 2" xfId="72" xr:uid="{00000000-0005-0000-0000-00007E000000}"/>
    <cellStyle name="Date 3" xfId="73" xr:uid="{00000000-0005-0000-0000-00007F000000}"/>
    <cellStyle name="Date 4" xfId="74" xr:uid="{00000000-0005-0000-0000-000080000000}"/>
    <cellStyle name="Date_Rate Analysis (public health)" xfId="75" xr:uid="{00000000-0005-0000-0000-000081000000}"/>
    <cellStyle name="Explanatory Text 2" xfId="76" xr:uid="{00000000-0005-0000-0000-000082000000}"/>
    <cellStyle name="Fixed" xfId="77" xr:uid="{00000000-0005-0000-0000-000083000000}"/>
    <cellStyle name="Fixed 2" xfId="78" xr:uid="{00000000-0005-0000-0000-000084000000}"/>
    <cellStyle name="Fixed 3" xfId="79" xr:uid="{00000000-0005-0000-0000-000085000000}"/>
    <cellStyle name="Fixed 4" xfId="80" xr:uid="{00000000-0005-0000-0000-000086000000}"/>
    <cellStyle name="Fixed_Rate Analysis (public health)" xfId="81" xr:uid="{00000000-0005-0000-0000-000087000000}"/>
    <cellStyle name="Good 2" xfId="82" xr:uid="{00000000-0005-0000-0000-000088000000}"/>
    <cellStyle name="Heading 1 2" xfId="83" xr:uid="{00000000-0005-0000-0000-000089000000}"/>
    <cellStyle name="Heading 1 3" xfId="84" xr:uid="{00000000-0005-0000-0000-00008A000000}"/>
    <cellStyle name="Heading 1 4" xfId="85" xr:uid="{00000000-0005-0000-0000-00008B000000}"/>
    <cellStyle name="Heading 2 2" xfId="86" xr:uid="{00000000-0005-0000-0000-00008C000000}"/>
    <cellStyle name="Heading 2 3" xfId="87" xr:uid="{00000000-0005-0000-0000-00008D000000}"/>
    <cellStyle name="Heading 2 4" xfId="88" xr:uid="{00000000-0005-0000-0000-00008E000000}"/>
    <cellStyle name="Heading 3 2" xfId="89" xr:uid="{00000000-0005-0000-0000-00008F000000}"/>
    <cellStyle name="Heading 4 2" xfId="90" xr:uid="{00000000-0005-0000-0000-000090000000}"/>
    <cellStyle name="Heading1" xfId="91" xr:uid="{00000000-0005-0000-0000-000091000000}"/>
    <cellStyle name="HEADING1 2" xfId="92" xr:uid="{00000000-0005-0000-0000-000092000000}"/>
    <cellStyle name="HEADING1 3" xfId="93" xr:uid="{00000000-0005-0000-0000-000093000000}"/>
    <cellStyle name="HEADING1 4" xfId="94" xr:uid="{00000000-0005-0000-0000-000094000000}"/>
    <cellStyle name="Heading1_Rate Analysis (public health)" xfId="95" xr:uid="{00000000-0005-0000-0000-000095000000}"/>
    <cellStyle name="Heading2" xfId="96" xr:uid="{00000000-0005-0000-0000-000096000000}"/>
    <cellStyle name="HEADING2 2" xfId="97" xr:uid="{00000000-0005-0000-0000-000097000000}"/>
    <cellStyle name="HEADING2 3" xfId="98" xr:uid="{00000000-0005-0000-0000-000098000000}"/>
    <cellStyle name="HEADING2 4" xfId="99" xr:uid="{00000000-0005-0000-0000-000099000000}"/>
    <cellStyle name="Heading2_Rate Analysis (public health)" xfId="100" xr:uid="{00000000-0005-0000-0000-00009A000000}"/>
    <cellStyle name="Hyperlink 2" xfId="101" xr:uid="{00000000-0005-0000-0000-00009B000000}"/>
    <cellStyle name="Hyperlink 3" xfId="102" xr:uid="{00000000-0005-0000-0000-00009C000000}"/>
    <cellStyle name="Input 2" xfId="103" xr:uid="{00000000-0005-0000-0000-00009D000000}"/>
    <cellStyle name="Input 2 2" xfId="216" xr:uid="{00000000-0005-0000-0000-00009E000000}"/>
    <cellStyle name="Input 2 3" xfId="166" xr:uid="{00000000-0005-0000-0000-00009F000000}"/>
    <cellStyle name="Linked Cell 2" xfId="104" xr:uid="{00000000-0005-0000-0000-0000A0000000}"/>
    <cellStyle name="Neutral 2" xfId="105" xr:uid="{00000000-0005-0000-0000-0000A1000000}"/>
    <cellStyle name="Normal" xfId="0" builtinId="0"/>
    <cellStyle name="Normal 10" xfId="138" xr:uid="{00000000-0005-0000-0000-0000A3000000}"/>
    <cellStyle name="Normal 10 2" xfId="238" xr:uid="{00000000-0005-0000-0000-0000A4000000}"/>
    <cellStyle name="Normal 10 3" xfId="188" xr:uid="{00000000-0005-0000-0000-0000A5000000}"/>
    <cellStyle name="Normal 11" xfId="3" xr:uid="{00000000-0005-0000-0000-0000A6000000}"/>
    <cellStyle name="Normal 12" xfId="241" xr:uid="{00000000-0005-0000-0000-0000A7000000}"/>
    <cellStyle name="Normal 2" xfId="106" xr:uid="{00000000-0005-0000-0000-0000A8000000}"/>
    <cellStyle name="Normal 2 2" xfId="107" xr:uid="{00000000-0005-0000-0000-0000A9000000}"/>
    <cellStyle name="Normal 2 2 2" xfId="2" xr:uid="{00000000-0005-0000-0000-0000AA000000}"/>
    <cellStyle name="Normal 2 2 3" xfId="218" xr:uid="{00000000-0005-0000-0000-0000AB000000}"/>
    <cellStyle name="Normal 2 2 4" xfId="168" xr:uid="{00000000-0005-0000-0000-0000AC000000}"/>
    <cellStyle name="Normal 2 3" xfId="108" xr:uid="{00000000-0005-0000-0000-0000AD000000}"/>
    <cellStyle name="normal 2 4" xfId="109" xr:uid="{00000000-0005-0000-0000-0000AE000000}"/>
    <cellStyle name="normal 2 4 2" xfId="219" xr:uid="{00000000-0005-0000-0000-0000AF000000}"/>
    <cellStyle name="normal 2 4 3" xfId="169" xr:uid="{00000000-0005-0000-0000-0000B0000000}"/>
    <cellStyle name="normal 2 5" xfId="110" xr:uid="{00000000-0005-0000-0000-0000B1000000}"/>
    <cellStyle name="normal 2 5 2" xfId="220" xr:uid="{00000000-0005-0000-0000-0000B2000000}"/>
    <cellStyle name="normal 2 5 3" xfId="170" xr:uid="{00000000-0005-0000-0000-0000B3000000}"/>
    <cellStyle name="Normal 2 6" xfId="111" xr:uid="{00000000-0005-0000-0000-0000B4000000}"/>
    <cellStyle name="Normal 2 6 2" xfId="221" xr:uid="{00000000-0005-0000-0000-0000B5000000}"/>
    <cellStyle name="Normal 2 6 3" xfId="171" xr:uid="{00000000-0005-0000-0000-0000B6000000}"/>
    <cellStyle name="Normal 2 7" xfId="217" xr:uid="{00000000-0005-0000-0000-0000B7000000}"/>
    <cellStyle name="Normal 2 8" xfId="167" xr:uid="{00000000-0005-0000-0000-0000B8000000}"/>
    <cellStyle name="Normal 2_2 (water supply)" xfId="112" xr:uid="{00000000-0005-0000-0000-0000B9000000}"/>
    <cellStyle name="Normal 3" xfId="113" xr:uid="{00000000-0005-0000-0000-0000BA000000}"/>
    <cellStyle name="Normal 3 2" xfId="114" xr:uid="{00000000-0005-0000-0000-0000BB000000}"/>
    <cellStyle name="Normal 3 2 11" xfId="242" xr:uid="{00000000-0005-0000-0000-0000BC000000}"/>
    <cellStyle name="Normal 3 2 2" xfId="115" xr:uid="{00000000-0005-0000-0000-0000BD000000}"/>
    <cellStyle name="Normal 3 2 2 2" xfId="222" xr:uid="{00000000-0005-0000-0000-0000BE000000}"/>
    <cellStyle name="Normal 3 2 2 3" xfId="172" xr:uid="{00000000-0005-0000-0000-0000BF000000}"/>
    <cellStyle name="Normal 3 3" xfId="116" xr:uid="{00000000-0005-0000-0000-0000C0000000}"/>
    <cellStyle name="Normal 3 3 2" xfId="223" xr:uid="{00000000-0005-0000-0000-0000C1000000}"/>
    <cellStyle name="Normal 3 3 3" xfId="173" xr:uid="{00000000-0005-0000-0000-0000C2000000}"/>
    <cellStyle name="Normal 3 4" xfId="117" xr:uid="{00000000-0005-0000-0000-0000C3000000}"/>
    <cellStyle name="Normal 3 4 2" xfId="224" xr:uid="{00000000-0005-0000-0000-0000C4000000}"/>
    <cellStyle name="Normal 3 4 3" xfId="174" xr:uid="{00000000-0005-0000-0000-0000C5000000}"/>
    <cellStyle name="Normal 3 5" xfId="118" xr:uid="{00000000-0005-0000-0000-0000C6000000}"/>
    <cellStyle name="Normal 3 5 2" xfId="225" xr:uid="{00000000-0005-0000-0000-0000C7000000}"/>
    <cellStyle name="Normal 3 5 3" xfId="175" xr:uid="{00000000-0005-0000-0000-0000C8000000}"/>
    <cellStyle name="Normal 3_02- Cost Estimate of  Drains" xfId="119" xr:uid="{00000000-0005-0000-0000-0000C9000000}"/>
    <cellStyle name="Normal 4" xfId="120" xr:uid="{00000000-0005-0000-0000-0000CA000000}"/>
    <cellStyle name="Normal 4 2" xfId="121" xr:uid="{00000000-0005-0000-0000-0000CB000000}"/>
    <cellStyle name="Normal 4 2 2" xfId="227" xr:uid="{00000000-0005-0000-0000-0000CC000000}"/>
    <cellStyle name="Normal 4 2 3" xfId="177" xr:uid="{00000000-0005-0000-0000-0000CD000000}"/>
    <cellStyle name="Normal 4 3" xfId="226" xr:uid="{00000000-0005-0000-0000-0000CE000000}"/>
    <cellStyle name="Normal 4 4" xfId="176" xr:uid="{00000000-0005-0000-0000-0000CF000000}"/>
    <cellStyle name="Normal 5" xfId="122" xr:uid="{00000000-0005-0000-0000-0000D0000000}"/>
    <cellStyle name="Normal 5 2" xfId="228" xr:uid="{00000000-0005-0000-0000-0000D1000000}"/>
    <cellStyle name="Normal 5 3" xfId="178" xr:uid="{00000000-0005-0000-0000-0000D2000000}"/>
    <cellStyle name="Normal 6" xfId="123" xr:uid="{00000000-0005-0000-0000-0000D3000000}"/>
    <cellStyle name="Normal 6 2" xfId="229" xr:uid="{00000000-0005-0000-0000-0000D4000000}"/>
    <cellStyle name="Normal 6 3" xfId="179" xr:uid="{00000000-0005-0000-0000-0000D5000000}"/>
    <cellStyle name="Normal 7" xfId="124" xr:uid="{00000000-0005-0000-0000-0000D6000000}"/>
    <cellStyle name="Normal 7 2" xfId="230" xr:uid="{00000000-0005-0000-0000-0000D7000000}"/>
    <cellStyle name="Normal 7 3" xfId="180" xr:uid="{00000000-0005-0000-0000-0000D8000000}"/>
    <cellStyle name="Normal 8" xfId="125" xr:uid="{00000000-0005-0000-0000-0000D9000000}"/>
    <cellStyle name="Normal 8 2" xfId="231" xr:uid="{00000000-0005-0000-0000-0000DA000000}"/>
    <cellStyle name="Normal 8 3" xfId="181" xr:uid="{00000000-0005-0000-0000-0000DB000000}"/>
    <cellStyle name="Normal 9" xfId="126" xr:uid="{00000000-0005-0000-0000-0000DC000000}"/>
    <cellStyle name="Note 2" xfId="127" xr:uid="{00000000-0005-0000-0000-0000DD000000}"/>
    <cellStyle name="Note 2 2" xfId="232" xr:uid="{00000000-0005-0000-0000-0000DE000000}"/>
    <cellStyle name="Note 2 2 2" xfId="240" xr:uid="{00000000-0005-0000-0000-0000DF000000}"/>
    <cellStyle name="Note 2 3" xfId="182" xr:uid="{00000000-0005-0000-0000-0000E0000000}"/>
    <cellStyle name="Output 2" xfId="128" xr:uid="{00000000-0005-0000-0000-0000E1000000}"/>
    <cellStyle name="Output 2 2" xfId="233" xr:uid="{00000000-0005-0000-0000-0000E2000000}"/>
    <cellStyle name="Output 2 3" xfId="183" xr:uid="{00000000-0005-0000-0000-0000E3000000}"/>
    <cellStyle name="Percent 2" xfId="129" xr:uid="{00000000-0005-0000-0000-0000E4000000}"/>
    <cellStyle name="Percent 2 2" xfId="130" xr:uid="{00000000-0005-0000-0000-0000E5000000}"/>
    <cellStyle name="Percent 2 2 2" xfId="235" xr:uid="{00000000-0005-0000-0000-0000E6000000}"/>
    <cellStyle name="Percent 2 2 3" xfId="185" xr:uid="{00000000-0005-0000-0000-0000E7000000}"/>
    <cellStyle name="Percent 2 3" xfId="234" xr:uid="{00000000-0005-0000-0000-0000E8000000}"/>
    <cellStyle name="Percent 2 4" xfId="184" xr:uid="{00000000-0005-0000-0000-0000E9000000}"/>
    <cellStyle name="Percent 3" xfId="131" xr:uid="{00000000-0005-0000-0000-0000EA000000}"/>
    <cellStyle name="Percent 3 2" xfId="236" xr:uid="{00000000-0005-0000-0000-0000EB000000}"/>
    <cellStyle name="Percent 3 3" xfId="186" xr:uid="{00000000-0005-0000-0000-0000EC000000}"/>
    <cellStyle name="Percent 4" xfId="132" xr:uid="{00000000-0005-0000-0000-0000ED000000}"/>
    <cellStyle name="Percent 4 2" xfId="237" xr:uid="{00000000-0005-0000-0000-0000EE000000}"/>
    <cellStyle name="Percent 4 3" xfId="187" xr:uid="{00000000-0005-0000-0000-0000EF000000}"/>
    <cellStyle name="Title 2" xfId="133" xr:uid="{00000000-0005-0000-0000-0000F0000000}"/>
    <cellStyle name="Total 2" xfId="134" xr:uid="{00000000-0005-0000-0000-0000F1000000}"/>
    <cellStyle name="Total 3" xfId="135" xr:uid="{00000000-0005-0000-0000-0000F2000000}"/>
    <cellStyle name="Total 4" xfId="136" xr:uid="{00000000-0005-0000-0000-0000F3000000}"/>
    <cellStyle name="Warning Text 2" xfId="137" xr:uid="{00000000-0005-0000-0000-0000F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PUNJAB%20SQUASH%20COMPLEX\Rate%20Analysis\RATE%20ANALYSIS%20FOR%20PC-1-18-03-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atabank3\shared\Kashif\Data\Rate%20Analysis\2%20-%20%20Rate%20Analtsis%20(Plumbing)\1-%20Main%20Salon%20Plan%20(Plumbing).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0.250\shared\Kashif\Liaqat%20Pur%20Final%20%20Detailed%20Cost%20Estimate%20Basit%20Working%2022-07-08\Liaqat%20Pur%20Final%20%20Detailed%20Cost%20Estimate\3.%20water%20Supply%20system\Distribution%20System.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abib\JOb%20%232559%20Rahim%20Yar%20Khan\Job%20%23%202559%20Rahim%20yar%20Khan\Final%20Detailed%20Cost%20Estimate%20Jan%2008\Contract%20Package-III\Unserved%20Sewer%20Zone-I&amp;II\Line%20KLM%20(BSSW)%20%20(package%20-II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Analysi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0.250\d\Invert%20levels%20Block%20M%20(new)\WS%20Bed%20Levels%20H.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0.250\124-Pervaiz%20Vandal\119-Labour%20Colony%20Muzaffargarh\1%20-%20Sewage%20Pumping%20Station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Hangu\E%20C%20E%2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abib\JOb%20%232559%20Rahim%20Yar%20Khan\Detailed%20Cost%20Estimate%20April%2008\Contract%20Package-I\Line%20VX%20(package%20-I).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FAISALABAD\University%20of%20Agriculture%20Faisalabad\FAISALABD-PH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TE"/>
      <sheetName val="STEEL (2)"/>
      <sheetName val="CONST-JNT"/>
      <sheetName val="FF-BW"/>
      <sheetName val="MF-CL"/>
      <sheetName val="DR-CL"/>
      <sheetName val="DR"/>
      <sheetName val="LOUVER"/>
      <sheetName val="GRATTING"/>
      <sheetName val="RAILING"/>
      <sheetName val="RAILING (2)"/>
      <sheetName val="SPIRAL"/>
      <sheetName val="GATE"/>
      <sheetName val="VNL-FL"/>
      <sheetName val="CON-FL"/>
      <sheetName val="VNL-SK"/>
      <sheetName val="PAVER"/>
      <sheetName val="MULTANI"/>
      <sheetName val="GRASS"/>
      <sheetName val="P-EMU"/>
      <sheetName val="V-EMU"/>
      <sheetName val="SPN-2"/>
      <sheetName val="SPN-3"/>
      <sheetName val="SPN-4"/>
      <sheetName val="SPN-6"/>
      <sheetName val="CLEN"/>
      <sheetName val="M-H"/>
      <sheetName val="M-H (2)"/>
      <sheetName val="35-GAL"/>
      <sheetName val="FOUNT"/>
      <sheetName val="OHT"/>
      <sheetName val="PUMP"/>
      <sheetName val="Sheet1"/>
      <sheetName val="Hyd. Statement"/>
    </sheetNames>
    <sheetDataSet>
      <sheetData sheetId="0" refreshError="1">
        <row r="42">
          <cell r="D42">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Estimate"/>
      <sheetName val="W.B,W.C"/>
      <sheetName val="Basin Mix"/>
      <sheetName val="Shower Set"/>
      <sheetName val="Pillar tap"/>
      <sheetName val="Accessories"/>
      <sheetName val="Looking Mirror"/>
      <sheetName val="Bib tap"/>
      <sheetName val="G.I PIPE "/>
      <sheetName val="valve"/>
      <sheetName val="uPVC Drainage"/>
      <sheetName val="Gully Trap"/>
      <sheetName val="Vent Cowel"/>
      <sheetName val="Floor Trap"/>
      <sheetName val="Clean out"/>
      <sheetName val="Gully Grating Chamber"/>
      <sheetName val="Sinks"/>
      <sheetName val="J.C"/>
      <sheetName val="Earthenware Sink"/>
      <sheetName val="EXCAVATION"/>
      <sheetName val="SAND FILLING"/>
      <sheetName val="PE Pipes"/>
      <sheetName val="SEWER BEDDING"/>
      <sheetName val="RCC Pipe"/>
      <sheetName val="MH. 2.5x2.5"/>
      <sheetName val="pipe lengths"/>
      <sheetName val="Water Supplybackup "/>
      <sheetName val="Brick Masonry"/>
      <sheetName val="HS"/>
      <sheetName val="concrete"/>
      <sheetName val="Sheet1"/>
      <sheetName val="Steel"/>
      <sheetName val="Insta Gas Geyser 6L"/>
      <sheetName val="Insta Gas Geyser 12L (2)"/>
    </sheetNames>
    <sheetDataSet>
      <sheetData sheetId="0"/>
      <sheetData sheetId="1">
        <row r="3">
          <cell r="H3" t="str">
            <v>Plumber</v>
          </cell>
          <cell r="I3">
            <v>380</v>
          </cell>
        </row>
        <row r="4">
          <cell r="H4" t="str">
            <v>Cooly (Unskilled)</v>
          </cell>
          <cell r="I4">
            <v>330</v>
          </cell>
        </row>
        <row r="5">
          <cell r="H5" t="str">
            <v>Helper</v>
          </cell>
          <cell r="I5">
            <v>290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Estimate (Dist. Net)"/>
      <sheetName val="Backup (Dist. Net work)"/>
      <sheetName val="C.I Specials (Dist. Net)"/>
      <sheetName val="Data"/>
    </sheetNames>
    <sheetDataSet>
      <sheetData sheetId="0" refreshError="1"/>
      <sheetData sheetId="1">
        <row r="26">
          <cell r="B26" t="str">
            <v>0 to 5'  depth</v>
          </cell>
        </row>
        <row r="27">
          <cell r="B27" t="str">
            <v>Class -B</v>
          </cell>
        </row>
        <row r="28">
          <cell r="B28" t="str">
            <v>3" (75 mm)  i/d</v>
          </cell>
          <cell r="C28">
            <v>3</v>
          </cell>
          <cell r="D28">
            <v>3.33</v>
          </cell>
          <cell r="E28">
            <v>1</v>
          </cell>
          <cell r="F28">
            <v>1</v>
          </cell>
        </row>
        <row r="29">
          <cell r="B29" t="str">
            <v>4" (100 mm)  i/d</v>
          </cell>
          <cell r="C29">
            <v>4</v>
          </cell>
          <cell r="D29">
            <v>4.38</v>
          </cell>
          <cell r="E29">
            <v>1</v>
          </cell>
          <cell r="F29">
            <v>1</v>
          </cell>
        </row>
        <row r="30">
          <cell r="B30" t="str">
            <v>6" (150 mm)  i/d</v>
          </cell>
          <cell r="C30">
            <v>6</v>
          </cell>
          <cell r="D30">
            <v>6.5</v>
          </cell>
          <cell r="E30">
            <v>1</v>
          </cell>
          <cell r="F30">
            <v>1</v>
          </cell>
        </row>
      </sheetData>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Estimate (Line KLM)"/>
      <sheetName val="G.Non Schedule"/>
      <sheetName val="Sewerage (Non-Sch)"/>
      <sheetName val="Input Data"/>
      <sheetName val="Backup Sewerage"/>
      <sheetName val="Backup Sewerage (ASSW)"/>
      <sheetName val="Backup Sewerage (BSSW)"/>
      <sheetName val="Back up (Dismentalling) "/>
      <sheetName val="Back up (Manhole) "/>
      <sheetName val="Manhol Backup Calc"/>
      <sheetName val="Backup data"/>
      <sheetName val="Left over Shuttering"/>
    </sheetNames>
    <sheetDataSet>
      <sheetData sheetId="0"/>
      <sheetData sheetId="1"/>
      <sheetData sheetId="2"/>
      <sheetData sheetId="3"/>
      <sheetData sheetId="4"/>
      <sheetData sheetId="5"/>
      <sheetData sheetId="6"/>
      <sheetData sheetId="7"/>
      <sheetData sheetId="8"/>
      <sheetData sheetId="9" refreshError="1">
        <row r="16">
          <cell r="C16">
            <v>225</v>
          </cell>
          <cell r="D16">
            <v>4.68</v>
          </cell>
          <cell r="E16">
            <v>45</v>
          </cell>
          <cell r="F16">
            <v>1220</v>
          </cell>
          <cell r="G16">
            <v>5.4379999999999997</v>
          </cell>
          <cell r="H16">
            <v>2.81</v>
          </cell>
          <cell r="I16">
            <v>2.1</v>
          </cell>
          <cell r="J16">
            <v>13.023323119805443</v>
          </cell>
          <cell r="K16">
            <v>2.4</v>
          </cell>
          <cell r="L16">
            <v>14.88379785120622</v>
          </cell>
          <cell r="M16">
            <v>0.93799999999999972</v>
          </cell>
          <cell r="N16">
            <v>5.8170843268464294</v>
          </cell>
          <cell r="O16">
            <v>2.5100000000000002</v>
          </cell>
          <cell r="P16">
            <v>300</v>
          </cell>
          <cell r="Q16">
            <v>1.4844260907660793</v>
          </cell>
          <cell r="R16">
            <v>2.21</v>
          </cell>
          <cell r="S16">
            <v>300</v>
          </cell>
          <cell r="T16">
            <v>1.150788950954843</v>
          </cell>
          <cell r="U16">
            <v>4.8380000000000001</v>
          </cell>
          <cell r="V16">
            <v>4.9254649888402948</v>
          </cell>
          <cell r="W16">
            <v>1.8773521525340251</v>
          </cell>
          <cell r="X16">
            <v>1220</v>
          </cell>
          <cell r="Y16">
            <v>18.542810814842252</v>
          </cell>
          <cell r="Z16">
            <v>1920</v>
          </cell>
          <cell r="AA16">
            <v>29.182128495489444</v>
          </cell>
          <cell r="AB16">
            <v>300</v>
          </cell>
          <cell r="AC16">
            <v>4.3550000000000004</v>
          </cell>
          <cell r="AD16">
            <v>15</v>
          </cell>
          <cell r="AE16">
            <v>0.46</v>
          </cell>
          <cell r="AF16">
            <v>0.14000000000000001</v>
          </cell>
          <cell r="AG16">
            <v>1.02</v>
          </cell>
          <cell r="AH16">
            <v>168.75</v>
          </cell>
          <cell r="AI16">
            <v>0.33726649320512858</v>
          </cell>
          <cell r="AJ16">
            <v>1.168986626400762</v>
          </cell>
        </row>
        <row r="17">
          <cell r="C17">
            <v>310</v>
          </cell>
          <cell r="D17">
            <v>4.68</v>
          </cell>
          <cell r="E17">
            <v>51</v>
          </cell>
          <cell r="F17">
            <v>1220</v>
          </cell>
          <cell r="G17">
            <v>5.444</v>
          </cell>
          <cell r="H17">
            <v>2.81</v>
          </cell>
          <cell r="I17">
            <v>2.1</v>
          </cell>
          <cell r="J17">
            <v>13.023323119805443</v>
          </cell>
          <cell r="K17">
            <v>2.4</v>
          </cell>
          <cell r="L17">
            <v>14.88379785120622</v>
          </cell>
          <cell r="M17">
            <v>0.94399999999999995</v>
          </cell>
          <cell r="N17">
            <v>5.854293821474446</v>
          </cell>
          <cell r="O17">
            <v>2.5100000000000002</v>
          </cell>
          <cell r="P17">
            <v>300</v>
          </cell>
          <cell r="Q17">
            <v>1.4844260907660793</v>
          </cell>
          <cell r="R17">
            <v>2.21</v>
          </cell>
          <cell r="S17">
            <v>300</v>
          </cell>
          <cell r="T17">
            <v>1.150788950954843</v>
          </cell>
          <cell r="U17">
            <v>4.8440000000000003</v>
          </cell>
          <cell r="V17">
            <v>4.9302414663108127</v>
          </cell>
          <cell r="W17">
            <v>1.8834806144030156</v>
          </cell>
          <cell r="X17">
            <v>1220</v>
          </cell>
          <cell r="Y17">
            <v>18.565807273066529</v>
          </cell>
          <cell r="Z17">
            <v>1920</v>
          </cell>
          <cell r="AA17">
            <v>29.218319642858798</v>
          </cell>
          <cell r="AB17">
            <v>300</v>
          </cell>
          <cell r="AC17">
            <v>4.2700000000000005</v>
          </cell>
          <cell r="AD17">
            <v>14</v>
          </cell>
          <cell r="AE17">
            <v>0.46</v>
          </cell>
          <cell r="AF17">
            <v>0.14000000000000001</v>
          </cell>
          <cell r="AG17">
            <v>1.02</v>
          </cell>
          <cell r="AH17">
            <v>232.5</v>
          </cell>
          <cell r="AI17">
            <v>0.41178939063817721</v>
          </cell>
          <cell r="AJ17">
            <v>1.168986626400762</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row>
        <row r="19">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row>
        <row r="21">
          <cell r="C21">
            <v>610</v>
          </cell>
          <cell r="D21">
            <v>4.68</v>
          </cell>
          <cell r="E21">
            <v>76</v>
          </cell>
          <cell r="F21">
            <v>1520</v>
          </cell>
          <cell r="G21">
            <v>5.4689999999999994</v>
          </cell>
          <cell r="H21">
            <v>3.11</v>
          </cell>
          <cell r="I21">
            <v>2.1</v>
          </cell>
          <cell r="J21">
            <v>15.952544110012566</v>
          </cell>
          <cell r="K21">
            <v>2.4</v>
          </cell>
          <cell r="L21">
            <v>18.231478982871501</v>
          </cell>
          <cell r="M21">
            <v>0.96899999999999942</v>
          </cell>
          <cell r="N21">
            <v>7.3609596393343644</v>
          </cell>
          <cell r="O21">
            <v>2.81</v>
          </cell>
          <cell r="P21">
            <v>300</v>
          </cell>
          <cell r="Q21">
            <v>1.8604747314007775</v>
          </cell>
          <cell r="R21">
            <v>2.5099999999999998</v>
          </cell>
          <cell r="S21">
            <v>300</v>
          </cell>
          <cell r="T21">
            <v>1.4844260907660789</v>
          </cell>
          <cell r="U21">
            <v>4.8689999999999998</v>
          </cell>
          <cell r="V21">
            <v>5.8988981539701149</v>
          </cell>
          <cell r="W21">
            <v>2.3053513473857294</v>
          </cell>
          <cell r="X21">
            <v>1520</v>
          </cell>
          <cell r="Y21">
            <v>23.250550238099631</v>
          </cell>
          <cell r="Z21">
            <v>2220</v>
          </cell>
          <cell r="AA21">
            <v>33.958040479329718</v>
          </cell>
          <cell r="AB21">
            <v>300</v>
          </cell>
          <cell r="AC21">
            <v>3.9699999999999993</v>
          </cell>
          <cell r="AD21">
            <v>13</v>
          </cell>
          <cell r="AE21">
            <v>0.46</v>
          </cell>
          <cell r="AF21">
            <v>0.14000000000000001</v>
          </cell>
          <cell r="AG21">
            <v>1.02</v>
          </cell>
          <cell r="AH21">
            <v>457.5</v>
          </cell>
          <cell r="AI21">
            <v>0.9701721418964101</v>
          </cell>
          <cell r="AJ21">
            <v>1.8145839167134645</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row>
        <row r="23">
          <cell r="C23">
            <v>760</v>
          </cell>
          <cell r="D23">
            <v>5.54</v>
          </cell>
          <cell r="E23">
            <v>89</v>
          </cell>
          <cell r="F23">
            <v>1520</v>
          </cell>
          <cell r="G23">
            <v>6.3420000000000005</v>
          </cell>
          <cell r="H23">
            <v>3.32</v>
          </cell>
          <cell r="I23">
            <v>2.1</v>
          </cell>
          <cell r="J23">
            <v>18.179642704087271</v>
          </cell>
          <cell r="K23">
            <v>2.4</v>
          </cell>
          <cell r="L23">
            <v>20.776734518956879</v>
          </cell>
          <cell r="M23">
            <v>1.8420000000000005</v>
          </cell>
          <cell r="N23">
            <v>15.946143743299411</v>
          </cell>
          <cell r="O23">
            <v>3.02</v>
          </cell>
          <cell r="P23">
            <v>300</v>
          </cell>
          <cell r="Q23">
            <v>2.1489436228350263</v>
          </cell>
          <cell r="R23">
            <v>2.7199999999999998</v>
          </cell>
          <cell r="S23">
            <v>300</v>
          </cell>
          <cell r="T23">
            <v>1.7432069316239041</v>
          </cell>
          <cell r="U23">
            <v>5.7420000000000009</v>
          </cell>
          <cell r="V23">
            <v>6.9471403370839084</v>
          </cell>
          <cell r="W23">
            <v>3.6067511561268737</v>
          </cell>
          <cell r="X23">
            <v>1520</v>
          </cell>
          <cell r="Y23">
            <v>27.419318025707149</v>
          </cell>
          <cell r="Z23">
            <v>2220</v>
          </cell>
          <cell r="AA23">
            <v>40.046635537545967</v>
          </cell>
          <cell r="AB23">
            <v>300</v>
          </cell>
          <cell r="AC23">
            <v>4.6800000000000006</v>
          </cell>
          <cell r="AD23">
            <v>16</v>
          </cell>
          <cell r="AE23">
            <v>0.46</v>
          </cell>
          <cell r="AF23">
            <v>0.14000000000000001</v>
          </cell>
          <cell r="AG23">
            <v>1.02</v>
          </cell>
          <cell r="AH23">
            <v>570</v>
          </cell>
          <cell r="AI23">
            <v>1.1743128325266747</v>
          </cell>
          <cell r="AJ23">
            <v>1.8145839167134645</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row>
        <row r="25">
          <cell r="C25">
            <v>910</v>
          </cell>
          <cell r="D25">
            <v>7.15</v>
          </cell>
          <cell r="E25">
            <v>101</v>
          </cell>
          <cell r="F25">
            <v>1860</v>
          </cell>
          <cell r="G25">
            <v>7.9640000000000004</v>
          </cell>
          <cell r="H25">
            <v>3.66</v>
          </cell>
          <cell r="I25">
            <v>2.1</v>
          </cell>
          <cell r="J25">
            <v>22.093847238974405</v>
          </cell>
          <cell r="K25">
            <v>2.4</v>
          </cell>
          <cell r="L25">
            <v>25.25011113025646</v>
          </cell>
          <cell r="M25">
            <v>3.4640000000000004</v>
          </cell>
          <cell r="N25">
            <v>36.444327064670162</v>
          </cell>
          <cell r="O25">
            <v>3.3600000000000003</v>
          </cell>
          <cell r="P25">
            <v>300</v>
          </cell>
          <cell r="Q25">
            <v>2.6600493316475498</v>
          </cell>
          <cell r="R25">
            <v>3.06</v>
          </cell>
          <cell r="S25">
            <v>300</v>
          </cell>
          <cell r="T25">
            <v>2.2062462728365042</v>
          </cell>
          <cell r="U25">
            <v>7.3640000000000008</v>
          </cell>
          <cell r="V25">
            <v>9.3427494057878224</v>
          </cell>
          <cell r="W25">
            <v>8.4402452346351637</v>
          </cell>
          <cell r="X25">
            <v>1860</v>
          </cell>
          <cell r="Y25">
            <v>43.030520239925544</v>
          </cell>
          <cell r="Z25">
            <v>2560</v>
          </cell>
          <cell r="AA25">
            <v>59.224802050650219</v>
          </cell>
          <cell r="AB25">
            <v>300</v>
          </cell>
          <cell r="AC25">
            <v>6.1400000000000006</v>
          </cell>
          <cell r="AD25">
            <v>20</v>
          </cell>
          <cell r="AE25">
            <v>0.46</v>
          </cell>
          <cell r="AF25">
            <v>0.14000000000000001</v>
          </cell>
          <cell r="AG25">
            <v>1.02</v>
          </cell>
          <cell r="AH25">
            <v>682.5</v>
          </cell>
          <cell r="AI25">
            <v>1.9944640792562973</v>
          </cell>
          <cell r="AJ25">
            <v>2.7171634860898126</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row>
      </sheetData>
      <sheetData sheetId="10"/>
      <sheetData sheetId="1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ncrete "/>
      <sheetName val="Plaster"/>
      <sheetName val="brick masonary"/>
      <sheetName val="R.c.c "/>
      <sheetName val="uPVC pipe"/>
      <sheetName val="steel 60 grade"/>
      <sheetName val="excavation WS "/>
      <sheetName val="6.Excavation (Bilding.)"/>
      <sheetName val="sand filling"/>
      <sheetName val="sluice valve"/>
      <sheetName val="fiting of valve"/>
      <sheetName val="Re-hand&amp; comp."/>
      <sheetName val="Sewer pipe"/>
      <sheetName val="(354-9)1"/>
      <sheetName val="door"/>
      <sheetName val="Mosaic"/>
      <sheetName val="C.I Pipes"/>
      <sheetName val="PE Pipes"/>
      <sheetName val="Level Indicator"/>
      <sheetName val="Service Connection "/>
      <sheetName val=" Indication Post"/>
      <sheetName val="MS Ladder"/>
      <sheetName val="Tuff tile"/>
      <sheetName val="Vent pipe"/>
      <sheetName val="Ms pipe"/>
      <sheetName val="House conection"/>
      <sheetName val="Stone bedding"/>
      <sheetName val="graiting"/>
      <sheetName val="Sheet1"/>
      <sheetName val="B.O.Q"/>
    </sheetNames>
    <sheetDataSet>
      <sheetData sheetId="0" refreshError="1"/>
      <sheetData sheetId="1">
        <row r="19">
          <cell r="K19" t="str">
            <v>Mason</v>
          </cell>
          <cell r="L19">
            <v>600</v>
          </cell>
        </row>
        <row r="20">
          <cell r="K20" t="str">
            <v>Cooly un-skilled</v>
          </cell>
          <cell r="L20">
            <v>350</v>
          </cell>
        </row>
        <row r="21">
          <cell r="K21" t="str">
            <v>Bahisthi</v>
          </cell>
          <cell r="L21">
            <v>350</v>
          </cell>
        </row>
        <row r="22">
          <cell r="K22" t="str">
            <v>Cooly skilled</v>
          </cell>
          <cell r="L22">
            <v>400</v>
          </cell>
        </row>
        <row r="23">
          <cell r="K23" t="str">
            <v>Carpanter</v>
          </cell>
          <cell r="L23">
            <v>600</v>
          </cell>
        </row>
        <row r="24">
          <cell r="K24" t="str">
            <v>Helper</v>
          </cell>
          <cell r="L24">
            <v>350</v>
          </cell>
        </row>
        <row r="25">
          <cell r="K25" t="str">
            <v>Plumber</v>
          </cell>
          <cell r="L25">
            <v>550</v>
          </cell>
        </row>
        <row r="26">
          <cell r="K26" t="str">
            <v>Black Smith</v>
          </cell>
          <cell r="L26">
            <v>600</v>
          </cell>
        </row>
        <row r="27">
          <cell r="K27" t="str">
            <v>Dresser</v>
          </cell>
          <cell r="L27">
            <v>350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 val="04(a)-TFA"/>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 H Block"/>
      <sheetName val="Pipe Dia"/>
      <sheetName val="Standard Format"/>
      <sheetName val="327-3"/>
      <sheetName val="327-4"/>
      <sheetName val="334-3"/>
      <sheetName val="334-10"/>
      <sheetName val="336"/>
      <sheetName val="338-3"/>
      <sheetName val="338-4"/>
      <sheetName val="338-10"/>
      <sheetName val="339"/>
      <sheetName val="340"/>
      <sheetName val="341"/>
      <sheetName val="343-3"/>
      <sheetName val="344"/>
      <sheetName val="345"/>
      <sheetName val="346"/>
      <sheetName val="347"/>
      <sheetName val="348"/>
      <sheetName val="349"/>
      <sheetName val="350"/>
      <sheetName val="351"/>
      <sheetName val="351-"/>
      <sheetName val="353"/>
      <sheetName val="355"/>
      <sheetName val="120 RS"/>
      <sheetName val="335"/>
    </sheetNames>
    <sheetDataSet>
      <sheetData sheetId="0"/>
      <sheetData sheetId="1">
        <row r="1">
          <cell r="A1" t="str">
            <v>SR #</v>
          </cell>
          <cell r="B1" t="str">
            <v>PIPE DIA (mm)</v>
          </cell>
          <cell r="C1" t="str">
            <v>PIPE DIA (Inches)</v>
          </cell>
          <cell r="D1" t="str">
            <v>EXT DIA (mm)</v>
          </cell>
          <cell r="E1" t="str">
            <v>EXT DIA (Inches)</v>
          </cell>
          <cell r="F1" t="str">
            <v>EXT DIA (Feet)</v>
          </cell>
          <cell r="G1" t="str">
            <v>P THICK</v>
          </cell>
          <cell r="H1" t="str">
            <v>Sand Cushion (inches)</v>
          </cell>
        </row>
        <row r="2">
          <cell r="A2">
            <v>1</v>
          </cell>
          <cell r="B2">
            <v>80</v>
          </cell>
          <cell r="C2">
            <v>3</v>
          </cell>
          <cell r="D2">
            <v>107</v>
          </cell>
          <cell r="E2">
            <v>4.2125984251968509</v>
          </cell>
          <cell r="F2">
            <v>0.35104986876640426</v>
          </cell>
          <cell r="G2">
            <v>3.6010498687664043</v>
          </cell>
          <cell r="H2">
            <v>4</v>
          </cell>
        </row>
        <row r="3">
          <cell r="A3">
            <v>2</v>
          </cell>
          <cell r="B3">
            <v>100</v>
          </cell>
          <cell r="C3">
            <v>4</v>
          </cell>
          <cell r="D3">
            <v>127</v>
          </cell>
          <cell r="E3">
            <v>5</v>
          </cell>
          <cell r="F3">
            <v>0.41666666666666669</v>
          </cell>
          <cell r="G3">
            <v>3.666666666666667</v>
          </cell>
          <cell r="H3">
            <v>4</v>
          </cell>
        </row>
        <row r="4">
          <cell r="A4">
            <v>3</v>
          </cell>
          <cell r="B4">
            <v>150</v>
          </cell>
          <cell r="C4">
            <v>6</v>
          </cell>
          <cell r="D4">
            <v>181.5</v>
          </cell>
          <cell r="E4">
            <v>7.1456692913385833</v>
          </cell>
          <cell r="F4">
            <v>0.59547244094488194</v>
          </cell>
          <cell r="G4">
            <v>3.8454724409448819</v>
          </cell>
          <cell r="H4">
            <v>4</v>
          </cell>
        </row>
        <row r="5">
          <cell r="A5">
            <v>4</v>
          </cell>
          <cell r="B5">
            <v>200</v>
          </cell>
          <cell r="C5">
            <v>8</v>
          </cell>
          <cell r="D5">
            <v>239</v>
          </cell>
          <cell r="E5">
            <v>9.4094488188976388</v>
          </cell>
          <cell r="F5">
            <v>0.78412073490813661</v>
          </cell>
          <cell r="G5">
            <v>4.0341207349081367</v>
          </cell>
          <cell r="H5">
            <v>4</v>
          </cell>
        </row>
        <row r="6">
          <cell r="A6">
            <v>5</v>
          </cell>
          <cell r="B6">
            <v>250</v>
          </cell>
          <cell r="C6">
            <v>10</v>
          </cell>
          <cell r="D6">
            <v>295</v>
          </cell>
          <cell r="E6">
            <v>11.614173228346457</v>
          </cell>
          <cell r="F6">
            <v>0.96784776902887149</v>
          </cell>
          <cell r="G6">
            <v>4.2178477690288716</v>
          </cell>
          <cell r="H6">
            <v>5</v>
          </cell>
        </row>
        <row r="7">
          <cell r="A7">
            <v>6</v>
          </cell>
          <cell r="B7">
            <v>300</v>
          </cell>
          <cell r="C7">
            <v>12</v>
          </cell>
          <cell r="D7">
            <v>351</v>
          </cell>
          <cell r="E7">
            <v>13.818897637795276</v>
          </cell>
          <cell r="F7">
            <v>1.1515748031496063</v>
          </cell>
          <cell r="G7">
            <v>4.4015748031496065</v>
          </cell>
          <cell r="H7">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sheetData>
      <sheetData sheetId="3"/>
      <sheetData sheetId="4"/>
      <sheetData sheetId="5"/>
      <sheetData sheetId="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 val="04(a)-TF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ewage PS"/>
      <sheetName val="Storm PS"/>
      <sheetName val="Generator Room"/>
      <sheetName val="Control Room"/>
      <sheetName val="Miscellaneous"/>
      <sheetName val="Electrification"/>
    </sheetNames>
    <sheetDataSet>
      <sheetData sheetId="0" refreshError="1"/>
      <sheetData sheetId="1" refreshError="1"/>
      <sheetData sheetId="2" refreshError="1"/>
      <sheetData sheetId="3" refreshError="1"/>
      <sheetData sheetId="4" refreshError="1"/>
      <sheetData sheetId="5" refreshError="1"/>
      <sheetData sheetId="6">
        <row r="7">
          <cell r="A7" t="str">
            <v>Item No.</v>
          </cell>
          <cell r="B7" t="str">
            <v>Ref. Spec. Sect.</v>
          </cell>
          <cell r="C7" t="str">
            <v>Description</v>
          </cell>
          <cell r="D7" t="str">
            <v>Unit</v>
          </cell>
          <cell r="E7" t="str">
            <v>Quantity</v>
          </cell>
          <cell r="F7" t="str">
            <v>Unit Rate (Rs.)</v>
          </cell>
          <cell r="G7" t="str">
            <v>Total Amount (Rs.)</v>
          </cell>
        </row>
        <row r="9">
          <cell r="C9" t="str">
            <v>Circuit</v>
          </cell>
        </row>
        <row r="10">
          <cell r="A10" t="str">
            <v>6-1</v>
          </cell>
          <cell r="C10" t="str">
            <v xml:space="preserve">Supply, installation  and commissioning of light circuit   wiring, to be wired with 2x2.5mm sq. PVC insulated 300/500 V grade wire, manufactured by M/s. Pakistan Cables Ltd. Including cost of 1” dia. heavy duty PVC conduit make Beta, recessed in surface, </v>
          </cell>
          <cell r="D10" t="str">
            <v>Nos</v>
          </cell>
          <cell r="E10">
            <v>5</v>
          </cell>
          <cell r="F10">
            <v>720</v>
          </cell>
          <cell r="G10">
            <v>3600</v>
          </cell>
        </row>
        <row r="12">
          <cell r="C12" t="str">
            <v>1-3 Pin 15 Amps Switch Socket for General Use</v>
          </cell>
        </row>
        <row r="13">
          <cell r="A13" t="str">
            <v>6-2</v>
          </cell>
          <cell r="C13" t="str">
            <v>Wiring and fixing of 1-3 pin 15 Amps combined switch socket away from switch  board and wired with 2x1 core 4 mm sq. + 1x2.5mm sq. CPC, PVC wires 300/500 Volt grade, manufactured by M/s. Pakistan Cables Ltd. Including cost of 1" dia. heavy duty PVC condui</v>
          </cell>
          <cell r="D13" t="str">
            <v>Nos</v>
          </cell>
          <cell r="E13">
            <v>6</v>
          </cell>
          <cell r="F13">
            <v>250</v>
          </cell>
          <cell r="G13">
            <v>1500</v>
          </cell>
        </row>
        <row r="16">
          <cell r="C16" t="str">
            <v>Fluorescent Fittings</v>
          </cell>
        </row>
        <row r="17">
          <cell r="A17" t="str">
            <v>6-3</v>
          </cell>
          <cell r="C17" t="str">
            <v>Supply, Installation, testing and commissioning of following fluorescent light fittings,  ceiling, wall mounted or recessed in false ceiling made of MS sheet 22 SWG degreased and derusted with white enameled non yellowing paint, complete with chokes, lamp</v>
          </cell>
        </row>
        <row r="19">
          <cell r="A19" t="str">
            <v>a)</v>
          </cell>
          <cell r="C19" t="str">
            <v>Philips TMS 136.</v>
          </cell>
          <cell r="D19" t="str">
            <v>Nos</v>
          </cell>
          <cell r="E19">
            <v>8</v>
          </cell>
          <cell r="F19">
            <v>800</v>
          </cell>
          <cell r="G19">
            <v>6400</v>
          </cell>
        </row>
        <row r="20">
          <cell r="A20" t="str">
            <v>b)</v>
          </cell>
          <cell r="C20" t="str">
            <v>Philips TMS 236</v>
          </cell>
          <cell r="D20" t="str">
            <v>Nos</v>
          </cell>
          <cell r="E20">
            <v>3</v>
          </cell>
          <cell r="F20">
            <v>1000</v>
          </cell>
          <cell r="G20">
            <v>3000</v>
          </cell>
        </row>
        <row r="22">
          <cell r="C22" t="str">
            <v>Incandescent Fittings</v>
          </cell>
        </row>
        <row r="23">
          <cell r="A23" t="str">
            <v>6-4</v>
          </cell>
          <cell r="C23" t="str">
            <v>Supply Installation, testing and commissioning of Incandescent light fittings complete with brass lamp holders, fixing accessories earthing terminal, make as specified  by any one of the manufacturers in all respects</v>
          </cell>
        </row>
        <row r="25">
          <cell r="A25" t="str">
            <v>a)</v>
          </cell>
          <cell r="C25" t="str">
            <v>Philips CDS-PAR downlight with 120 W lamp.</v>
          </cell>
          <cell r="D25" t="str">
            <v>Nos</v>
          </cell>
          <cell r="E25">
            <v>2</v>
          </cell>
          <cell r="F25">
            <v>450</v>
          </cell>
          <cell r="G25">
            <v>900</v>
          </cell>
        </row>
        <row r="27">
          <cell r="A27" t="str">
            <v>c)</v>
          </cell>
          <cell r="C27" t="str">
            <v>Locally manufactured gate light with 100W lamp.</v>
          </cell>
          <cell r="D27" t="str">
            <v>Nos</v>
          </cell>
          <cell r="E27">
            <v>2</v>
          </cell>
          <cell r="F27">
            <v>330</v>
          </cell>
          <cell r="G27">
            <v>660</v>
          </cell>
        </row>
        <row r="29">
          <cell r="C29" t="str">
            <v>Ceiling Fans</v>
          </cell>
        </row>
        <row r="30">
          <cell r="A30" t="str">
            <v>6-5</v>
          </cell>
          <cell r="C30" t="str">
            <v>Supply, installation and commissioning of ceiling fans 56" sweep complete with capacitor, hanging rod, canopy, blades, nuts and bolts, make Climax, Asia, Pak. Including cost of all necessary accessories / materials, complete in all respects</v>
          </cell>
          <cell r="D30" t="str">
            <v>Nos</v>
          </cell>
          <cell r="E30">
            <v>2</v>
          </cell>
          <cell r="F30">
            <v>1800</v>
          </cell>
          <cell r="G30">
            <v>3600</v>
          </cell>
        </row>
        <row r="32">
          <cell r="C32" t="str">
            <v>Exhaust Fans</v>
          </cell>
        </row>
        <row r="33">
          <cell r="A33" t="str">
            <v>6-6</v>
          </cell>
          <cell r="C33" t="str">
            <v>Supply, installation and commissioning of exhaust fans of following sizes, complete with plastic frame, louvers, all necessary fixing accessories, complete in all respects, make Climax, Asia, Pak. Including cost of all necessary materials, complete in all</v>
          </cell>
          <cell r="D33" t="str">
            <v>Nos</v>
          </cell>
          <cell r="E33">
            <v>1</v>
          </cell>
          <cell r="F33">
            <v>1400</v>
          </cell>
          <cell r="G33">
            <v>1400</v>
          </cell>
        </row>
        <row r="35">
          <cell r="C35" t="str">
            <v>LIGHT CONTROL PANEL</v>
          </cell>
        </row>
        <row r="36">
          <cell r="A36" t="str">
            <v>6-7</v>
          </cell>
          <cell r="C36" t="str">
            <v>Light Control Panel designated as LCP-X with all installation and operational accessories as per site requirements, as per IP class 55 as directed by the Engineer. The LCP-X shall comprise the following</v>
          </cell>
          <cell r="D36" t="str">
            <v>Job</v>
          </cell>
          <cell r="E36">
            <v>1</v>
          </cell>
          <cell r="F36">
            <v>12000</v>
          </cell>
          <cell r="G36">
            <v>12000</v>
          </cell>
        </row>
        <row r="37">
          <cell r="C37" t="str">
            <v>INCOMING</v>
          </cell>
        </row>
        <row r="38">
          <cell r="C38" t="str">
            <v>1 No. 25 Amp TP MCCB RC = 15KA</v>
          </cell>
        </row>
        <row r="39">
          <cell r="C39" t="str">
            <v>1 No. VSS (RY-YB-BR-OFF-RN)</v>
          </cell>
        </row>
        <row r="40">
          <cell r="C40" t="str">
            <v>1 No. ASS (R-Y-B-OFF)</v>
          </cell>
        </row>
        <row r="41">
          <cell r="C41" t="str">
            <v>OUTGOING</v>
          </cell>
        </row>
        <row r="42">
          <cell r="C42" t="str">
            <v>3 Nos. 16 Amps TP MCCB RC = 6Ka</v>
          </cell>
        </row>
        <row r="44">
          <cell r="C44" t="str">
            <v>LT, 600/1000V, PVC, COPPER CONDUCTOR CABLE</v>
          </cell>
        </row>
        <row r="45">
          <cell r="A45" t="str">
            <v>6-8</v>
          </cell>
          <cell r="C45" t="str">
            <v>4 Core PVC/PVC armoured copper conductor cable pulled through RC Pipes including all Installation and operational  accessories as required for proper completion, as per technical specifications  and as directed by the Engineer.</v>
          </cell>
        </row>
        <row r="47">
          <cell r="A47" t="str">
            <v>(i)</v>
          </cell>
          <cell r="C47" t="str">
            <v>25 mm2</v>
          </cell>
          <cell r="D47" t="str">
            <v>Rm</v>
          </cell>
          <cell r="E47">
            <v>210</v>
          </cell>
          <cell r="F47">
            <v>930</v>
          </cell>
          <cell r="G47">
            <v>195300</v>
          </cell>
        </row>
        <row r="48">
          <cell r="A48" t="str">
            <v>(ii)</v>
          </cell>
          <cell r="C48" t="str">
            <v>16 mm2</v>
          </cell>
          <cell r="D48" t="str">
            <v>Rm</v>
          </cell>
          <cell r="E48">
            <v>300</v>
          </cell>
          <cell r="F48">
            <v>830</v>
          </cell>
          <cell r="G48">
            <v>249000</v>
          </cell>
        </row>
        <row r="50">
          <cell r="C50" t="str">
            <v>EARTHING</v>
          </cell>
        </row>
        <row r="51">
          <cell r="A51" t="str">
            <v>6-9</v>
          </cell>
          <cell r="C51" t="str">
            <v>Earth point comprising of 3 Metre in length. (16mm dia) copper coated M.S. rods driven in ground for Poles and LCPs  as shown on the drawing. The earthing rods shall be complete with fixing clamps etc.</v>
          </cell>
          <cell r="D51" t="str">
            <v>No.</v>
          </cell>
          <cell r="E51">
            <v>14</v>
          </cell>
          <cell r="F51">
            <v>3000</v>
          </cell>
          <cell r="G51">
            <v>42000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Bill - 1"/>
      <sheetName val="Bill 2"/>
      <sheetName val="Bill 3"/>
      <sheetName val="Bill 4"/>
      <sheetName val="Bill 5"/>
      <sheetName val="Bill 6"/>
      <sheetName val="Bill - 7"/>
      <sheetName val="ECE SUM"/>
      <sheetName val="Sec 1"/>
      <sheetName val="Sec 2 "/>
      <sheetName val="Sec 3"/>
      <sheetName val="Sec 4"/>
      <sheetName val="Sec 5"/>
      <sheetName val="Sec 6"/>
      <sheetName val="NGC"/>
      <sheetName val=" Cut Area"/>
      <sheetName val="Fill Area"/>
      <sheetName val="E.W SUMM"/>
      <sheetName val="Sub Grade"/>
      <sheetName val="C &amp; G"/>
      <sheetName val="Sturcture Sum"/>
      <sheetName val="2-3 x1"/>
      <sheetName val="1-.6 x .6"/>
      <sheetName val="1-2 x 1"/>
      <sheetName val="1-1.5 x 1"/>
      <sheetName val="1-1 x 1"/>
      <sheetName val="8 - 3 x1"/>
      <sheetName val="1-1.5 x 1.5 "/>
      <sheetName val="1 - 3 x 1"/>
      <sheetName val="4 - 3 x 1.5"/>
      <sheetName val="4-3 x1  "/>
      <sheetName val="2 - 2 x 1"/>
      <sheetName val="610mm"/>
      <sheetName val="460mm, "/>
      <sheetName val="BOQ-Pnds  "/>
      <sheetName val="BOQ-Drn"/>
      <sheetName val="BOQ-BZ"/>
      <sheetName val="BOQ-F &amp; G"/>
      <sheetName val="Electrical Works"/>
      <sheetName val="2 Rooms Staff Qtr"/>
      <sheetName val="BOQ-D.Box (2)"/>
      <sheetName val="Grit Chamber "/>
      <sheetName val="BOQ-P.Flume "/>
      <sheetName val="wORKSHOP"/>
      <sheetName val="MixBed"/>
      <sheetName val="CondPol"/>
    </sheetNames>
    <sheetDataSet>
      <sheetData sheetId="0"/>
      <sheetData sheetId="1" refreshError="1">
        <row r="1">
          <cell r="A1" t="str">
            <v>DALLAN TO KHARMAS KHEL ROAD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Estimate (Line VX) "/>
      <sheetName val="G.Non Schedule"/>
      <sheetName val="Sewerage (Non-Sch)"/>
      <sheetName val="Input Data"/>
      <sheetName val="Backup Sewerage (1)"/>
      <sheetName val="Backup Sewerage (ss)"/>
      <sheetName val="Back up (Dismentalling) "/>
      <sheetName val="Back up (Manhole) "/>
      <sheetName val="Manhol Backup Calc"/>
      <sheetName val="Backup data"/>
      <sheetName val="Left over Shuttering"/>
      <sheetName val="Sheet1 (2)"/>
      <sheetName val="Sheet1 (3)"/>
    </sheetNames>
    <sheetDataSet>
      <sheetData sheetId="0"/>
      <sheetData sheetId="1"/>
      <sheetData sheetId="2"/>
      <sheetData sheetId="3"/>
      <sheetData sheetId="4"/>
      <sheetData sheetId="5"/>
      <sheetData sheetId="6"/>
      <sheetData sheetId="7"/>
      <sheetData sheetId="8"/>
      <sheetData sheetId="9" refreshError="1">
        <row r="5">
          <cell r="C5">
            <v>225</v>
          </cell>
          <cell r="D5">
            <v>13</v>
          </cell>
          <cell r="E5">
            <v>330</v>
          </cell>
          <cell r="F5">
            <v>2</v>
          </cell>
          <cell r="G5">
            <v>45</v>
          </cell>
          <cell r="H5">
            <v>4</v>
          </cell>
          <cell r="I5">
            <v>102</v>
          </cell>
          <cell r="J5">
            <v>1220</v>
          </cell>
          <cell r="K5">
            <v>1070</v>
          </cell>
          <cell r="L5">
            <v>980</v>
          </cell>
          <cell r="M5">
            <v>880</v>
          </cell>
          <cell r="N5">
            <v>0.875</v>
          </cell>
          <cell r="O5">
            <v>0.27</v>
          </cell>
          <cell r="P5">
            <v>2.88</v>
          </cell>
          <cell r="Q5">
            <v>0.88</v>
          </cell>
          <cell r="R5">
            <v>2.06</v>
          </cell>
          <cell r="S5">
            <v>0.19</v>
          </cell>
          <cell r="T5">
            <v>1.1000000000000001</v>
          </cell>
          <cell r="U5" t="str">
            <v>1/265</v>
          </cell>
        </row>
        <row r="6">
          <cell r="C6">
            <v>310</v>
          </cell>
          <cell r="D6">
            <v>16</v>
          </cell>
          <cell r="E6">
            <v>406</v>
          </cell>
          <cell r="F6">
            <v>2</v>
          </cell>
          <cell r="G6">
            <v>51</v>
          </cell>
          <cell r="H6">
            <v>4</v>
          </cell>
          <cell r="I6">
            <v>102</v>
          </cell>
          <cell r="J6">
            <v>1220</v>
          </cell>
          <cell r="K6">
            <v>1070</v>
          </cell>
          <cell r="L6">
            <v>1050</v>
          </cell>
          <cell r="M6">
            <v>950</v>
          </cell>
          <cell r="N6">
            <v>1</v>
          </cell>
          <cell r="O6">
            <v>0.3</v>
          </cell>
          <cell r="P6">
            <v>3.13</v>
          </cell>
          <cell r="Q6">
            <v>0.95</v>
          </cell>
          <cell r="R6">
            <v>2.4300000000000002</v>
          </cell>
          <cell r="S6">
            <v>0.23</v>
          </cell>
          <cell r="T6">
            <v>1.96</v>
          </cell>
          <cell r="U6" t="str">
            <v>1/385</v>
          </cell>
        </row>
        <row r="7">
          <cell r="C7">
            <v>380</v>
          </cell>
          <cell r="D7">
            <v>19.5</v>
          </cell>
          <cell r="E7">
            <v>495</v>
          </cell>
          <cell r="F7">
            <v>2.25</v>
          </cell>
          <cell r="G7">
            <v>57</v>
          </cell>
          <cell r="H7">
            <v>4.875</v>
          </cell>
          <cell r="I7">
            <v>124</v>
          </cell>
          <cell r="J7">
            <v>1220</v>
          </cell>
          <cell r="K7">
            <v>1070</v>
          </cell>
          <cell r="L7">
            <v>1140</v>
          </cell>
          <cell r="M7">
            <v>1040</v>
          </cell>
          <cell r="N7">
            <v>1.2190000000000001</v>
          </cell>
          <cell r="O7">
            <v>0.37</v>
          </cell>
          <cell r="P7">
            <v>3.42</v>
          </cell>
          <cell r="Q7">
            <v>1.04</v>
          </cell>
          <cell r="R7">
            <v>3.13</v>
          </cell>
          <cell r="S7">
            <v>0.28999999999999998</v>
          </cell>
          <cell r="T7">
            <v>3.06</v>
          </cell>
          <cell r="U7" t="str">
            <v>1/520</v>
          </cell>
        </row>
        <row r="8">
          <cell r="C8">
            <v>460</v>
          </cell>
          <cell r="D8">
            <v>23</v>
          </cell>
          <cell r="E8">
            <v>584</v>
          </cell>
          <cell r="F8">
            <v>2.5</v>
          </cell>
          <cell r="G8">
            <v>63</v>
          </cell>
          <cell r="H8">
            <v>5.75</v>
          </cell>
          <cell r="I8">
            <v>146</v>
          </cell>
          <cell r="J8">
            <v>1520</v>
          </cell>
          <cell r="K8">
            <v>1220</v>
          </cell>
          <cell r="L8">
            <v>1230</v>
          </cell>
          <cell r="M8">
            <v>1130</v>
          </cell>
          <cell r="N8">
            <v>1.4379999999999999</v>
          </cell>
          <cell r="O8">
            <v>0.44</v>
          </cell>
          <cell r="P8">
            <v>3.71</v>
          </cell>
          <cell r="Q8">
            <v>1.1299999999999999</v>
          </cell>
          <cell r="R8">
            <v>3.89</v>
          </cell>
          <cell r="S8">
            <v>0.36</v>
          </cell>
          <cell r="T8">
            <v>4.43</v>
          </cell>
          <cell r="U8" t="str">
            <v>1/660</v>
          </cell>
        </row>
        <row r="9">
          <cell r="C9">
            <v>530</v>
          </cell>
          <cell r="D9">
            <v>26.5</v>
          </cell>
          <cell r="E9">
            <v>673</v>
          </cell>
          <cell r="F9">
            <v>2.75</v>
          </cell>
          <cell r="G9">
            <v>70</v>
          </cell>
          <cell r="H9">
            <v>6.625</v>
          </cell>
          <cell r="I9">
            <v>168</v>
          </cell>
          <cell r="J9">
            <v>1520</v>
          </cell>
          <cell r="K9">
            <v>1220</v>
          </cell>
          <cell r="L9">
            <v>1320</v>
          </cell>
          <cell r="M9">
            <v>1220</v>
          </cell>
          <cell r="N9">
            <v>1.6559999999999999</v>
          </cell>
          <cell r="O9">
            <v>0.5</v>
          </cell>
          <cell r="P9">
            <v>4</v>
          </cell>
          <cell r="Q9">
            <v>1.22</v>
          </cell>
          <cell r="R9">
            <v>4.71</v>
          </cell>
          <cell r="S9">
            <v>0.44</v>
          </cell>
          <cell r="T9">
            <v>6</v>
          </cell>
          <cell r="U9" t="str">
            <v>1/820</v>
          </cell>
        </row>
        <row r="10">
          <cell r="C10">
            <v>610</v>
          </cell>
          <cell r="D10">
            <v>30</v>
          </cell>
          <cell r="E10">
            <v>762</v>
          </cell>
          <cell r="F10">
            <v>3</v>
          </cell>
          <cell r="G10">
            <v>76</v>
          </cell>
          <cell r="H10">
            <v>7.5</v>
          </cell>
          <cell r="I10">
            <v>191</v>
          </cell>
          <cell r="J10">
            <v>1520</v>
          </cell>
          <cell r="K10">
            <v>1220</v>
          </cell>
          <cell r="L10">
            <v>1410</v>
          </cell>
          <cell r="M10">
            <v>1310</v>
          </cell>
          <cell r="N10">
            <v>1.875</v>
          </cell>
          <cell r="O10">
            <v>0.56999999999999995</v>
          </cell>
          <cell r="P10">
            <v>4.29</v>
          </cell>
          <cell r="Q10">
            <v>1.31</v>
          </cell>
          <cell r="R10">
            <v>5.59</v>
          </cell>
          <cell r="S10">
            <v>0.52</v>
          </cell>
          <cell r="T10">
            <v>7.88</v>
          </cell>
          <cell r="U10" t="str">
            <v>1/970</v>
          </cell>
        </row>
        <row r="11">
          <cell r="C11">
            <v>690</v>
          </cell>
          <cell r="D11">
            <v>33.5</v>
          </cell>
          <cell r="E11">
            <v>851</v>
          </cell>
          <cell r="F11">
            <v>3.25</v>
          </cell>
          <cell r="G11">
            <v>83</v>
          </cell>
          <cell r="H11">
            <v>8.375</v>
          </cell>
          <cell r="I11">
            <v>213</v>
          </cell>
          <cell r="J11">
            <v>1520</v>
          </cell>
          <cell r="K11">
            <v>1220</v>
          </cell>
          <cell r="L11">
            <v>1500</v>
          </cell>
          <cell r="M11">
            <v>1400</v>
          </cell>
          <cell r="N11">
            <v>2.0939999999999999</v>
          </cell>
          <cell r="O11">
            <v>0.64</v>
          </cell>
          <cell r="P11">
            <v>4.58</v>
          </cell>
          <cell r="Q11">
            <v>1.4</v>
          </cell>
          <cell r="R11">
            <v>6.54</v>
          </cell>
          <cell r="S11">
            <v>0.61</v>
          </cell>
          <cell r="T11">
            <v>10.130000000000001</v>
          </cell>
          <cell r="U11" t="str">
            <v>1/1100</v>
          </cell>
        </row>
        <row r="12">
          <cell r="C12">
            <v>760</v>
          </cell>
          <cell r="D12">
            <v>37</v>
          </cell>
          <cell r="E12">
            <v>940</v>
          </cell>
          <cell r="F12">
            <v>3.5</v>
          </cell>
          <cell r="G12">
            <v>89</v>
          </cell>
          <cell r="H12">
            <v>9.25</v>
          </cell>
          <cell r="I12">
            <v>235</v>
          </cell>
          <cell r="J12">
            <v>1520</v>
          </cell>
          <cell r="K12">
            <v>1220</v>
          </cell>
          <cell r="L12">
            <v>1590</v>
          </cell>
          <cell r="M12">
            <v>1490</v>
          </cell>
          <cell r="N12">
            <v>2.3130000000000002</v>
          </cell>
          <cell r="O12">
            <v>0.71</v>
          </cell>
          <cell r="P12">
            <v>4.88</v>
          </cell>
          <cell r="Q12">
            <v>1.49</v>
          </cell>
          <cell r="R12">
            <v>7.54</v>
          </cell>
          <cell r="S12">
            <v>0.7</v>
          </cell>
          <cell r="T12">
            <v>12.33</v>
          </cell>
          <cell r="U12" t="str">
            <v>1/1300</v>
          </cell>
        </row>
        <row r="13">
          <cell r="C13">
            <v>840</v>
          </cell>
          <cell r="D13">
            <v>40.5</v>
          </cell>
          <cell r="E13">
            <v>1029</v>
          </cell>
          <cell r="F13">
            <v>3.75</v>
          </cell>
          <cell r="G13">
            <v>95</v>
          </cell>
          <cell r="H13">
            <v>10.125</v>
          </cell>
          <cell r="I13">
            <v>257</v>
          </cell>
          <cell r="J13">
            <v>1860</v>
          </cell>
          <cell r="K13">
            <v>1370</v>
          </cell>
          <cell r="L13">
            <v>1680</v>
          </cell>
          <cell r="M13">
            <v>1580</v>
          </cell>
          <cell r="N13">
            <v>2.5310000000000001</v>
          </cell>
          <cell r="O13">
            <v>0.77</v>
          </cell>
          <cell r="P13">
            <v>5.17</v>
          </cell>
          <cell r="Q13">
            <v>1.58</v>
          </cell>
          <cell r="R13">
            <v>8.61</v>
          </cell>
          <cell r="S13">
            <v>0.8</v>
          </cell>
          <cell r="T13">
            <v>14.81</v>
          </cell>
          <cell r="U13" t="str">
            <v>1/1500</v>
          </cell>
        </row>
        <row r="14">
          <cell r="C14">
            <v>910</v>
          </cell>
          <cell r="D14">
            <v>44</v>
          </cell>
          <cell r="E14">
            <v>1118</v>
          </cell>
          <cell r="F14">
            <v>4</v>
          </cell>
          <cell r="G14">
            <v>101</v>
          </cell>
          <cell r="H14">
            <v>11</v>
          </cell>
          <cell r="I14">
            <v>279</v>
          </cell>
          <cell r="J14">
            <v>1860</v>
          </cell>
          <cell r="K14">
            <v>1370</v>
          </cell>
          <cell r="L14">
            <v>1760</v>
          </cell>
          <cell r="M14">
            <v>1660</v>
          </cell>
          <cell r="N14">
            <v>2.75</v>
          </cell>
          <cell r="O14">
            <v>0.84</v>
          </cell>
          <cell r="P14">
            <v>5.46</v>
          </cell>
          <cell r="Q14">
            <v>1.66</v>
          </cell>
          <cell r="R14">
            <v>9.7200000000000006</v>
          </cell>
          <cell r="S14">
            <v>0.9</v>
          </cell>
          <cell r="T14">
            <v>17.809999999999999</v>
          </cell>
          <cell r="U14" t="str">
            <v>1/1650</v>
          </cell>
        </row>
        <row r="15">
          <cell r="C15">
            <v>1070</v>
          </cell>
          <cell r="D15">
            <v>51</v>
          </cell>
          <cell r="E15">
            <v>1295</v>
          </cell>
          <cell r="F15">
            <v>4.5</v>
          </cell>
          <cell r="G15">
            <v>114</v>
          </cell>
          <cell r="H15">
            <v>12.75</v>
          </cell>
          <cell r="I15">
            <v>324</v>
          </cell>
          <cell r="J15">
            <v>1860</v>
          </cell>
          <cell r="K15">
            <v>1370</v>
          </cell>
          <cell r="L15">
            <v>1940</v>
          </cell>
          <cell r="M15">
            <v>1840</v>
          </cell>
          <cell r="N15">
            <v>3.1880000000000002</v>
          </cell>
          <cell r="O15">
            <v>0.97</v>
          </cell>
          <cell r="P15">
            <v>6.04</v>
          </cell>
          <cell r="Q15">
            <v>1.84</v>
          </cell>
          <cell r="R15">
            <v>12.16</v>
          </cell>
          <cell r="S15">
            <v>1.1299999999999999</v>
          </cell>
          <cell r="T15">
            <v>24.1</v>
          </cell>
          <cell r="U15" t="str">
            <v>1/2050</v>
          </cell>
        </row>
        <row r="16">
          <cell r="C16">
            <v>1220</v>
          </cell>
          <cell r="D16">
            <v>58</v>
          </cell>
          <cell r="E16">
            <v>1473</v>
          </cell>
          <cell r="F16">
            <v>5</v>
          </cell>
          <cell r="G16">
            <v>127</v>
          </cell>
          <cell r="H16">
            <v>14.5</v>
          </cell>
          <cell r="I16">
            <v>368</v>
          </cell>
          <cell r="J16">
            <v>2320</v>
          </cell>
          <cell r="K16">
            <v>1520</v>
          </cell>
          <cell r="L16">
            <v>2120</v>
          </cell>
          <cell r="M16">
            <v>2020</v>
          </cell>
          <cell r="N16">
            <v>3.625</v>
          </cell>
          <cell r="O16">
            <v>1.1000000000000001</v>
          </cell>
          <cell r="P16">
            <v>6.63</v>
          </cell>
          <cell r="Q16">
            <v>2.02</v>
          </cell>
          <cell r="R16">
            <v>14.84</v>
          </cell>
          <cell r="S16">
            <v>1.38</v>
          </cell>
          <cell r="T16">
            <v>31.48</v>
          </cell>
          <cell r="U16" t="str">
            <v>1/2450</v>
          </cell>
        </row>
        <row r="17">
          <cell r="C17">
            <v>1370</v>
          </cell>
          <cell r="D17">
            <v>65</v>
          </cell>
          <cell r="E17">
            <v>1651</v>
          </cell>
          <cell r="F17">
            <v>5.5</v>
          </cell>
          <cell r="G17">
            <v>140</v>
          </cell>
          <cell r="H17">
            <v>16.25</v>
          </cell>
          <cell r="I17">
            <v>413</v>
          </cell>
          <cell r="J17">
            <v>2320</v>
          </cell>
          <cell r="K17">
            <v>1520</v>
          </cell>
          <cell r="L17">
            <v>2300</v>
          </cell>
          <cell r="M17">
            <v>2200</v>
          </cell>
          <cell r="N17">
            <v>4.0629999999999997</v>
          </cell>
          <cell r="O17">
            <v>1.24</v>
          </cell>
          <cell r="P17">
            <v>7.21</v>
          </cell>
          <cell r="Q17">
            <v>2.2000000000000002</v>
          </cell>
          <cell r="R17">
            <v>17.760000000000002</v>
          </cell>
          <cell r="S17">
            <v>1.65</v>
          </cell>
          <cell r="T17">
            <v>39.96</v>
          </cell>
          <cell r="U17" t="str">
            <v>1/2850</v>
          </cell>
        </row>
        <row r="18">
          <cell r="C18">
            <v>1520</v>
          </cell>
          <cell r="D18">
            <v>72</v>
          </cell>
          <cell r="E18">
            <v>1829</v>
          </cell>
          <cell r="F18">
            <v>6</v>
          </cell>
          <cell r="G18">
            <v>152</v>
          </cell>
          <cell r="H18">
            <v>18</v>
          </cell>
          <cell r="I18">
            <v>457</v>
          </cell>
          <cell r="J18">
            <v>2790</v>
          </cell>
          <cell r="K18">
            <v>1660</v>
          </cell>
          <cell r="L18">
            <v>2470</v>
          </cell>
          <cell r="M18">
            <v>2370</v>
          </cell>
          <cell r="N18">
            <v>4.5</v>
          </cell>
          <cell r="O18">
            <v>1.37</v>
          </cell>
          <cell r="P18">
            <v>7.79</v>
          </cell>
          <cell r="Q18">
            <v>2.37</v>
          </cell>
          <cell r="R18">
            <v>20.93</v>
          </cell>
          <cell r="S18">
            <v>1.94</v>
          </cell>
          <cell r="T18">
            <v>49.18</v>
          </cell>
          <cell r="U18" t="str">
            <v>1/3300</v>
          </cell>
        </row>
        <row r="19">
          <cell r="C19">
            <v>1680</v>
          </cell>
          <cell r="D19">
            <v>79</v>
          </cell>
          <cell r="E19">
            <v>2007</v>
          </cell>
          <cell r="F19">
            <v>6.5</v>
          </cell>
          <cell r="G19">
            <v>165</v>
          </cell>
          <cell r="H19">
            <v>19.75</v>
          </cell>
          <cell r="I19">
            <v>502</v>
          </cell>
          <cell r="J19">
            <v>2790</v>
          </cell>
          <cell r="K19">
            <v>1660</v>
          </cell>
          <cell r="L19">
            <v>2650</v>
          </cell>
          <cell r="M19">
            <v>2550</v>
          </cell>
          <cell r="N19">
            <v>5.375</v>
          </cell>
          <cell r="O19">
            <v>1.64</v>
          </cell>
          <cell r="P19">
            <v>8.3800000000000008</v>
          </cell>
          <cell r="Q19">
            <v>2.5499999999999998</v>
          </cell>
          <cell r="R19">
            <v>27.95</v>
          </cell>
          <cell r="S19">
            <v>2.6</v>
          </cell>
          <cell r="T19">
            <v>61.56</v>
          </cell>
          <cell r="U19" t="str">
            <v>1/3500</v>
          </cell>
        </row>
        <row r="20">
          <cell r="C20">
            <v>1830</v>
          </cell>
          <cell r="D20">
            <v>86</v>
          </cell>
          <cell r="E20">
            <v>2184</v>
          </cell>
          <cell r="F20">
            <v>7</v>
          </cell>
          <cell r="G20">
            <v>178</v>
          </cell>
          <cell r="H20">
            <v>21.5</v>
          </cell>
          <cell r="I20">
            <v>546</v>
          </cell>
          <cell r="J20">
            <v>2790</v>
          </cell>
          <cell r="K20">
            <v>1660</v>
          </cell>
          <cell r="L20">
            <v>2830</v>
          </cell>
          <cell r="M20">
            <v>2730</v>
          </cell>
          <cell r="N20">
            <v>5.5479000000000003</v>
          </cell>
          <cell r="O20">
            <v>1.69</v>
          </cell>
          <cell r="P20">
            <v>8.9600000000000009</v>
          </cell>
          <cell r="Q20">
            <v>2.73</v>
          </cell>
          <cell r="R20">
            <v>28.88</v>
          </cell>
          <cell r="S20">
            <v>2.68</v>
          </cell>
          <cell r="T20">
            <v>77.650000000000006</v>
          </cell>
          <cell r="U20" t="str">
            <v>1/3500</v>
          </cell>
        </row>
      </sheetData>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20"/>
      <sheetName val="G-18-19"/>
      <sheetName val="ROW"/>
      <sheetName val="45-GAL"/>
      <sheetName val="SPN-4"/>
      <sheetName val="SPN-3"/>
      <sheetName val="GT-VL"/>
      <sheetName val="MUS-SH"/>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1B3A-0E54-42AE-B8D6-7C57DB175B51}">
  <dimension ref="A2:G18"/>
  <sheetViews>
    <sheetView tabSelected="1" workbookViewId="0">
      <selection activeCell="E20" sqref="E20"/>
    </sheetView>
  </sheetViews>
  <sheetFormatPr defaultColWidth="8.7109375" defaultRowHeight="15.75" x14ac:dyDescent="0.25"/>
  <cols>
    <col min="1" max="1" width="12.5703125" style="185" customWidth="1"/>
    <col min="2" max="2" width="47.140625" style="185" customWidth="1"/>
    <col min="3" max="3" width="16.42578125" style="185" customWidth="1"/>
    <col min="4" max="5" width="18.42578125" style="185" customWidth="1"/>
    <col min="6" max="6" width="14" style="185" customWidth="1"/>
    <col min="7" max="7" width="10.42578125" style="185" bestFit="1" customWidth="1"/>
    <col min="8" max="16384" width="8.7109375" style="185"/>
  </cols>
  <sheetData>
    <row r="2" spans="1:7" ht="23.25" x14ac:dyDescent="0.25">
      <c r="A2" s="213" t="s">
        <v>191</v>
      </c>
      <c r="B2" s="213"/>
      <c r="C2" s="213"/>
      <c r="D2" s="213"/>
      <c r="E2" s="213"/>
    </row>
    <row r="3" spans="1:7" ht="23.25" x14ac:dyDescent="0.25">
      <c r="A3" s="214" t="s">
        <v>192</v>
      </c>
      <c r="B3" s="214"/>
      <c r="C3" s="213"/>
      <c r="D3" s="213"/>
      <c r="E3" s="213"/>
    </row>
    <row r="4" spans="1:7" ht="23.25" x14ac:dyDescent="0.25">
      <c r="A4" s="213"/>
      <c r="B4" s="213"/>
      <c r="C4" s="213"/>
      <c r="D4" s="213"/>
      <c r="E4" s="213"/>
    </row>
    <row r="5" spans="1:7" ht="23.25" x14ac:dyDescent="0.25">
      <c r="A5" s="215" t="s">
        <v>202</v>
      </c>
      <c r="B5" s="215"/>
      <c r="C5" s="215"/>
      <c r="D5" s="215"/>
      <c r="E5" s="215"/>
    </row>
    <row r="6" spans="1:7" ht="23.25" x14ac:dyDescent="0.25">
      <c r="A6" s="216"/>
      <c r="B6" s="216"/>
      <c r="C6" s="216"/>
      <c r="D6" s="216"/>
      <c r="E6" s="216"/>
    </row>
    <row r="7" spans="1:7" ht="21" x14ac:dyDescent="0.25">
      <c r="A7" s="212" t="s">
        <v>193</v>
      </c>
      <c r="B7" s="212"/>
      <c r="C7" s="212"/>
      <c r="D7" s="212"/>
      <c r="E7" s="212"/>
    </row>
    <row r="8" spans="1:7" ht="23.25" x14ac:dyDescent="0.25">
      <c r="A8" s="217"/>
      <c r="B8" s="217"/>
      <c r="C8" s="217"/>
      <c r="D8" s="217"/>
      <c r="E8" s="217"/>
      <c r="F8" s="187"/>
    </row>
    <row r="9" spans="1:7" x14ac:dyDescent="0.25">
      <c r="A9" s="186"/>
      <c r="B9" s="186"/>
      <c r="C9" s="186"/>
      <c r="D9" s="186"/>
      <c r="E9" s="186"/>
      <c r="F9" s="187"/>
    </row>
    <row r="10" spans="1:7" ht="16.5" thickBot="1" x14ac:dyDescent="0.3">
      <c r="A10" s="187"/>
      <c r="B10" s="187"/>
      <c r="C10" s="187"/>
      <c r="D10" s="187"/>
      <c r="E10" s="187"/>
      <c r="F10" s="187"/>
    </row>
    <row r="11" spans="1:7" ht="37.5" x14ac:dyDescent="0.25">
      <c r="A11" s="188" t="s">
        <v>194</v>
      </c>
      <c r="B11" s="189" t="s">
        <v>195</v>
      </c>
      <c r="C11" s="190" t="s">
        <v>196</v>
      </c>
      <c r="D11" s="190" t="s">
        <v>197</v>
      </c>
      <c r="E11" s="191" t="s">
        <v>198</v>
      </c>
      <c r="F11" s="192"/>
    </row>
    <row r="12" spans="1:7" x14ac:dyDescent="0.25">
      <c r="A12" s="193"/>
      <c r="B12" s="194"/>
      <c r="C12" s="195"/>
      <c r="D12" s="195"/>
      <c r="E12" s="196"/>
      <c r="F12" s="197"/>
    </row>
    <row r="13" spans="1:7" ht="35.25" customHeight="1" x14ac:dyDescent="0.25">
      <c r="A13" s="198">
        <v>1</v>
      </c>
      <c r="B13" s="199" t="s">
        <v>129</v>
      </c>
      <c r="C13" s="200">
        <f>Updated!K183</f>
        <v>14781982.488568334</v>
      </c>
      <c r="D13" s="200">
        <f>Updated!P183</f>
        <v>4003859.9109779834</v>
      </c>
      <c r="E13" s="201">
        <f>D13+C13</f>
        <v>18785842.399546318</v>
      </c>
      <c r="F13" s="197"/>
      <c r="G13" s="202"/>
    </row>
    <row r="14" spans="1:7" ht="18.75" x14ac:dyDescent="0.25">
      <c r="A14" s="203"/>
      <c r="B14" s="204" t="s">
        <v>199</v>
      </c>
      <c r="C14" s="205">
        <f>SUM(C13:C13)</f>
        <v>14781982.488568334</v>
      </c>
      <c r="D14" s="205">
        <f>SUM(D13:D13)</f>
        <v>4003859.9109779834</v>
      </c>
      <c r="E14" s="206">
        <f>SUM(E13:E13)</f>
        <v>18785842.399546318</v>
      </c>
      <c r="F14" s="207"/>
    </row>
    <row r="15" spans="1:7" x14ac:dyDescent="0.25">
      <c r="A15" s="193"/>
      <c r="B15" s="208"/>
      <c r="C15" s="209"/>
      <c r="D15" s="209"/>
      <c r="E15" s="210"/>
      <c r="F15" s="207"/>
    </row>
    <row r="16" spans="1:7" ht="27.75" customHeight="1" x14ac:dyDescent="0.25">
      <c r="A16" s="203"/>
      <c r="B16" s="204" t="s">
        <v>200</v>
      </c>
      <c r="C16" s="205">
        <v>0</v>
      </c>
      <c r="D16" s="205">
        <f>D14*15%</f>
        <v>600578.98664669751</v>
      </c>
      <c r="E16" s="206">
        <f>D16+C16</f>
        <v>600578.98664669751</v>
      </c>
      <c r="F16" s="207"/>
    </row>
    <row r="17" spans="1:6" ht="31.5" customHeight="1" thickBot="1" x14ac:dyDescent="0.3">
      <c r="A17" s="218"/>
      <c r="B17" s="219" t="s">
        <v>201</v>
      </c>
      <c r="C17" s="220">
        <f>C16+C14</f>
        <v>14781982.488568334</v>
      </c>
      <c r="D17" s="220">
        <f>D16+D14</f>
        <v>4604438.8976246808</v>
      </c>
      <c r="E17" s="221">
        <f>E16+E14</f>
        <v>19386421.386193015</v>
      </c>
      <c r="F17" s="207"/>
    </row>
    <row r="18" spans="1:6" x14ac:dyDescent="0.25">
      <c r="F18" s="211"/>
    </row>
  </sheetData>
  <mergeCells count="5">
    <mergeCell ref="A5:E5"/>
    <mergeCell ref="A3:B3"/>
    <mergeCell ref="A7:E7"/>
    <mergeCell ref="A8:E8"/>
    <mergeCell ref="A9:E9"/>
  </mergeCells>
  <pageMargins left="0.7" right="0.7" top="0.75" bottom="0.75" header="0.3" footer="0.3"/>
  <pageSetup orientation="landscape"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I20"/>
  <sheetViews>
    <sheetView view="pageBreakPreview" zoomScaleNormal="100" zoomScaleSheetLayoutView="100" workbookViewId="0">
      <pane ySplit="5" topLeftCell="A6" activePane="bottomLeft" state="frozen"/>
      <selection activeCell="B26" sqref="B26:C26"/>
      <selection pane="bottomLeft" activeCell="B19" sqref="B19"/>
    </sheetView>
  </sheetViews>
  <sheetFormatPr defaultColWidth="9.140625" defaultRowHeight="12.75" x14ac:dyDescent="0.2"/>
  <cols>
    <col min="1" max="1" width="4.42578125" style="38" bestFit="1" customWidth="1"/>
    <col min="2" max="2" width="45.42578125" style="38" customWidth="1"/>
    <col min="3" max="3" width="4.5703125" style="46" bestFit="1" customWidth="1"/>
    <col min="4" max="4" width="4.42578125" style="48" customWidth="1"/>
    <col min="5" max="5" width="9.5703125" style="48" customWidth="1"/>
    <col min="6" max="6" width="8.7109375" style="48" customWidth="1"/>
    <col min="7" max="7" width="6.5703125" style="48" customWidth="1"/>
    <col min="8" max="8" width="9.42578125" style="48" customWidth="1"/>
    <col min="9" max="19" width="9.42578125" style="38" customWidth="1"/>
    <col min="20" max="16384" width="9.140625" style="38"/>
  </cols>
  <sheetData>
    <row r="1" spans="1:9" x14ac:dyDescent="0.2">
      <c r="A1" s="177" t="e">
        <f>Irrigation!A1</f>
        <v>#REF!</v>
      </c>
      <c r="B1" s="177"/>
      <c r="C1" s="177"/>
      <c r="D1" s="177"/>
      <c r="E1" s="177"/>
      <c r="F1" s="177"/>
      <c r="G1" s="177"/>
      <c r="H1" s="177"/>
    </row>
    <row r="2" spans="1:9" x14ac:dyDescent="0.2">
      <c r="A2" s="177" t="str">
        <f>Irrigation!A2:G2</f>
        <v>IRRIGATION</v>
      </c>
      <c r="B2" s="177"/>
      <c r="C2" s="177"/>
      <c r="D2" s="177"/>
      <c r="E2" s="177"/>
      <c r="F2" s="177"/>
      <c r="G2" s="177"/>
      <c r="H2" s="177"/>
    </row>
    <row r="3" spans="1:9" x14ac:dyDescent="0.2">
      <c r="A3" s="177" t="s">
        <v>26</v>
      </c>
      <c r="B3" s="177"/>
      <c r="C3" s="177"/>
      <c r="D3" s="177"/>
      <c r="E3" s="177"/>
      <c r="F3" s="177"/>
      <c r="G3" s="177"/>
      <c r="H3" s="177"/>
    </row>
    <row r="4" spans="1:9" x14ac:dyDescent="0.2">
      <c r="A4" s="178" t="s">
        <v>49</v>
      </c>
      <c r="B4" s="178"/>
      <c r="C4" s="178"/>
      <c r="D4" s="178"/>
      <c r="E4" s="178"/>
      <c r="F4" s="178"/>
      <c r="G4" s="178"/>
      <c r="H4" s="178"/>
    </row>
    <row r="5" spans="1:9" ht="25.5" x14ac:dyDescent="0.2">
      <c r="A5" s="40" t="s">
        <v>19</v>
      </c>
      <c r="B5" s="41" t="s">
        <v>0</v>
      </c>
      <c r="C5" s="41" t="s">
        <v>28</v>
      </c>
      <c r="D5" s="42" t="s">
        <v>76</v>
      </c>
      <c r="E5" s="42" t="s">
        <v>73</v>
      </c>
      <c r="F5" s="42" t="s">
        <v>74</v>
      </c>
      <c r="G5" s="42" t="s">
        <v>72</v>
      </c>
      <c r="H5" s="42" t="s">
        <v>69</v>
      </c>
      <c r="I5" s="43"/>
    </row>
    <row r="6" spans="1:9" x14ac:dyDescent="0.2">
      <c r="D6" s="44"/>
      <c r="E6" s="44"/>
      <c r="F6" s="44"/>
      <c r="G6" s="44"/>
      <c r="H6" s="45"/>
    </row>
    <row r="7" spans="1:9" x14ac:dyDescent="0.2">
      <c r="A7" s="36"/>
      <c r="B7" s="35" t="str">
        <f>Irrigation!B8</f>
        <v>Excavation / Backfilling</v>
      </c>
      <c r="C7" s="47"/>
      <c r="D7" s="37"/>
      <c r="E7" s="37"/>
      <c r="F7" s="37"/>
      <c r="G7" s="37"/>
      <c r="H7" s="37"/>
    </row>
    <row r="8" spans="1:9" ht="89.25" x14ac:dyDescent="0.2">
      <c r="A8" s="36">
        <v>1</v>
      </c>
      <c r="B8" s="39" t="str">
        <f>Irrigation!B9</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8" s="47" t="s">
        <v>24</v>
      </c>
      <c r="D8" s="37">
        <v>1</v>
      </c>
      <c r="E8" s="37">
        <f>E12</f>
        <v>5100</v>
      </c>
      <c r="F8" s="74">
        <v>1.5</v>
      </c>
      <c r="G8" s="74">
        <v>3.5</v>
      </c>
      <c r="H8" s="37">
        <f>G8*F8*E8*D8</f>
        <v>26775</v>
      </c>
    </row>
    <row r="9" spans="1:9" x14ac:dyDescent="0.2">
      <c r="A9" s="36"/>
      <c r="B9" s="39"/>
      <c r="C9" s="47"/>
      <c r="D9" s="37"/>
      <c r="E9" s="37"/>
      <c r="F9" s="37"/>
      <c r="G9" s="37"/>
      <c r="H9" s="37"/>
    </row>
    <row r="10" spans="1:9" x14ac:dyDescent="0.2">
      <c r="A10" s="36"/>
      <c r="B10" s="35" t="s">
        <v>103</v>
      </c>
      <c r="C10" s="47"/>
      <c r="D10" s="37"/>
      <c r="E10" s="37"/>
      <c r="F10" s="37"/>
      <c r="G10" s="37"/>
      <c r="H10" s="37"/>
    </row>
    <row r="11" spans="1:9" ht="114.75" x14ac:dyDescent="0.2">
      <c r="A11" s="36">
        <f>A8+1</f>
        <v>2</v>
      </c>
      <c r="B11" s="39" t="s">
        <v>41</v>
      </c>
      <c r="C11" s="47"/>
      <c r="D11" s="37"/>
      <c r="E11" s="37"/>
      <c r="F11" s="37"/>
      <c r="G11" s="37"/>
      <c r="H11" s="37"/>
    </row>
    <row r="12" spans="1:9" x14ac:dyDescent="0.2">
      <c r="A12" s="36"/>
      <c r="B12" s="39" t="s">
        <v>42</v>
      </c>
      <c r="C12" s="47" t="s">
        <v>5</v>
      </c>
      <c r="D12" s="37">
        <v>1</v>
      </c>
      <c r="E12" s="37">
        <v>5100</v>
      </c>
      <c r="F12" s="37"/>
      <c r="G12" s="37"/>
      <c r="H12" s="37">
        <f>E12*D12</f>
        <v>5100</v>
      </c>
    </row>
    <row r="13" spans="1:9" x14ac:dyDescent="0.2">
      <c r="A13" s="36"/>
      <c r="B13" s="39"/>
      <c r="C13" s="47"/>
      <c r="D13" s="37"/>
      <c r="E13" s="37"/>
      <c r="F13" s="37"/>
      <c r="G13" s="37"/>
      <c r="H13" s="37"/>
    </row>
    <row r="14" spans="1:9" ht="51" x14ac:dyDescent="0.2">
      <c r="A14" s="36">
        <f>A11+1</f>
        <v>3</v>
      </c>
      <c r="B14" s="39" t="s">
        <v>104</v>
      </c>
      <c r="C14" s="47"/>
      <c r="D14" s="37"/>
      <c r="E14" s="37"/>
      <c r="F14" s="37"/>
      <c r="G14" s="37"/>
      <c r="H14" s="37"/>
    </row>
    <row r="15" spans="1:9" x14ac:dyDescent="0.2">
      <c r="A15" s="36"/>
      <c r="B15" s="39" t="s">
        <v>92</v>
      </c>
      <c r="C15" s="47" t="s">
        <v>22</v>
      </c>
      <c r="D15" s="37">
        <v>10</v>
      </c>
      <c r="E15" s="74"/>
      <c r="F15" s="37"/>
      <c r="G15" s="37"/>
      <c r="H15" s="37">
        <f>D15</f>
        <v>10</v>
      </c>
    </row>
    <row r="16" spans="1:9" x14ac:dyDescent="0.2">
      <c r="A16" s="36"/>
      <c r="B16" s="1" t="s">
        <v>16</v>
      </c>
      <c r="C16" s="47" t="s">
        <v>22</v>
      </c>
      <c r="D16" s="37">
        <v>5</v>
      </c>
      <c r="E16" s="74"/>
      <c r="F16" s="37"/>
      <c r="G16" s="37"/>
      <c r="H16" s="37">
        <f>D16</f>
        <v>5</v>
      </c>
    </row>
    <row r="17" spans="1:8" x14ac:dyDescent="0.2">
      <c r="A17" s="36"/>
      <c r="B17" s="39"/>
      <c r="C17" s="47"/>
      <c r="D17" s="37"/>
      <c r="E17" s="37"/>
      <c r="F17" s="37"/>
      <c r="G17" s="37"/>
      <c r="H17" s="37"/>
    </row>
    <row r="18" spans="1:8" x14ac:dyDescent="0.2">
      <c r="A18" s="36"/>
      <c r="B18" s="35" t="str">
        <f>Irrigation!B20</f>
        <v>Sand Filling</v>
      </c>
      <c r="C18" s="47"/>
      <c r="D18" s="37"/>
      <c r="E18" s="37"/>
      <c r="F18" s="37"/>
      <c r="G18" s="37"/>
      <c r="H18" s="37"/>
    </row>
    <row r="19" spans="1:8" ht="38.25" x14ac:dyDescent="0.2">
      <c r="A19" s="36">
        <f>A14+1</f>
        <v>4</v>
      </c>
      <c r="B19" s="39" t="str">
        <f>Irrigation!B21</f>
        <v>Supplying and filling sand under floor; or plugging in wells, complete in all respect and as directed by the engineer incharge.</v>
      </c>
      <c r="C19" s="47" t="s">
        <v>24</v>
      </c>
      <c r="D19" s="37">
        <v>1</v>
      </c>
      <c r="E19" s="37">
        <f>E8</f>
        <v>5100</v>
      </c>
      <c r="F19" s="74">
        <v>1.5</v>
      </c>
      <c r="G19" s="74">
        <v>1.5</v>
      </c>
      <c r="H19" s="37">
        <f>G19*F19*E19*D19</f>
        <v>11475</v>
      </c>
    </row>
    <row r="20" spans="1:8" x14ac:dyDescent="0.2">
      <c r="A20" s="36"/>
      <c r="B20" s="39"/>
      <c r="C20" s="47"/>
      <c r="D20" s="37"/>
      <c r="E20" s="37"/>
      <c r="F20" s="37"/>
      <c r="G20" s="37"/>
      <c r="H20" s="37"/>
    </row>
  </sheetData>
  <mergeCells count="4">
    <mergeCell ref="A1:H1"/>
    <mergeCell ref="A2:H2"/>
    <mergeCell ref="A3:H3"/>
    <mergeCell ref="A4:H4"/>
  </mergeCells>
  <printOptions horizontalCentered="1"/>
  <pageMargins left="0.5" right="0.25" top="0.25" bottom="0.25" header="0.3" footer="0.3"/>
  <pageSetup paperSize="9" scale="92" orientation="landscape" r:id="rId1"/>
  <rowBreaks count="1" manualBreakCount="1">
    <brk id="17" max="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50"/>
  <sheetViews>
    <sheetView view="pageBreakPreview" zoomScaleNormal="100" zoomScaleSheetLayoutView="100" workbookViewId="0">
      <selection activeCell="B12" sqref="B12:C12"/>
    </sheetView>
  </sheetViews>
  <sheetFormatPr defaultColWidth="9.140625" defaultRowHeight="15" x14ac:dyDescent="0.25"/>
  <cols>
    <col min="1" max="1" width="5" style="2" bestFit="1" customWidth="1"/>
    <col min="2" max="2" width="42" style="2" customWidth="1"/>
    <col min="3" max="3" width="9" style="2" customWidth="1"/>
    <col min="4" max="4" width="5.5703125" style="6" bestFit="1" customWidth="1"/>
    <col min="5" max="5" width="9.140625" style="2" bestFit="1" customWidth="1"/>
    <col min="6" max="6" width="10.28515625" style="2" bestFit="1" customWidth="1"/>
    <col min="7" max="7" width="12.710937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x14ac:dyDescent="0.25">
      <c r="A1" s="174" t="s">
        <v>93</v>
      </c>
      <c r="B1" s="174"/>
      <c r="C1" s="174"/>
      <c r="D1" s="174"/>
      <c r="E1" s="174"/>
      <c r="F1" s="174"/>
      <c r="G1" s="174"/>
    </row>
    <row r="2" spans="1:14" x14ac:dyDescent="0.25">
      <c r="A2" s="174" t="s">
        <v>108</v>
      </c>
      <c r="B2" s="174"/>
      <c r="C2" s="174"/>
      <c r="D2" s="174"/>
      <c r="E2" s="174"/>
      <c r="F2" s="174"/>
      <c r="G2" s="174"/>
    </row>
    <row r="3" spans="1:14" x14ac:dyDescent="0.25">
      <c r="A3" s="174" t="s">
        <v>25</v>
      </c>
      <c r="B3" s="174"/>
      <c r="C3" s="174"/>
      <c r="D3" s="174"/>
      <c r="E3" s="174"/>
      <c r="F3" s="174"/>
      <c r="G3" s="174"/>
    </row>
    <row r="4" spans="1:14" x14ac:dyDescent="0.25">
      <c r="A4" s="174" t="s">
        <v>26</v>
      </c>
      <c r="B4" s="174"/>
      <c r="C4" s="174"/>
      <c r="D4" s="174"/>
      <c r="E4" s="174"/>
      <c r="F4" s="174"/>
      <c r="G4" s="174"/>
    </row>
    <row r="5" spans="1:14" ht="15.75" thickBot="1" x14ac:dyDescent="0.3"/>
    <row r="6" spans="1:14" ht="29.25" thickBot="1" x14ac:dyDescent="0.3">
      <c r="A6" s="4" t="s">
        <v>27</v>
      </c>
      <c r="B6" s="175" t="s">
        <v>0</v>
      </c>
      <c r="C6" s="176"/>
      <c r="D6" s="4" t="s">
        <v>28</v>
      </c>
      <c r="E6" s="5" t="s">
        <v>29</v>
      </c>
      <c r="F6" s="4" t="s">
        <v>30</v>
      </c>
      <c r="G6" s="4" t="s">
        <v>20</v>
      </c>
    </row>
    <row r="7" spans="1:14" x14ac:dyDescent="0.25">
      <c r="F7" s="7"/>
      <c r="G7" s="8"/>
      <c r="I7" s="9"/>
      <c r="J7" s="10"/>
      <c r="L7" s="3"/>
      <c r="M7" s="11"/>
      <c r="N7" s="11"/>
    </row>
    <row r="8" spans="1:14" x14ac:dyDescent="0.25">
      <c r="A8" s="13"/>
      <c r="B8" s="12" t="s">
        <v>77</v>
      </c>
      <c r="C8" s="14"/>
      <c r="D8" s="15"/>
      <c r="E8" s="15"/>
      <c r="F8" s="20"/>
      <c r="G8" s="20"/>
    </row>
    <row r="9" spans="1:14" ht="99.75" customHeight="1" x14ac:dyDescent="0.25">
      <c r="A9" s="13">
        <v>1</v>
      </c>
      <c r="B9" s="170" t="s">
        <v>81</v>
      </c>
      <c r="C9" s="170"/>
      <c r="D9" s="18" t="s">
        <v>24</v>
      </c>
      <c r="E9" s="82">
        <f>'Ex Gas Supply (COQ)'!H8</f>
        <v>4862.5</v>
      </c>
      <c r="F9" s="79" t="e">
        <f>#REF!</f>
        <v>#REF!</v>
      </c>
      <c r="G9" s="19" t="e">
        <f>F9*E9</f>
        <v>#REF!</v>
      </c>
    </row>
    <row r="10" spans="1:14" x14ac:dyDescent="0.25">
      <c r="A10" s="13"/>
      <c r="B10" s="68"/>
      <c r="C10" s="68"/>
      <c r="D10" s="15"/>
      <c r="E10" s="15"/>
      <c r="F10" s="55"/>
      <c r="G10" s="20"/>
    </row>
    <row r="11" spans="1:14" x14ac:dyDescent="0.25">
      <c r="A11" s="13"/>
      <c r="B11" s="70" t="s">
        <v>68</v>
      </c>
      <c r="C11" s="68"/>
      <c r="D11" s="15"/>
      <c r="E11" s="15"/>
      <c r="F11" s="20"/>
      <c r="G11" s="20"/>
    </row>
    <row r="12" spans="1:14" ht="122.25" customHeight="1" x14ac:dyDescent="0.25">
      <c r="A12" s="13">
        <f>A9+1</f>
        <v>2</v>
      </c>
      <c r="B12" s="172" t="s">
        <v>85</v>
      </c>
      <c r="C12" s="172"/>
      <c r="D12" s="34"/>
      <c r="G12" s="61"/>
    </row>
    <row r="13" spans="1:14" x14ac:dyDescent="0.25">
      <c r="A13" s="13"/>
      <c r="B13" s="57" t="s">
        <v>14</v>
      </c>
      <c r="C13" s="16"/>
      <c r="D13" s="56" t="s">
        <v>5</v>
      </c>
      <c r="E13" s="17">
        <f>'Ex Gas Supply (COQ)'!H12</f>
        <v>795</v>
      </c>
      <c r="F13" s="62" t="e">
        <f>#REF!</f>
        <v>#REF!</v>
      </c>
      <c r="G13" s="51" t="e">
        <f>F13*E13</f>
        <v>#REF!</v>
      </c>
    </row>
    <row r="14" spans="1:14" x14ac:dyDescent="0.25">
      <c r="A14" s="13"/>
      <c r="B14" s="58" t="s">
        <v>92</v>
      </c>
      <c r="C14" s="59"/>
      <c r="D14" s="60" t="s">
        <v>5</v>
      </c>
      <c r="E14" s="17">
        <f>'Ex Gas Supply (COQ)'!H13</f>
        <v>50</v>
      </c>
      <c r="F14" s="63" t="e">
        <f>#REF!</f>
        <v>#REF!</v>
      </c>
      <c r="G14" s="51" t="e">
        <f>F14*E14</f>
        <v>#REF!</v>
      </c>
    </row>
    <row r="15" spans="1:14" x14ac:dyDescent="0.25">
      <c r="A15" s="13"/>
      <c r="B15" s="58" t="s">
        <v>15</v>
      </c>
      <c r="C15" s="59"/>
      <c r="D15" s="60" t="s">
        <v>5</v>
      </c>
      <c r="E15" s="17">
        <f>'Ex Gas Supply (COQ)'!H14</f>
        <v>1100</v>
      </c>
      <c r="F15" s="63" t="e">
        <f>#REF!</f>
        <v>#REF!</v>
      </c>
      <c r="G15" s="51" t="e">
        <f>F15*E15</f>
        <v>#REF!</v>
      </c>
    </row>
    <row r="16" spans="1:14" x14ac:dyDescent="0.25">
      <c r="A16" s="13"/>
      <c r="B16" s="49"/>
      <c r="C16" s="14"/>
      <c r="D16" s="34"/>
      <c r="E16" s="6"/>
      <c r="G16" s="61"/>
    </row>
    <row r="17" spans="1:26" x14ac:dyDescent="0.25">
      <c r="A17" s="13"/>
      <c r="B17" s="85" t="s">
        <v>70</v>
      </c>
      <c r="C17" s="14"/>
      <c r="D17" s="34"/>
      <c r="G17" s="61"/>
    </row>
    <row r="18" spans="1:26" ht="66" customHeight="1" x14ac:dyDescent="0.25">
      <c r="A18" s="13">
        <f>A12+1</f>
        <v>3</v>
      </c>
      <c r="B18" s="172" t="s">
        <v>87</v>
      </c>
      <c r="C18" s="172"/>
      <c r="D18" s="34"/>
      <c r="G18" s="61"/>
    </row>
    <row r="19" spans="1:26" x14ac:dyDescent="0.25">
      <c r="A19" s="13"/>
      <c r="B19" s="57" t="s">
        <v>14</v>
      </c>
      <c r="C19" s="16"/>
      <c r="D19" s="56" t="s">
        <v>76</v>
      </c>
      <c r="E19" s="17">
        <f>'Ex Gas Supply (COQ)'!H18</f>
        <v>2</v>
      </c>
      <c r="F19" s="50" t="e">
        <f>#REF!</f>
        <v>#REF!</v>
      </c>
      <c r="G19" s="51" t="e">
        <f>F19*E19</f>
        <v>#REF!</v>
      </c>
    </row>
    <row r="20" spans="1:26" x14ac:dyDescent="0.25">
      <c r="A20" s="13"/>
      <c r="B20" s="58" t="s">
        <v>92</v>
      </c>
      <c r="C20" s="59"/>
      <c r="D20" s="56" t="s">
        <v>76</v>
      </c>
      <c r="E20" s="17">
        <f>'Ex Gas Supply (COQ)'!H19</f>
        <v>1</v>
      </c>
      <c r="F20" s="65" t="e">
        <f>#REF!</f>
        <v>#REF!</v>
      </c>
      <c r="G20" s="51" t="e">
        <f>F20*E20</f>
        <v>#REF!</v>
      </c>
    </row>
    <row r="21" spans="1:26" x14ac:dyDescent="0.25">
      <c r="A21" s="13"/>
      <c r="B21" s="58" t="s">
        <v>15</v>
      </c>
      <c r="C21" s="59"/>
      <c r="D21" s="56" t="s">
        <v>76</v>
      </c>
      <c r="E21" s="17">
        <f>'Ex Gas Supply (COQ)'!H20</f>
        <v>4</v>
      </c>
      <c r="F21" s="65" t="e">
        <f>#REF!</f>
        <v>#REF!</v>
      </c>
      <c r="G21" s="51"/>
    </row>
    <row r="22" spans="1:26" ht="15.75" thickBot="1" x14ac:dyDescent="0.3">
      <c r="A22" s="13"/>
      <c r="B22" s="49"/>
      <c r="C22" s="14"/>
      <c r="D22" s="34"/>
      <c r="E22" s="6"/>
      <c r="F22" s="11"/>
      <c r="G22" s="61"/>
    </row>
    <row r="23" spans="1:26" s="3" customFormat="1" ht="16.5" thickTop="1" thickBot="1" x14ac:dyDescent="0.3">
      <c r="A23" s="29"/>
      <c r="B23" s="168" t="s">
        <v>48</v>
      </c>
      <c r="C23" s="168"/>
      <c r="D23" s="168"/>
      <c r="E23" s="168"/>
      <c r="F23" s="168"/>
      <c r="G23" s="31" t="e">
        <f>SUM(G9:G22)</f>
        <v>#REF!</v>
      </c>
      <c r="H23" s="2"/>
      <c r="I23" s="22"/>
      <c r="L23" s="2"/>
      <c r="M23" s="2"/>
      <c r="N23" s="2"/>
      <c r="O23" s="2"/>
      <c r="P23" s="2"/>
      <c r="Q23" s="2"/>
      <c r="R23" s="2"/>
      <c r="S23" s="2"/>
      <c r="T23" s="2"/>
      <c r="U23" s="2"/>
      <c r="V23" s="2"/>
      <c r="W23" s="2"/>
      <c r="X23" s="2"/>
      <c r="Y23" s="2"/>
      <c r="Z23" s="2"/>
    </row>
    <row r="24" spans="1:26" s="3" customFormat="1" ht="15.75" thickTop="1" x14ac:dyDescent="0.25">
      <c r="A24" s="13"/>
      <c r="B24" s="14"/>
      <c r="C24" s="14"/>
      <c r="D24" s="15"/>
      <c r="E24" s="32"/>
      <c r="F24" s="33"/>
      <c r="H24" s="2"/>
      <c r="I24" s="2"/>
      <c r="L24" s="2"/>
      <c r="M24" s="2"/>
      <c r="N24" s="2"/>
      <c r="O24" s="2"/>
      <c r="P24" s="2"/>
      <c r="Q24" s="2"/>
      <c r="R24" s="2"/>
      <c r="S24" s="2"/>
      <c r="T24" s="2"/>
      <c r="U24" s="2"/>
      <c r="V24" s="2"/>
      <c r="W24" s="2"/>
      <c r="X24" s="2"/>
      <c r="Y24" s="2"/>
      <c r="Z24" s="2"/>
    </row>
    <row r="25" spans="1:26" s="3" customFormat="1" x14ac:dyDescent="0.25">
      <c r="A25" s="13"/>
      <c r="B25" s="14"/>
      <c r="C25" s="14"/>
      <c r="D25" s="34"/>
      <c r="E25" s="14"/>
      <c r="F25" s="2"/>
      <c r="G25" s="2"/>
      <c r="H25" s="2"/>
      <c r="I25" s="2"/>
      <c r="L25" s="2"/>
      <c r="M25" s="2"/>
      <c r="N25" s="2"/>
      <c r="O25" s="2"/>
      <c r="P25" s="2"/>
      <c r="Q25" s="2"/>
      <c r="R25" s="2"/>
      <c r="S25" s="2"/>
      <c r="T25" s="2"/>
      <c r="U25" s="2"/>
      <c r="V25" s="2"/>
      <c r="W25" s="2"/>
      <c r="X25" s="2"/>
      <c r="Y25" s="2"/>
      <c r="Z25" s="2"/>
    </row>
    <row r="26" spans="1:26" x14ac:dyDescent="0.25">
      <c r="A26" s="13"/>
      <c r="B26" s="14"/>
      <c r="C26" s="14"/>
      <c r="D26" s="34"/>
      <c r="E26" s="14"/>
      <c r="G26" s="10"/>
    </row>
    <row r="27" spans="1:26" x14ac:dyDescent="0.25">
      <c r="A27" s="13"/>
      <c r="B27" s="14"/>
      <c r="C27" s="14"/>
      <c r="D27" s="34"/>
      <c r="E27" s="14"/>
      <c r="G27" s="22"/>
    </row>
    <row r="28" spans="1:26" x14ac:dyDescent="0.25">
      <c r="A28" s="13"/>
      <c r="B28" s="14"/>
      <c r="C28" s="14"/>
      <c r="D28" s="34"/>
      <c r="E28" s="14"/>
      <c r="G28" s="11"/>
    </row>
    <row r="29" spans="1:26" x14ac:dyDescent="0.25">
      <c r="A29" s="13"/>
      <c r="B29" s="14"/>
      <c r="C29" s="14"/>
      <c r="D29" s="34"/>
      <c r="E29" s="14"/>
    </row>
    <row r="30" spans="1:26" x14ac:dyDescent="0.25">
      <c r="A30" s="13"/>
      <c r="B30" s="14"/>
      <c r="C30" s="14"/>
      <c r="D30" s="34"/>
      <c r="E30" s="14"/>
    </row>
    <row r="31" spans="1:26" x14ac:dyDescent="0.25">
      <c r="A31" s="13"/>
      <c r="B31" s="14"/>
      <c r="C31" s="14"/>
      <c r="D31" s="34"/>
      <c r="E31" s="14"/>
      <c r="G31" s="11"/>
    </row>
    <row r="32" spans="1:26" x14ac:dyDescent="0.25">
      <c r="A32" s="13"/>
      <c r="B32" s="14"/>
      <c r="C32" s="14"/>
      <c r="D32" s="34"/>
      <c r="E32" s="14"/>
    </row>
    <row r="33" spans="1:5" x14ac:dyDescent="0.25">
      <c r="A33" s="13"/>
      <c r="B33" s="14"/>
      <c r="C33" s="14"/>
      <c r="D33" s="34"/>
      <c r="E33" s="14"/>
    </row>
    <row r="34" spans="1:5" x14ac:dyDescent="0.25">
      <c r="A34" s="13"/>
      <c r="B34" s="14"/>
      <c r="C34" s="14"/>
      <c r="D34" s="34"/>
      <c r="E34" s="14"/>
    </row>
    <row r="35" spans="1:5" x14ac:dyDescent="0.25">
      <c r="A35" s="13"/>
      <c r="B35" s="14"/>
      <c r="C35" s="14"/>
      <c r="D35" s="34"/>
      <c r="E35" s="14"/>
    </row>
    <row r="36" spans="1:5" x14ac:dyDescent="0.25">
      <c r="A36" s="13"/>
      <c r="B36" s="14"/>
      <c r="C36" s="14"/>
      <c r="D36" s="34"/>
      <c r="E36" s="14"/>
    </row>
    <row r="37" spans="1:5" x14ac:dyDescent="0.25">
      <c r="A37" s="13"/>
      <c r="B37" s="14"/>
      <c r="C37" s="14"/>
      <c r="D37" s="34"/>
      <c r="E37" s="14"/>
    </row>
    <row r="38" spans="1:5" x14ac:dyDescent="0.25">
      <c r="A38" s="13"/>
      <c r="B38" s="14"/>
      <c r="C38" s="14"/>
      <c r="D38" s="34"/>
      <c r="E38" s="14"/>
    </row>
    <row r="39" spans="1:5" x14ac:dyDescent="0.25">
      <c r="A39" s="13"/>
      <c r="B39" s="14"/>
      <c r="C39" s="14"/>
      <c r="D39" s="34"/>
      <c r="E39" s="14"/>
    </row>
    <row r="40" spans="1:5" x14ac:dyDescent="0.25">
      <c r="A40" s="13"/>
      <c r="B40" s="14"/>
      <c r="C40" s="14"/>
      <c r="D40" s="34"/>
      <c r="E40" s="14"/>
    </row>
    <row r="41" spans="1:5" x14ac:dyDescent="0.25">
      <c r="A41" s="13"/>
      <c r="B41" s="14"/>
      <c r="C41" s="14"/>
      <c r="D41" s="34"/>
      <c r="E41" s="14"/>
    </row>
    <row r="42" spans="1:5" x14ac:dyDescent="0.25">
      <c r="A42" s="13"/>
      <c r="B42" s="14"/>
      <c r="C42" s="14"/>
      <c r="D42" s="34"/>
      <c r="E42" s="14"/>
    </row>
    <row r="43" spans="1:5" x14ac:dyDescent="0.25">
      <c r="A43" s="13"/>
      <c r="B43" s="14"/>
      <c r="C43" s="14"/>
      <c r="D43" s="34"/>
      <c r="E43" s="14"/>
    </row>
    <row r="44" spans="1:5" x14ac:dyDescent="0.25">
      <c r="A44" s="13"/>
      <c r="B44" s="14"/>
      <c r="C44" s="14"/>
      <c r="D44" s="34"/>
      <c r="E44" s="14"/>
    </row>
    <row r="45" spans="1:5" x14ac:dyDescent="0.25">
      <c r="A45" s="13"/>
      <c r="B45" s="14"/>
      <c r="C45" s="14"/>
      <c r="D45" s="34"/>
      <c r="E45" s="14"/>
    </row>
    <row r="46" spans="1:5" x14ac:dyDescent="0.25">
      <c r="A46" s="13"/>
      <c r="B46" s="14"/>
      <c r="C46" s="14"/>
      <c r="D46" s="34"/>
      <c r="E46" s="14"/>
    </row>
    <row r="47" spans="1:5" x14ac:dyDescent="0.25">
      <c r="B47" s="14"/>
      <c r="C47" s="14"/>
      <c r="D47" s="34"/>
      <c r="E47" s="14"/>
    </row>
    <row r="48" spans="1:5" x14ac:dyDescent="0.25">
      <c r="B48" s="14"/>
      <c r="C48" s="14"/>
      <c r="D48" s="34"/>
      <c r="E48" s="14"/>
    </row>
    <row r="49" spans="2:5" x14ac:dyDescent="0.25">
      <c r="B49" s="14"/>
      <c r="C49" s="14"/>
      <c r="D49" s="34"/>
      <c r="E49" s="14"/>
    </row>
    <row r="50" spans="2:5" x14ac:dyDescent="0.25">
      <c r="B50" s="14"/>
      <c r="C50" s="14"/>
      <c r="D50" s="34"/>
      <c r="E50" s="14"/>
    </row>
    <row r="51" spans="2:5" x14ac:dyDescent="0.25">
      <c r="B51" s="14"/>
      <c r="C51" s="14"/>
      <c r="D51" s="34"/>
      <c r="E51" s="14"/>
    </row>
    <row r="52" spans="2:5" x14ac:dyDescent="0.25">
      <c r="B52" s="14"/>
      <c r="C52" s="14"/>
      <c r="D52" s="34"/>
      <c r="E52" s="14"/>
    </row>
    <row r="53" spans="2:5" x14ac:dyDescent="0.25">
      <c r="B53" s="14"/>
      <c r="C53" s="14"/>
      <c r="D53" s="34"/>
      <c r="E53" s="14"/>
    </row>
    <row r="54" spans="2:5" x14ac:dyDescent="0.25">
      <c r="B54" s="14"/>
      <c r="C54" s="14"/>
      <c r="D54" s="34"/>
      <c r="E54" s="14"/>
    </row>
    <row r="55" spans="2:5" x14ac:dyDescent="0.25">
      <c r="B55" s="14"/>
      <c r="C55" s="14"/>
      <c r="D55" s="34"/>
      <c r="E55" s="14"/>
    </row>
    <row r="56" spans="2:5" x14ac:dyDescent="0.25">
      <c r="B56" s="14"/>
      <c r="C56" s="14"/>
      <c r="D56" s="34"/>
      <c r="E56" s="14"/>
    </row>
    <row r="57" spans="2:5" x14ac:dyDescent="0.25">
      <c r="B57" s="14"/>
      <c r="C57" s="14"/>
      <c r="D57" s="34"/>
      <c r="E57" s="14"/>
    </row>
    <row r="58" spans="2:5" x14ac:dyDescent="0.25">
      <c r="B58" s="14"/>
      <c r="C58" s="14"/>
      <c r="D58" s="34"/>
      <c r="E58" s="14"/>
    </row>
    <row r="59" spans="2:5" x14ac:dyDescent="0.25">
      <c r="B59" s="14"/>
      <c r="C59" s="14"/>
      <c r="D59" s="34"/>
      <c r="E59" s="14"/>
    </row>
    <row r="60" spans="2:5" x14ac:dyDescent="0.25">
      <c r="B60" s="14"/>
      <c r="C60" s="14"/>
      <c r="D60" s="34"/>
      <c r="E60" s="14"/>
    </row>
    <row r="61" spans="2:5" x14ac:dyDescent="0.25">
      <c r="B61" s="14"/>
      <c r="C61" s="14"/>
      <c r="D61" s="34"/>
      <c r="E61" s="14"/>
    </row>
    <row r="62" spans="2:5" x14ac:dyDescent="0.25">
      <c r="B62" s="14"/>
      <c r="C62" s="14"/>
      <c r="D62" s="34"/>
      <c r="E62" s="14"/>
    </row>
    <row r="63" spans="2:5" x14ac:dyDescent="0.25">
      <c r="B63" s="14"/>
      <c r="C63" s="14"/>
      <c r="D63" s="34"/>
      <c r="E63" s="14"/>
    </row>
    <row r="64" spans="2:5" x14ac:dyDescent="0.25">
      <c r="B64" s="14"/>
      <c r="C64" s="14"/>
      <c r="D64" s="34"/>
      <c r="E64" s="14"/>
    </row>
    <row r="65" spans="2:5" x14ac:dyDescent="0.25">
      <c r="B65" s="14"/>
      <c r="C65" s="14"/>
      <c r="D65" s="34"/>
      <c r="E65" s="14"/>
    </row>
    <row r="66" spans="2:5" x14ac:dyDescent="0.25">
      <c r="B66" s="14"/>
      <c r="C66" s="14"/>
      <c r="D66" s="34"/>
      <c r="E66" s="14"/>
    </row>
    <row r="67" spans="2:5" x14ac:dyDescent="0.25">
      <c r="B67" s="14"/>
      <c r="C67" s="14"/>
      <c r="D67" s="34"/>
      <c r="E67" s="14"/>
    </row>
    <row r="68" spans="2:5" x14ac:dyDescent="0.25">
      <c r="B68" s="14"/>
      <c r="C68" s="14"/>
      <c r="D68" s="34"/>
      <c r="E68" s="14"/>
    </row>
    <row r="69" spans="2:5" x14ac:dyDescent="0.25">
      <c r="B69" s="14"/>
      <c r="C69" s="14"/>
      <c r="D69" s="34"/>
      <c r="E69" s="14"/>
    </row>
    <row r="70" spans="2:5" x14ac:dyDescent="0.25">
      <c r="B70" s="14"/>
      <c r="C70" s="14"/>
      <c r="D70" s="34"/>
      <c r="E70" s="14"/>
    </row>
    <row r="71" spans="2:5" x14ac:dyDescent="0.25">
      <c r="B71" s="14"/>
      <c r="C71" s="14"/>
      <c r="D71" s="34"/>
      <c r="E71" s="14"/>
    </row>
    <row r="72" spans="2:5" x14ac:dyDescent="0.25">
      <c r="B72" s="14"/>
      <c r="C72" s="14"/>
      <c r="D72" s="34"/>
      <c r="E72" s="14"/>
    </row>
    <row r="73" spans="2:5" x14ac:dyDescent="0.25">
      <c r="B73" s="14"/>
      <c r="C73" s="14"/>
      <c r="D73" s="34"/>
      <c r="E73" s="14"/>
    </row>
    <row r="74" spans="2:5" x14ac:dyDescent="0.25">
      <c r="B74" s="14"/>
      <c r="C74" s="14"/>
      <c r="D74" s="34"/>
      <c r="E74" s="14"/>
    </row>
    <row r="75" spans="2:5" x14ac:dyDescent="0.25">
      <c r="B75" s="14"/>
      <c r="C75" s="14"/>
      <c r="D75" s="34"/>
      <c r="E75" s="14"/>
    </row>
    <row r="76" spans="2:5" x14ac:dyDescent="0.25">
      <c r="B76" s="14"/>
      <c r="C76" s="14"/>
      <c r="D76" s="34"/>
      <c r="E76" s="14"/>
    </row>
    <row r="77" spans="2:5" x14ac:dyDescent="0.25">
      <c r="B77" s="14"/>
      <c r="C77" s="14"/>
      <c r="D77" s="34"/>
      <c r="E77" s="14"/>
    </row>
    <row r="78" spans="2:5" x14ac:dyDescent="0.25">
      <c r="B78" s="14"/>
      <c r="C78" s="14"/>
      <c r="D78" s="34"/>
      <c r="E78" s="14"/>
    </row>
    <row r="79" spans="2:5" x14ac:dyDescent="0.25">
      <c r="B79" s="14"/>
      <c r="C79" s="14"/>
      <c r="D79" s="34"/>
      <c r="E79" s="14"/>
    </row>
    <row r="80" spans="2:5" x14ac:dyDescent="0.25">
      <c r="B80" s="14"/>
      <c r="C80" s="14"/>
      <c r="D80" s="34"/>
      <c r="E80" s="14"/>
    </row>
    <row r="81" spans="2:5" x14ac:dyDescent="0.25">
      <c r="B81" s="14"/>
      <c r="C81" s="14"/>
      <c r="D81" s="34"/>
      <c r="E81" s="14"/>
    </row>
    <row r="82" spans="2:5" x14ac:dyDescent="0.25">
      <c r="B82" s="14"/>
      <c r="C82" s="14"/>
      <c r="D82" s="34"/>
      <c r="E82" s="14"/>
    </row>
    <row r="83" spans="2:5" x14ac:dyDescent="0.25">
      <c r="B83" s="14"/>
      <c r="C83" s="14"/>
      <c r="D83" s="34"/>
      <c r="E83" s="14"/>
    </row>
    <row r="84" spans="2:5" x14ac:dyDescent="0.25">
      <c r="B84" s="14"/>
      <c r="C84" s="14"/>
      <c r="D84" s="34"/>
      <c r="E84" s="14"/>
    </row>
    <row r="85" spans="2:5" x14ac:dyDescent="0.25">
      <c r="B85" s="14"/>
      <c r="C85" s="14"/>
      <c r="D85" s="34"/>
      <c r="E85" s="14"/>
    </row>
    <row r="86" spans="2:5" x14ac:dyDescent="0.25">
      <c r="B86" s="14"/>
      <c r="C86" s="14"/>
      <c r="D86" s="34"/>
      <c r="E86" s="14"/>
    </row>
    <row r="87" spans="2:5" x14ac:dyDescent="0.25">
      <c r="B87" s="14"/>
      <c r="C87" s="14"/>
      <c r="D87" s="34"/>
      <c r="E87" s="14"/>
    </row>
    <row r="88" spans="2:5" x14ac:dyDescent="0.25">
      <c r="B88" s="14"/>
      <c r="C88" s="14"/>
      <c r="D88" s="34"/>
      <c r="E88" s="14"/>
    </row>
    <row r="89" spans="2:5" x14ac:dyDescent="0.25">
      <c r="B89" s="14"/>
      <c r="C89" s="14"/>
      <c r="D89" s="34"/>
      <c r="E89" s="14"/>
    </row>
    <row r="90" spans="2:5" x14ac:dyDescent="0.25">
      <c r="B90" s="14"/>
      <c r="C90" s="14"/>
      <c r="D90" s="34"/>
      <c r="E90" s="14"/>
    </row>
    <row r="91" spans="2:5" x14ac:dyDescent="0.25">
      <c r="B91" s="14"/>
      <c r="C91" s="14"/>
      <c r="D91" s="34"/>
      <c r="E91" s="14"/>
    </row>
    <row r="92" spans="2:5" x14ac:dyDescent="0.25">
      <c r="B92" s="14"/>
      <c r="C92" s="14"/>
      <c r="D92" s="34"/>
      <c r="E92" s="14"/>
    </row>
    <row r="93" spans="2:5" x14ac:dyDescent="0.25">
      <c r="B93" s="14"/>
      <c r="C93" s="14"/>
      <c r="D93" s="34"/>
      <c r="E93" s="14"/>
    </row>
    <row r="94" spans="2:5" x14ac:dyDescent="0.25">
      <c r="B94" s="14"/>
      <c r="C94" s="14"/>
      <c r="D94" s="34"/>
      <c r="E94" s="14"/>
    </row>
    <row r="95" spans="2:5" x14ac:dyDescent="0.25">
      <c r="B95" s="14"/>
      <c r="C95" s="14"/>
      <c r="D95" s="34"/>
      <c r="E95" s="14"/>
    </row>
    <row r="96" spans="2:5" x14ac:dyDescent="0.25">
      <c r="B96" s="14"/>
      <c r="C96" s="14"/>
      <c r="D96" s="34"/>
      <c r="E96" s="14"/>
    </row>
    <row r="97" spans="2:5" x14ac:dyDescent="0.25">
      <c r="B97" s="14"/>
      <c r="C97" s="14"/>
      <c r="D97" s="34"/>
      <c r="E97" s="14"/>
    </row>
    <row r="98" spans="2:5" x14ac:dyDescent="0.25">
      <c r="B98" s="14"/>
      <c r="C98" s="14"/>
      <c r="D98" s="34"/>
      <c r="E98" s="14"/>
    </row>
    <row r="99" spans="2:5" x14ac:dyDescent="0.25">
      <c r="B99" s="14"/>
      <c r="C99" s="14"/>
      <c r="D99" s="34"/>
      <c r="E99" s="14"/>
    </row>
    <row r="100" spans="2:5" x14ac:dyDescent="0.25">
      <c r="B100" s="14"/>
      <c r="C100" s="14"/>
      <c r="D100" s="34"/>
      <c r="E100" s="14"/>
    </row>
    <row r="101" spans="2:5" x14ac:dyDescent="0.25">
      <c r="B101" s="14"/>
      <c r="C101" s="14"/>
      <c r="D101" s="34"/>
      <c r="E101" s="14"/>
    </row>
    <row r="102" spans="2:5" x14ac:dyDescent="0.25">
      <c r="B102" s="14"/>
      <c r="C102" s="14"/>
      <c r="D102" s="34"/>
      <c r="E102" s="14"/>
    </row>
    <row r="103" spans="2:5" x14ac:dyDescent="0.25">
      <c r="B103" s="14"/>
      <c r="C103" s="14"/>
      <c r="D103" s="34"/>
      <c r="E103" s="14"/>
    </row>
    <row r="104" spans="2:5" x14ac:dyDescent="0.25">
      <c r="B104" s="14"/>
      <c r="C104" s="14"/>
      <c r="D104" s="34"/>
      <c r="E104" s="14"/>
    </row>
    <row r="105" spans="2:5" x14ac:dyDescent="0.25">
      <c r="B105" s="14"/>
      <c r="C105" s="14"/>
      <c r="D105" s="34"/>
      <c r="E105" s="14"/>
    </row>
    <row r="106" spans="2:5" x14ac:dyDescent="0.25">
      <c r="B106" s="14"/>
      <c r="C106" s="14"/>
      <c r="D106" s="34"/>
      <c r="E106" s="14"/>
    </row>
    <row r="107" spans="2:5" x14ac:dyDescent="0.25">
      <c r="B107" s="14"/>
      <c r="C107" s="14"/>
      <c r="D107" s="34"/>
      <c r="E107" s="14"/>
    </row>
    <row r="108" spans="2:5" x14ac:dyDescent="0.25">
      <c r="B108" s="14"/>
      <c r="C108" s="14"/>
      <c r="D108" s="34"/>
      <c r="E108" s="14"/>
    </row>
    <row r="109" spans="2:5" x14ac:dyDescent="0.25">
      <c r="B109" s="14"/>
      <c r="C109" s="14"/>
      <c r="D109" s="34"/>
      <c r="E109" s="14"/>
    </row>
    <row r="110" spans="2:5" x14ac:dyDescent="0.25">
      <c r="B110" s="14"/>
      <c r="C110" s="14"/>
      <c r="D110" s="34"/>
      <c r="E110" s="14"/>
    </row>
    <row r="111" spans="2:5" x14ac:dyDescent="0.25">
      <c r="B111" s="14"/>
      <c r="C111" s="14"/>
      <c r="D111" s="34"/>
      <c r="E111" s="14"/>
    </row>
    <row r="112" spans="2:5" x14ac:dyDescent="0.25">
      <c r="B112" s="14"/>
      <c r="C112" s="14"/>
      <c r="D112" s="34"/>
      <c r="E112" s="14"/>
    </row>
    <row r="113" spans="2:5" x14ac:dyDescent="0.25">
      <c r="B113" s="14"/>
      <c r="C113" s="14"/>
      <c r="D113" s="34"/>
      <c r="E113" s="14"/>
    </row>
    <row r="114" spans="2:5" x14ac:dyDescent="0.25">
      <c r="B114" s="14"/>
      <c r="C114" s="14"/>
      <c r="D114" s="34"/>
      <c r="E114" s="14"/>
    </row>
    <row r="115" spans="2:5" x14ac:dyDescent="0.25">
      <c r="B115" s="14"/>
      <c r="C115" s="14"/>
      <c r="D115" s="34"/>
      <c r="E115" s="14"/>
    </row>
    <row r="116" spans="2:5" x14ac:dyDescent="0.25">
      <c r="B116" s="14"/>
      <c r="C116" s="14"/>
      <c r="D116" s="34"/>
      <c r="E116" s="14"/>
    </row>
    <row r="117" spans="2:5" x14ac:dyDescent="0.25">
      <c r="B117" s="14"/>
      <c r="C117" s="14"/>
      <c r="D117" s="34"/>
      <c r="E117" s="14"/>
    </row>
    <row r="118" spans="2:5" x14ac:dyDescent="0.25">
      <c r="B118" s="14"/>
      <c r="C118" s="14"/>
      <c r="D118" s="34"/>
      <c r="E118" s="14"/>
    </row>
    <row r="119" spans="2:5" x14ac:dyDescent="0.25">
      <c r="B119" s="14"/>
      <c r="C119" s="14"/>
      <c r="D119" s="34"/>
      <c r="E119" s="14"/>
    </row>
    <row r="120" spans="2:5" x14ac:dyDescent="0.25">
      <c r="B120" s="14"/>
      <c r="C120" s="14"/>
      <c r="D120" s="34"/>
      <c r="E120" s="14"/>
    </row>
    <row r="121" spans="2:5" x14ac:dyDescent="0.25">
      <c r="B121" s="14"/>
      <c r="C121" s="14"/>
      <c r="D121" s="34"/>
      <c r="E121" s="14"/>
    </row>
    <row r="122" spans="2:5" x14ac:dyDescent="0.25">
      <c r="B122" s="14"/>
      <c r="C122" s="14"/>
      <c r="D122" s="34"/>
      <c r="E122" s="14"/>
    </row>
    <row r="123" spans="2:5" x14ac:dyDescent="0.25">
      <c r="B123" s="14"/>
      <c r="C123" s="14"/>
      <c r="D123" s="34"/>
      <c r="E123" s="14"/>
    </row>
    <row r="124" spans="2:5" x14ac:dyDescent="0.25">
      <c r="B124" s="14"/>
      <c r="C124" s="14"/>
      <c r="D124" s="34"/>
      <c r="E124" s="14"/>
    </row>
    <row r="125" spans="2:5" x14ac:dyDescent="0.25">
      <c r="B125" s="14"/>
      <c r="C125" s="14"/>
      <c r="D125" s="34"/>
      <c r="E125" s="14"/>
    </row>
    <row r="126" spans="2:5" x14ac:dyDescent="0.25">
      <c r="B126" s="14"/>
      <c r="C126" s="14"/>
      <c r="D126" s="34"/>
      <c r="E126" s="14"/>
    </row>
    <row r="127" spans="2:5" x14ac:dyDescent="0.25">
      <c r="B127" s="14"/>
      <c r="C127" s="14"/>
      <c r="D127" s="34"/>
      <c r="E127" s="14"/>
    </row>
    <row r="128" spans="2:5" x14ac:dyDescent="0.25">
      <c r="B128" s="14"/>
      <c r="C128" s="14"/>
      <c r="D128" s="34"/>
      <c r="E128" s="14"/>
    </row>
    <row r="129" spans="2:5" x14ac:dyDescent="0.25">
      <c r="B129" s="14"/>
      <c r="C129" s="14"/>
      <c r="D129" s="34"/>
      <c r="E129" s="14"/>
    </row>
    <row r="130" spans="2:5" x14ac:dyDescent="0.25">
      <c r="B130" s="14"/>
      <c r="C130" s="14"/>
      <c r="D130" s="34"/>
      <c r="E130" s="14"/>
    </row>
    <row r="131" spans="2:5" x14ac:dyDescent="0.25">
      <c r="B131" s="14"/>
      <c r="C131" s="14"/>
      <c r="D131" s="34"/>
      <c r="E131" s="14"/>
    </row>
    <row r="132" spans="2:5" x14ac:dyDescent="0.25">
      <c r="B132" s="14"/>
      <c r="C132" s="14"/>
      <c r="D132" s="34"/>
      <c r="E132" s="14"/>
    </row>
    <row r="133" spans="2:5" x14ac:dyDescent="0.25">
      <c r="B133" s="14"/>
      <c r="C133" s="14"/>
      <c r="D133" s="34"/>
      <c r="E133" s="14"/>
    </row>
    <row r="134" spans="2:5" x14ac:dyDescent="0.25">
      <c r="B134" s="14"/>
      <c r="C134" s="14"/>
      <c r="D134" s="34"/>
      <c r="E134" s="14"/>
    </row>
    <row r="135" spans="2:5" x14ac:dyDescent="0.25">
      <c r="B135" s="14"/>
      <c r="C135" s="14"/>
      <c r="D135" s="34"/>
      <c r="E135" s="14"/>
    </row>
    <row r="136" spans="2:5" x14ac:dyDescent="0.25">
      <c r="B136" s="14"/>
      <c r="C136" s="14"/>
      <c r="D136" s="34"/>
      <c r="E136" s="14"/>
    </row>
    <row r="137" spans="2:5" x14ac:dyDescent="0.25">
      <c r="B137" s="14"/>
      <c r="C137" s="14"/>
      <c r="D137" s="34"/>
      <c r="E137" s="14"/>
    </row>
    <row r="138" spans="2:5" x14ac:dyDescent="0.25">
      <c r="B138" s="14"/>
      <c r="C138" s="14"/>
      <c r="D138" s="34"/>
      <c r="E138" s="14"/>
    </row>
    <row r="139" spans="2:5" x14ac:dyDescent="0.25">
      <c r="B139" s="14"/>
      <c r="C139" s="14"/>
      <c r="D139" s="34"/>
      <c r="E139" s="14"/>
    </row>
    <row r="140" spans="2:5" x14ac:dyDescent="0.25">
      <c r="B140" s="14"/>
      <c r="C140" s="14"/>
      <c r="D140" s="34"/>
      <c r="E140" s="14"/>
    </row>
    <row r="141" spans="2:5" x14ac:dyDescent="0.25">
      <c r="B141" s="14"/>
      <c r="C141" s="14"/>
      <c r="D141" s="34"/>
      <c r="E141" s="14"/>
    </row>
    <row r="142" spans="2:5" x14ac:dyDescent="0.25">
      <c r="B142" s="14"/>
      <c r="C142" s="14"/>
      <c r="D142" s="34"/>
      <c r="E142" s="14"/>
    </row>
    <row r="143" spans="2:5" x14ac:dyDescent="0.25">
      <c r="B143" s="14"/>
      <c r="C143" s="14"/>
      <c r="D143" s="34"/>
      <c r="E143" s="14"/>
    </row>
    <row r="144" spans="2:5" x14ac:dyDescent="0.25">
      <c r="B144" s="14"/>
      <c r="C144" s="14"/>
      <c r="D144" s="34"/>
      <c r="E144" s="14"/>
    </row>
    <row r="145" spans="2:5" x14ac:dyDescent="0.25">
      <c r="B145" s="14"/>
      <c r="C145" s="14"/>
      <c r="D145" s="34"/>
      <c r="E145" s="14"/>
    </row>
    <row r="146" spans="2:5" x14ac:dyDescent="0.25">
      <c r="B146" s="14"/>
      <c r="C146" s="14"/>
      <c r="D146" s="34"/>
      <c r="E146" s="14"/>
    </row>
    <row r="147" spans="2:5" x14ac:dyDescent="0.25">
      <c r="B147" s="14"/>
      <c r="C147" s="14"/>
      <c r="D147" s="34"/>
      <c r="E147" s="14"/>
    </row>
    <row r="148" spans="2:5" x14ac:dyDescent="0.25">
      <c r="B148" s="14"/>
      <c r="C148" s="14"/>
      <c r="D148" s="34"/>
      <c r="E148" s="14"/>
    </row>
    <row r="149" spans="2:5" x14ac:dyDescent="0.25">
      <c r="B149" s="14"/>
      <c r="C149" s="14"/>
      <c r="D149" s="34"/>
      <c r="E149" s="14"/>
    </row>
    <row r="150" spans="2:5" x14ac:dyDescent="0.25">
      <c r="B150" s="14"/>
      <c r="C150" s="14"/>
      <c r="D150" s="34"/>
      <c r="E150" s="14"/>
    </row>
  </sheetData>
  <mergeCells count="9">
    <mergeCell ref="B23:F23"/>
    <mergeCell ref="B12:C12"/>
    <mergeCell ref="B18:C18"/>
    <mergeCell ref="B9:C9"/>
    <mergeCell ref="A1:G1"/>
    <mergeCell ref="A2:G2"/>
    <mergeCell ref="A3:G3"/>
    <mergeCell ref="A4:G4"/>
    <mergeCell ref="B6:C6"/>
  </mergeCells>
  <printOptions horizontalCentered="1"/>
  <pageMargins left="0.5" right="0.25" top="0.25" bottom="0.2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I20"/>
  <sheetViews>
    <sheetView view="pageBreakPreview" zoomScaleNormal="100" zoomScaleSheetLayoutView="100" workbookViewId="0">
      <pane ySplit="5" topLeftCell="A6" activePane="bottomLeft" state="frozen"/>
      <selection activeCell="B351" sqref="B351:C351"/>
      <selection pane="bottomLeft" activeCell="H8" sqref="H8"/>
    </sheetView>
  </sheetViews>
  <sheetFormatPr defaultColWidth="9.140625" defaultRowHeight="12.75" x14ac:dyDescent="0.2"/>
  <cols>
    <col min="1" max="1" width="4.42578125" style="38" bestFit="1" customWidth="1"/>
    <col min="2" max="2" width="45.42578125" style="38" customWidth="1"/>
    <col min="3" max="3" width="4.5703125" style="46" bestFit="1" customWidth="1"/>
    <col min="4" max="4" width="4.7109375" style="48" bestFit="1" customWidth="1"/>
    <col min="5" max="5" width="8.5703125" style="48" customWidth="1"/>
    <col min="6" max="6" width="7.5703125" style="48" customWidth="1"/>
    <col min="7" max="7" width="6.85546875" style="48" customWidth="1"/>
    <col min="8" max="8" width="7.28515625" style="48" customWidth="1"/>
    <col min="9" max="9" width="9.140625" style="38"/>
    <col min="10" max="10" width="37.28515625" style="38" customWidth="1"/>
    <col min="11" max="11" width="42.140625" style="38" customWidth="1"/>
    <col min="12" max="16384" width="9.140625" style="38"/>
  </cols>
  <sheetData>
    <row r="1" spans="1:9" x14ac:dyDescent="0.2">
      <c r="A1" s="177" t="str">
        <f>'Ex Gas Supply'!A1</f>
        <v>CLUB HOUSE BAHAWALPUR</v>
      </c>
      <c r="B1" s="177"/>
      <c r="C1" s="177"/>
      <c r="D1" s="177"/>
      <c r="E1" s="177"/>
      <c r="F1" s="177"/>
      <c r="G1" s="177"/>
      <c r="H1" s="177"/>
    </row>
    <row r="2" spans="1:9" x14ac:dyDescent="0.2">
      <c r="A2" s="177" t="str">
        <f>'Ex Gas Supply'!A2:G2</f>
        <v>EXTERNAL GAS SUPPLY</v>
      </c>
      <c r="B2" s="177"/>
      <c r="C2" s="177"/>
      <c r="D2" s="177"/>
      <c r="E2" s="177"/>
      <c r="F2" s="177"/>
      <c r="G2" s="177"/>
      <c r="H2" s="177"/>
    </row>
    <row r="3" spans="1:9" x14ac:dyDescent="0.2">
      <c r="A3" s="177" t="s">
        <v>26</v>
      </c>
      <c r="B3" s="177"/>
      <c r="C3" s="177"/>
      <c r="D3" s="177"/>
      <c r="E3" s="177"/>
      <c r="F3" s="177"/>
      <c r="G3" s="177"/>
      <c r="H3" s="177"/>
    </row>
    <row r="4" spans="1:9" x14ac:dyDescent="0.2">
      <c r="A4" s="178" t="s">
        <v>49</v>
      </c>
      <c r="B4" s="178"/>
      <c r="C4" s="178"/>
      <c r="D4" s="178"/>
      <c r="E4" s="178"/>
      <c r="F4" s="178"/>
      <c r="G4" s="178"/>
      <c r="H4" s="178"/>
    </row>
    <row r="5" spans="1:9" ht="25.5" x14ac:dyDescent="0.2">
      <c r="A5" s="40" t="s">
        <v>19</v>
      </c>
      <c r="B5" s="41" t="s">
        <v>0</v>
      </c>
      <c r="C5" s="41" t="s">
        <v>28</v>
      </c>
      <c r="D5" s="42" t="s">
        <v>76</v>
      </c>
      <c r="E5" s="42" t="s">
        <v>73</v>
      </c>
      <c r="F5" s="42" t="s">
        <v>74</v>
      </c>
      <c r="G5" s="42" t="s">
        <v>72</v>
      </c>
      <c r="H5" s="42" t="s">
        <v>1</v>
      </c>
      <c r="I5" s="43"/>
    </row>
    <row r="6" spans="1:9" x14ac:dyDescent="0.2">
      <c r="D6" s="44"/>
      <c r="E6" s="44"/>
      <c r="F6" s="44"/>
      <c r="G6" s="44"/>
      <c r="H6" s="45"/>
    </row>
    <row r="7" spans="1:9" x14ac:dyDescent="0.2">
      <c r="A7" s="36"/>
      <c r="B7" s="35" t="str">
        <f>'Ex Gas Supply'!B8</f>
        <v>Excavation / Backfilling</v>
      </c>
      <c r="C7" s="47"/>
      <c r="D7" s="37"/>
      <c r="E7" s="37"/>
      <c r="F7" s="37"/>
      <c r="G7" s="37"/>
      <c r="H7" s="37"/>
    </row>
    <row r="8" spans="1:9" ht="89.25" x14ac:dyDescent="0.2">
      <c r="A8" s="36">
        <v>1</v>
      </c>
      <c r="B8" s="39" t="str">
        <f>'Ex Gas Supply'!B9</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8" s="47" t="s">
        <v>24</v>
      </c>
      <c r="D8" s="37">
        <v>1</v>
      </c>
      <c r="E8" s="37">
        <f>SUM(E12:E14)</f>
        <v>1945</v>
      </c>
      <c r="F8" s="74">
        <v>1</v>
      </c>
      <c r="G8" s="74">
        <v>2.5</v>
      </c>
      <c r="H8" s="37">
        <f>G8*F8*E8*D8</f>
        <v>4862.5</v>
      </c>
    </row>
    <row r="9" spans="1:9" x14ac:dyDescent="0.2">
      <c r="A9" s="36"/>
      <c r="B9" s="39"/>
      <c r="C9" s="47"/>
      <c r="D9" s="37"/>
      <c r="E9" s="37"/>
      <c r="F9" s="37"/>
      <c r="G9" s="37"/>
      <c r="H9" s="37"/>
    </row>
    <row r="10" spans="1:9" x14ac:dyDescent="0.2">
      <c r="B10" s="35" t="s">
        <v>68</v>
      </c>
    </row>
    <row r="11" spans="1:9" ht="114.75" x14ac:dyDescent="0.2">
      <c r="A11" s="36">
        <f>A8+1</f>
        <v>2</v>
      </c>
      <c r="B11" s="39" t="str">
        <f>'Ex Gas Supply'!B12</f>
        <v>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v>
      </c>
    </row>
    <row r="12" spans="1:9" x14ac:dyDescent="0.2">
      <c r="B12" s="39" t="str">
        <f>'Ex Gas Supply'!B13</f>
        <v>1 inch dia</v>
      </c>
      <c r="C12" s="46" t="s">
        <v>5</v>
      </c>
      <c r="D12" s="48">
        <v>1</v>
      </c>
      <c r="E12" s="48">
        <f>500+100+140+25+30</f>
        <v>795</v>
      </c>
      <c r="H12" s="37">
        <f>E12*D12</f>
        <v>795</v>
      </c>
    </row>
    <row r="13" spans="1:9" x14ac:dyDescent="0.2">
      <c r="B13" s="39" t="str">
        <f>'Ex Gas Supply'!B14</f>
        <v>1-1/2 inch dia</v>
      </c>
      <c r="C13" s="46" t="s">
        <v>5</v>
      </c>
      <c r="D13" s="48">
        <v>1</v>
      </c>
      <c r="E13" s="48">
        <v>50</v>
      </c>
      <c r="H13" s="37">
        <f t="shared" ref="H13:H14" si="0">E13*D13</f>
        <v>50</v>
      </c>
    </row>
    <row r="14" spans="1:9" x14ac:dyDescent="0.2">
      <c r="B14" s="39" t="str">
        <f>'Ex Gas Supply'!B15</f>
        <v>2 inch dia</v>
      </c>
      <c r="C14" s="46" t="s">
        <v>5</v>
      </c>
      <c r="D14" s="48">
        <v>1</v>
      </c>
      <c r="E14" s="48">
        <v>1100</v>
      </c>
      <c r="H14" s="37">
        <f t="shared" si="0"/>
        <v>1100</v>
      </c>
    </row>
    <row r="15" spans="1:9" x14ac:dyDescent="0.2">
      <c r="B15" s="39"/>
      <c r="H15" s="37"/>
    </row>
    <row r="16" spans="1:9" x14ac:dyDescent="0.2">
      <c r="B16" s="35" t="s">
        <v>70</v>
      </c>
      <c r="H16" s="37"/>
    </row>
    <row r="17" spans="1:8" ht="51" x14ac:dyDescent="0.2">
      <c r="A17" s="36">
        <f>A11+1</f>
        <v>3</v>
      </c>
      <c r="B17" s="39" t="str">
        <f>'Ex Gas Supply'!B18</f>
        <v>Providing and installing  gate/ball valves of following nominal dia, of approved make ,including jointing ,fitting, painting, testing, complete in all respects to match with following G.I pipe diameters.</v>
      </c>
    </row>
    <row r="18" spans="1:8" x14ac:dyDescent="0.2">
      <c r="B18" s="39" t="str">
        <f>'Ex Gas Supply'!B19</f>
        <v>1 inch dia</v>
      </c>
      <c r="C18" s="46" t="s">
        <v>76</v>
      </c>
      <c r="D18" s="48">
        <v>2</v>
      </c>
      <c r="H18" s="37">
        <f>D18</f>
        <v>2</v>
      </c>
    </row>
    <row r="19" spans="1:8" x14ac:dyDescent="0.2">
      <c r="B19" s="39" t="str">
        <f>'Ex Gas Supply'!B20</f>
        <v>1-1/2 inch dia</v>
      </c>
      <c r="C19" s="46" t="s">
        <v>76</v>
      </c>
      <c r="D19" s="48">
        <v>1</v>
      </c>
      <c r="H19" s="37">
        <f t="shared" ref="H19:H20" si="1">D19</f>
        <v>1</v>
      </c>
    </row>
    <row r="20" spans="1:8" x14ac:dyDescent="0.2">
      <c r="B20" s="39" t="str">
        <f>'Ex Gas Supply'!B21</f>
        <v>2 inch dia</v>
      </c>
      <c r="C20" s="46" t="s">
        <v>76</v>
      </c>
      <c r="D20" s="48">
        <v>4</v>
      </c>
      <c r="H20" s="37">
        <f t="shared" si="1"/>
        <v>4</v>
      </c>
    </row>
  </sheetData>
  <mergeCells count="4">
    <mergeCell ref="A1:H1"/>
    <mergeCell ref="A2:H2"/>
    <mergeCell ref="A3:H3"/>
    <mergeCell ref="A4:H4"/>
  </mergeCells>
  <printOptions horizontalCentered="1"/>
  <pageMargins left="0.5" right="0.25" top="0.25" bottom="0.25" header="0.3" footer="0.3"/>
  <pageSetup paperSize="9" scale="9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326"/>
  <sheetViews>
    <sheetView view="pageBreakPreview" topLeftCell="A175" zoomScaleNormal="85" zoomScaleSheetLayoutView="100" workbookViewId="0">
      <selection activeCell="A3" sqref="A3:S3"/>
    </sheetView>
  </sheetViews>
  <sheetFormatPr defaultColWidth="9.140625" defaultRowHeight="15" x14ac:dyDescent="0.25"/>
  <cols>
    <col min="1" max="1" width="4.85546875" style="87" bestFit="1" customWidth="1"/>
    <col min="2" max="2" width="61" style="87" customWidth="1"/>
    <col min="3" max="3" width="5.7109375" style="89" bestFit="1" customWidth="1"/>
    <col min="4" max="4" width="7.140625" style="89" customWidth="1"/>
    <col min="5" max="8" width="10.28515625" style="87" customWidth="1"/>
    <col min="9" max="9" width="13.5703125" style="87" customWidth="1"/>
    <col min="10" max="10" width="13" style="87" customWidth="1"/>
    <col min="11" max="11" width="15.42578125" style="87" customWidth="1"/>
    <col min="12" max="12" width="12" style="87" customWidth="1"/>
    <col min="13" max="13" width="13.140625" style="87" customWidth="1"/>
    <col min="14" max="14" width="12" style="87" customWidth="1"/>
    <col min="15" max="15" width="11.5703125" style="88" customWidth="1"/>
    <col min="16" max="16" width="15.5703125" style="88" customWidth="1"/>
    <col min="17" max="17" width="12.140625" style="87" customWidth="1"/>
    <col min="18" max="18" width="20" style="87" customWidth="1"/>
    <col min="19" max="19" width="17.28515625" style="87" customWidth="1"/>
    <col min="20" max="31" width="5.7109375" style="87" customWidth="1"/>
    <col min="32" max="16384" width="9.140625" style="87"/>
  </cols>
  <sheetData>
    <row r="1" spans="1:19" s="86" customFormat="1" ht="33.6" customHeight="1" x14ac:dyDescent="0.25">
      <c r="A1" s="179" t="s">
        <v>190</v>
      </c>
      <c r="B1" s="179"/>
      <c r="C1" s="179"/>
      <c r="D1" s="179"/>
      <c r="E1" s="179"/>
      <c r="F1" s="179"/>
      <c r="G1" s="179"/>
      <c r="H1" s="179"/>
      <c r="I1" s="179"/>
      <c r="J1" s="179"/>
      <c r="K1" s="179"/>
      <c r="L1" s="179"/>
      <c r="M1" s="179"/>
      <c r="N1" s="179"/>
      <c r="O1" s="179"/>
      <c r="P1" s="179"/>
      <c r="Q1" s="179"/>
      <c r="R1" s="179"/>
      <c r="S1" s="179"/>
    </row>
    <row r="2" spans="1:19" ht="18.75" x14ac:dyDescent="0.3">
      <c r="A2" s="180" t="s">
        <v>189</v>
      </c>
      <c r="B2" s="180"/>
      <c r="C2" s="180"/>
      <c r="D2" s="180"/>
      <c r="E2" s="180"/>
      <c r="F2" s="180"/>
      <c r="G2" s="180"/>
      <c r="H2" s="180"/>
      <c r="I2" s="180"/>
      <c r="J2" s="180"/>
      <c r="K2" s="180"/>
      <c r="L2" s="180"/>
      <c r="M2" s="180"/>
      <c r="N2" s="180"/>
      <c r="O2" s="180"/>
      <c r="P2" s="180"/>
      <c r="Q2" s="180"/>
      <c r="R2" s="180"/>
      <c r="S2" s="180"/>
    </row>
    <row r="3" spans="1:19" ht="18.75" x14ac:dyDescent="0.3">
      <c r="A3" s="180" t="s">
        <v>129</v>
      </c>
      <c r="B3" s="180"/>
      <c r="C3" s="180"/>
      <c r="D3" s="180"/>
      <c r="E3" s="180"/>
      <c r="F3" s="180"/>
      <c r="G3" s="180"/>
      <c r="H3" s="180"/>
      <c r="I3" s="180"/>
      <c r="J3" s="180"/>
      <c r="K3" s="180"/>
      <c r="L3" s="180"/>
      <c r="M3" s="180"/>
      <c r="N3" s="180"/>
      <c r="O3" s="180"/>
      <c r="P3" s="180"/>
      <c r="Q3" s="180"/>
      <c r="R3" s="180"/>
      <c r="S3" s="180"/>
    </row>
    <row r="4" spans="1:19" ht="18.75" x14ac:dyDescent="0.3">
      <c r="A4" s="181"/>
      <c r="B4" s="181"/>
      <c r="C4" s="182"/>
      <c r="D4" s="182"/>
      <c r="E4" s="181"/>
      <c r="F4" s="181"/>
      <c r="G4" s="183"/>
      <c r="H4" s="183"/>
      <c r="I4" s="183"/>
      <c r="J4" s="183"/>
      <c r="K4" s="183"/>
      <c r="L4" s="183"/>
      <c r="M4" s="183"/>
      <c r="N4" s="183"/>
      <c r="O4" s="183"/>
      <c r="P4" s="183"/>
      <c r="Q4" s="183"/>
      <c r="R4" s="183"/>
      <c r="S4" s="184"/>
    </row>
    <row r="5" spans="1:19" ht="30" x14ac:dyDescent="0.25">
      <c r="A5" s="101" t="s">
        <v>27</v>
      </c>
      <c r="B5" s="102" t="s">
        <v>0</v>
      </c>
      <c r="C5" s="101" t="s">
        <v>28</v>
      </c>
      <c r="D5" s="102" t="s">
        <v>1</v>
      </c>
      <c r="E5" s="101" t="s">
        <v>175</v>
      </c>
      <c r="F5" s="101" t="s">
        <v>176</v>
      </c>
      <c r="G5" s="165" t="s">
        <v>177</v>
      </c>
      <c r="H5" s="166"/>
      <c r="I5" s="166"/>
      <c r="J5" s="166"/>
      <c r="K5" s="167"/>
      <c r="L5" s="162" t="s">
        <v>178</v>
      </c>
      <c r="M5" s="163"/>
      <c r="N5" s="163"/>
      <c r="O5" s="163"/>
      <c r="P5" s="164"/>
      <c r="Q5" s="161" t="s">
        <v>179</v>
      </c>
      <c r="R5" s="161" t="s">
        <v>180</v>
      </c>
      <c r="S5" s="161" t="s">
        <v>181</v>
      </c>
    </row>
    <row r="6" spans="1:19" ht="31.5" customHeight="1" x14ac:dyDescent="0.25">
      <c r="A6" s="103"/>
      <c r="B6" s="104" t="s">
        <v>31</v>
      </c>
      <c r="C6" s="105"/>
      <c r="D6" s="105"/>
      <c r="E6" s="106"/>
      <c r="F6" s="106"/>
      <c r="G6" s="161" t="s">
        <v>182</v>
      </c>
      <c r="H6" s="161" t="s">
        <v>183</v>
      </c>
      <c r="I6" s="161" t="s">
        <v>184</v>
      </c>
      <c r="J6" s="161" t="s">
        <v>185</v>
      </c>
      <c r="K6" s="161" t="s">
        <v>186</v>
      </c>
      <c r="L6" s="161" t="s">
        <v>182</v>
      </c>
      <c r="M6" s="161" t="s">
        <v>183</v>
      </c>
      <c r="N6" s="161" t="s">
        <v>184</v>
      </c>
      <c r="O6" s="161" t="s">
        <v>185</v>
      </c>
      <c r="P6" s="161" t="s">
        <v>186</v>
      </c>
      <c r="Q6" s="161" t="s">
        <v>187</v>
      </c>
      <c r="R6" s="161" t="s">
        <v>187</v>
      </c>
      <c r="S6" s="161" t="s">
        <v>187</v>
      </c>
    </row>
    <row r="7" spans="1:19" x14ac:dyDescent="0.25">
      <c r="A7" s="103"/>
      <c r="B7" s="128" t="s">
        <v>152</v>
      </c>
      <c r="C7" s="105"/>
      <c r="D7" s="105"/>
      <c r="E7" s="106"/>
      <c r="F7" s="106"/>
      <c r="G7" s="110"/>
      <c r="H7" s="110"/>
      <c r="I7" s="110"/>
      <c r="J7" s="111"/>
      <c r="K7" s="103"/>
      <c r="L7" s="103"/>
      <c r="M7" s="103"/>
      <c r="N7" s="103"/>
      <c r="O7" s="103"/>
      <c r="P7" s="103"/>
      <c r="Q7" s="103"/>
      <c r="R7" s="103"/>
      <c r="S7" s="103"/>
    </row>
    <row r="8" spans="1:19" ht="114.75" customHeight="1" x14ac:dyDescent="0.25">
      <c r="A8" s="108">
        <v>1.1000000000000001</v>
      </c>
      <c r="B8" s="112" t="s">
        <v>158</v>
      </c>
      <c r="C8" s="105" t="s">
        <v>22</v>
      </c>
      <c r="D8" s="109">
        <v>3</v>
      </c>
      <c r="E8" s="110">
        <v>35399.714687052299</v>
      </c>
      <c r="F8" s="110">
        <v>15171.306294450986</v>
      </c>
      <c r="G8" s="110"/>
      <c r="H8" s="110">
        <v>1</v>
      </c>
      <c r="I8" s="110">
        <v>1</v>
      </c>
      <c r="J8" s="111">
        <f>E8*G8</f>
        <v>0</v>
      </c>
      <c r="K8" s="110">
        <f>H8*E8</f>
        <v>35399.714687052299</v>
      </c>
      <c r="L8" s="103"/>
      <c r="M8" s="103">
        <v>1</v>
      </c>
      <c r="N8" s="103">
        <v>1</v>
      </c>
      <c r="O8" s="150">
        <f>L8*F8</f>
        <v>0</v>
      </c>
      <c r="P8" s="120">
        <f>M8*F8</f>
        <v>15171.306294450986</v>
      </c>
      <c r="Q8" s="150">
        <f>J8+O8</f>
        <v>0</v>
      </c>
      <c r="R8" s="150">
        <f>K8+P8</f>
        <v>50571.020981503287</v>
      </c>
      <c r="S8" s="150">
        <f>Q8+R8</f>
        <v>50571.020981503287</v>
      </c>
    </row>
    <row r="9" spans="1:19" x14ac:dyDescent="0.25">
      <c r="A9" s="108"/>
      <c r="B9" s="112"/>
      <c r="C9" s="105"/>
      <c r="D9" s="109"/>
      <c r="E9" s="110"/>
      <c r="F9" s="110"/>
      <c r="G9" s="110"/>
      <c r="H9" s="110"/>
      <c r="I9" s="110"/>
      <c r="J9" s="111">
        <f t="shared" ref="J9:J72" si="0">E9*G9</f>
        <v>0</v>
      </c>
      <c r="K9" s="110">
        <f t="shared" ref="K9:K72" si="1">H9*E9</f>
        <v>0</v>
      </c>
      <c r="L9" s="103"/>
      <c r="M9" s="103"/>
      <c r="N9" s="103"/>
      <c r="O9" s="150">
        <f t="shared" ref="O9:O72" si="2">L9*F9</f>
        <v>0</v>
      </c>
      <c r="P9" s="120">
        <f t="shared" ref="P9:P72" si="3">M9*F9</f>
        <v>0</v>
      </c>
      <c r="Q9" s="150">
        <f t="shared" ref="Q9:Q72" si="4">J9+O9</f>
        <v>0</v>
      </c>
      <c r="R9" s="150">
        <f t="shared" ref="R9:R72" si="5">K9+P9</f>
        <v>0</v>
      </c>
      <c r="S9" s="150">
        <f t="shared" ref="S9:S72" si="6">Q9+R9</f>
        <v>0</v>
      </c>
    </row>
    <row r="10" spans="1:19" x14ac:dyDescent="0.25">
      <c r="A10" s="108"/>
      <c r="B10" s="128" t="s">
        <v>51</v>
      </c>
      <c r="C10" s="105"/>
      <c r="D10" s="109"/>
      <c r="E10" s="110"/>
      <c r="F10" s="110"/>
      <c r="G10" s="110"/>
      <c r="H10" s="111"/>
      <c r="I10" s="110"/>
      <c r="J10" s="111">
        <f t="shared" si="0"/>
        <v>0</v>
      </c>
      <c r="K10" s="110">
        <f t="shared" si="1"/>
        <v>0</v>
      </c>
      <c r="L10" s="103"/>
      <c r="M10" s="103"/>
      <c r="N10" s="103"/>
      <c r="O10" s="150">
        <f t="shared" si="2"/>
        <v>0</v>
      </c>
      <c r="P10" s="120">
        <f t="shared" si="3"/>
        <v>0</v>
      </c>
      <c r="Q10" s="150">
        <f t="shared" si="4"/>
        <v>0</v>
      </c>
      <c r="R10" s="150">
        <f t="shared" si="5"/>
        <v>0</v>
      </c>
      <c r="S10" s="150">
        <f t="shared" si="6"/>
        <v>0</v>
      </c>
    </row>
    <row r="11" spans="1:19" ht="141.75" customHeight="1" x14ac:dyDescent="0.25">
      <c r="A11" s="108">
        <f>A8+0.1</f>
        <v>1.2000000000000002</v>
      </c>
      <c r="B11" s="112" t="s">
        <v>157</v>
      </c>
      <c r="C11" s="109"/>
      <c r="D11" s="109"/>
      <c r="E11" s="111"/>
      <c r="F11" s="111"/>
      <c r="G11" s="111"/>
      <c r="H11" s="111"/>
      <c r="I11" s="110"/>
      <c r="J11" s="111">
        <f t="shared" si="0"/>
        <v>0</v>
      </c>
      <c r="K11" s="110">
        <f t="shared" si="1"/>
        <v>0</v>
      </c>
      <c r="L11" s="103"/>
      <c r="M11" s="103"/>
      <c r="N11" s="103"/>
      <c r="O11" s="150">
        <f t="shared" si="2"/>
        <v>0</v>
      </c>
      <c r="P11" s="120">
        <f t="shared" si="3"/>
        <v>0</v>
      </c>
      <c r="Q11" s="150">
        <f t="shared" si="4"/>
        <v>0</v>
      </c>
      <c r="R11" s="150">
        <f t="shared" si="5"/>
        <v>0</v>
      </c>
      <c r="S11" s="150">
        <f t="shared" si="6"/>
        <v>0</v>
      </c>
    </row>
    <row r="12" spans="1:19" x14ac:dyDescent="0.25">
      <c r="A12" s="108"/>
      <c r="B12" s="140" t="s">
        <v>143</v>
      </c>
      <c r="C12" s="109"/>
      <c r="D12" s="109"/>
      <c r="E12" s="111"/>
      <c r="F12" s="111"/>
      <c r="G12" s="111"/>
      <c r="H12" s="111"/>
      <c r="I12" s="110"/>
      <c r="J12" s="111">
        <f t="shared" si="0"/>
        <v>0</v>
      </c>
      <c r="K12" s="110">
        <f t="shared" si="1"/>
        <v>0</v>
      </c>
      <c r="L12" s="103"/>
      <c r="M12" s="103"/>
      <c r="N12" s="103"/>
      <c r="O12" s="150">
        <f t="shared" si="2"/>
        <v>0</v>
      </c>
      <c r="P12" s="120">
        <f t="shared" si="3"/>
        <v>0</v>
      </c>
      <c r="Q12" s="150">
        <f t="shared" si="4"/>
        <v>0</v>
      </c>
      <c r="R12" s="150">
        <f t="shared" si="5"/>
        <v>0</v>
      </c>
      <c r="S12" s="150">
        <f t="shared" si="6"/>
        <v>0</v>
      </c>
    </row>
    <row r="13" spans="1:19" x14ac:dyDescent="0.25">
      <c r="A13" s="108"/>
      <c r="B13" s="113" t="s">
        <v>2</v>
      </c>
      <c r="C13" s="109"/>
      <c r="D13" s="109"/>
      <c r="E13" s="111"/>
      <c r="F13" s="111"/>
      <c r="G13" s="111"/>
      <c r="H13" s="111"/>
      <c r="I13" s="110"/>
      <c r="J13" s="111">
        <f t="shared" si="0"/>
        <v>0</v>
      </c>
      <c r="K13" s="110">
        <f t="shared" si="1"/>
        <v>0</v>
      </c>
      <c r="L13" s="103"/>
      <c r="M13" s="103"/>
      <c r="N13" s="103"/>
      <c r="O13" s="150">
        <f t="shared" si="2"/>
        <v>0</v>
      </c>
      <c r="P13" s="120">
        <f t="shared" si="3"/>
        <v>0</v>
      </c>
      <c r="Q13" s="150">
        <f t="shared" si="4"/>
        <v>0</v>
      </c>
      <c r="R13" s="150">
        <f t="shared" si="5"/>
        <v>0</v>
      </c>
      <c r="S13" s="150">
        <f t="shared" si="6"/>
        <v>0</v>
      </c>
    </row>
    <row r="14" spans="1:19" x14ac:dyDescent="0.25">
      <c r="A14" s="108"/>
      <c r="B14" s="113" t="s">
        <v>130</v>
      </c>
      <c r="C14" s="109"/>
      <c r="D14" s="109"/>
      <c r="E14" s="111"/>
      <c r="F14" s="111"/>
      <c r="G14" s="111"/>
      <c r="H14" s="111"/>
      <c r="I14" s="110"/>
      <c r="J14" s="111">
        <f t="shared" si="0"/>
        <v>0</v>
      </c>
      <c r="K14" s="110">
        <f t="shared" si="1"/>
        <v>0</v>
      </c>
      <c r="L14" s="103"/>
      <c r="M14" s="103"/>
      <c r="N14" s="103"/>
      <c r="O14" s="150">
        <f t="shared" si="2"/>
        <v>0</v>
      </c>
      <c r="P14" s="120">
        <f t="shared" si="3"/>
        <v>0</v>
      </c>
      <c r="Q14" s="150">
        <f t="shared" si="4"/>
        <v>0</v>
      </c>
      <c r="R14" s="150">
        <f t="shared" si="5"/>
        <v>0</v>
      </c>
      <c r="S14" s="150">
        <f t="shared" si="6"/>
        <v>0</v>
      </c>
    </row>
    <row r="15" spans="1:19" x14ac:dyDescent="0.25">
      <c r="A15" s="108"/>
      <c r="B15" s="114" t="s">
        <v>162</v>
      </c>
      <c r="C15" s="109"/>
      <c r="D15" s="109"/>
      <c r="E15" s="111"/>
      <c r="F15" s="111"/>
      <c r="G15" s="111"/>
      <c r="H15" s="111"/>
      <c r="I15" s="110"/>
      <c r="J15" s="111">
        <f t="shared" si="0"/>
        <v>0</v>
      </c>
      <c r="K15" s="110">
        <f t="shared" si="1"/>
        <v>0</v>
      </c>
      <c r="L15" s="103"/>
      <c r="M15" s="103"/>
      <c r="N15" s="103"/>
      <c r="O15" s="150">
        <f t="shared" si="2"/>
        <v>0</v>
      </c>
      <c r="P15" s="120">
        <f t="shared" si="3"/>
        <v>0</v>
      </c>
      <c r="Q15" s="150">
        <f t="shared" si="4"/>
        <v>0</v>
      </c>
      <c r="R15" s="150">
        <f t="shared" si="5"/>
        <v>0</v>
      </c>
      <c r="S15" s="150">
        <f t="shared" si="6"/>
        <v>0</v>
      </c>
    </row>
    <row r="16" spans="1:19" x14ac:dyDescent="0.25">
      <c r="A16" s="108"/>
      <c r="B16" s="114" t="s">
        <v>163</v>
      </c>
      <c r="C16" s="109"/>
      <c r="D16" s="109"/>
      <c r="E16" s="111"/>
      <c r="F16" s="111"/>
      <c r="G16" s="111"/>
      <c r="H16" s="111"/>
      <c r="I16" s="110"/>
      <c r="J16" s="111">
        <f t="shared" si="0"/>
        <v>0</v>
      </c>
      <c r="K16" s="110">
        <f t="shared" si="1"/>
        <v>0</v>
      </c>
      <c r="L16" s="103"/>
      <c r="M16" s="103"/>
      <c r="N16" s="103"/>
      <c r="O16" s="150">
        <f t="shared" si="2"/>
        <v>0</v>
      </c>
      <c r="P16" s="120">
        <f t="shared" si="3"/>
        <v>0</v>
      </c>
      <c r="Q16" s="150">
        <f t="shared" si="4"/>
        <v>0</v>
      </c>
      <c r="R16" s="150">
        <f t="shared" si="5"/>
        <v>0</v>
      </c>
      <c r="S16" s="150">
        <f t="shared" si="6"/>
        <v>0</v>
      </c>
    </row>
    <row r="17" spans="1:19" x14ac:dyDescent="0.25">
      <c r="A17" s="108"/>
      <c r="B17" s="114" t="s">
        <v>164</v>
      </c>
      <c r="C17" s="105" t="s">
        <v>22</v>
      </c>
      <c r="D17" s="109">
        <v>27</v>
      </c>
      <c r="E17" s="111">
        <v>60247.591342387081</v>
      </c>
      <c r="F17" s="111">
        <v>25820.396289594464</v>
      </c>
      <c r="G17" s="111"/>
      <c r="H17" s="111">
        <v>9</v>
      </c>
      <c r="I17" s="110"/>
      <c r="J17" s="111">
        <f t="shared" si="0"/>
        <v>0</v>
      </c>
      <c r="K17" s="110">
        <f t="shared" si="1"/>
        <v>542228.32208148367</v>
      </c>
      <c r="L17" s="103"/>
      <c r="M17" s="103">
        <v>9</v>
      </c>
      <c r="N17" s="103"/>
      <c r="O17" s="150">
        <f t="shared" si="2"/>
        <v>0</v>
      </c>
      <c r="P17" s="120">
        <f t="shared" si="3"/>
        <v>232383.56660635018</v>
      </c>
      <c r="Q17" s="150">
        <f t="shared" si="4"/>
        <v>0</v>
      </c>
      <c r="R17" s="150">
        <f t="shared" si="5"/>
        <v>774611.88868783391</v>
      </c>
      <c r="S17" s="150">
        <f t="shared" si="6"/>
        <v>774611.88868783391</v>
      </c>
    </row>
    <row r="18" spans="1:19" x14ac:dyDescent="0.25">
      <c r="A18" s="108"/>
      <c r="B18" s="113"/>
      <c r="C18" s="109"/>
      <c r="D18" s="109"/>
      <c r="E18" s="111"/>
      <c r="F18" s="111"/>
      <c r="G18" s="111"/>
      <c r="H18" s="111"/>
      <c r="I18" s="110"/>
      <c r="J18" s="111">
        <f t="shared" si="0"/>
        <v>0</v>
      </c>
      <c r="K18" s="110">
        <f t="shared" si="1"/>
        <v>0</v>
      </c>
      <c r="L18" s="103"/>
      <c r="M18" s="103"/>
      <c r="N18" s="103"/>
      <c r="O18" s="150">
        <f t="shared" si="2"/>
        <v>0</v>
      </c>
      <c r="P18" s="120">
        <f t="shared" si="3"/>
        <v>0</v>
      </c>
      <c r="Q18" s="150">
        <f t="shared" si="4"/>
        <v>0</v>
      </c>
      <c r="R18" s="150">
        <f t="shared" si="5"/>
        <v>0</v>
      </c>
      <c r="S18" s="150">
        <f t="shared" si="6"/>
        <v>0</v>
      </c>
    </row>
    <row r="19" spans="1:19" x14ac:dyDescent="0.25">
      <c r="A19" s="108"/>
      <c r="B19" s="128" t="s">
        <v>52</v>
      </c>
      <c r="C19" s="109"/>
      <c r="D19" s="109"/>
      <c r="E19" s="111"/>
      <c r="F19" s="111"/>
      <c r="G19" s="111"/>
      <c r="H19" s="111"/>
      <c r="I19" s="110"/>
      <c r="J19" s="111">
        <f t="shared" si="0"/>
        <v>0</v>
      </c>
      <c r="K19" s="110">
        <f t="shared" si="1"/>
        <v>0</v>
      </c>
      <c r="L19" s="103"/>
      <c r="M19" s="103"/>
      <c r="N19" s="103"/>
      <c r="O19" s="150">
        <f t="shared" si="2"/>
        <v>0</v>
      </c>
      <c r="P19" s="120">
        <f t="shared" si="3"/>
        <v>0</v>
      </c>
      <c r="Q19" s="150">
        <f t="shared" si="4"/>
        <v>0</v>
      </c>
      <c r="R19" s="150">
        <f t="shared" si="5"/>
        <v>0</v>
      </c>
      <c r="S19" s="150">
        <f t="shared" si="6"/>
        <v>0</v>
      </c>
    </row>
    <row r="20" spans="1:19" ht="96.75" customHeight="1" x14ac:dyDescent="0.25">
      <c r="A20" s="108">
        <f>A11+0.1</f>
        <v>1.3000000000000003</v>
      </c>
      <c r="B20" s="112" t="s">
        <v>60</v>
      </c>
      <c r="C20" s="109" t="s">
        <v>22</v>
      </c>
      <c r="D20" s="109">
        <v>42</v>
      </c>
      <c r="E20" s="111">
        <v>1361.5274879635499</v>
      </c>
      <c r="F20" s="111">
        <v>583.51178055580715</v>
      </c>
      <c r="G20" s="111"/>
      <c r="H20" s="129">
        <v>104</v>
      </c>
      <c r="I20" s="110"/>
      <c r="J20" s="111">
        <f t="shared" si="0"/>
        <v>0</v>
      </c>
      <c r="K20" s="110">
        <f t="shared" si="1"/>
        <v>141598.8587482092</v>
      </c>
      <c r="L20" s="103"/>
      <c r="M20" s="103">
        <v>104</v>
      </c>
      <c r="N20" s="103"/>
      <c r="O20" s="150">
        <f t="shared" si="2"/>
        <v>0</v>
      </c>
      <c r="P20" s="120">
        <f t="shared" si="3"/>
        <v>60685.225177803943</v>
      </c>
      <c r="Q20" s="150">
        <f t="shared" si="4"/>
        <v>0</v>
      </c>
      <c r="R20" s="150">
        <f t="shared" si="5"/>
        <v>202284.08392601315</v>
      </c>
      <c r="S20" s="150">
        <f t="shared" si="6"/>
        <v>202284.08392601315</v>
      </c>
    </row>
    <row r="21" spans="1:19" x14ac:dyDescent="0.25">
      <c r="A21" s="108"/>
      <c r="B21" s="113"/>
      <c r="C21" s="109"/>
      <c r="D21" s="109"/>
      <c r="E21" s="111">
        <v>0</v>
      </c>
      <c r="F21" s="111">
        <v>0</v>
      </c>
      <c r="G21" s="111"/>
      <c r="H21" s="111"/>
      <c r="I21" s="110"/>
      <c r="J21" s="111">
        <f t="shared" si="0"/>
        <v>0</v>
      </c>
      <c r="K21" s="110">
        <f t="shared" si="1"/>
        <v>0</v>
      </c>
      <c r="L21" s="103"/>
      <c r="M21" s="103"/>
      <c r="N21" s="103"/>
      <c r="O21" s="150">
        <f t="shared" si="2"/>
        <v>0</v>
      </c>
      <c r="P21" s="120">
        <f t="shared" si="3"/>
        <v>0</v>
      </c>
      <c r="Q21" s="150">
        <f t="shared" si="4"/>
        <v>0</v>
      </c>
      <c r="R21" s="150">
        <f t="shared" si="5"/>
        <v>0</v>
      </c>
      <c r="S21" s="150">
        <f t="shared" si="6"/>
        <v>0</v>
      </c>
    </row>
    <row r="22" spans="1:19" x14ac:dyDescent="0.25">
      <c r="A22" s="108"/>
      <c r="B22" s="128" t="s">
        <v>53</v>
      </c>
      <c r="C22" s="109"/>
      <c r="D22" s="109"/>
      <c r="E22" s="111">
        <v>0</v>
      </c>
      <c r="F22" s="111">
        <v>0</v>
      </c>
      <c r="G22" s="111"/>
      <c r="H22" s="110"/>
      <c r="I22" s="110"/>
      <c r="J22" s="111">
        <f t="shared" si="0"/>
        <v>0</v>
      </c>
      <c r="K22" s="110">
        <f t="shared" si="1"/>
        <v>0</v>
      </c>
      <c r="L22" s="103"/>
      <c r="M22" s="103"/>
      <c r="N22" s="103"/>
      <c r="O22" s="150">
        <f t="shared" si="2"/>
        <v>0</v>
      </c>
      <c r="P22" s="120">
        <f t="shared" si="3"/>
        <v>0</v>
      </c>
      <c r="Q22" s="150">
        <f t="shared" si="4"/>
        <v>0</v>
      </c>
      <c r="R22" s="150">
        <f t="shared" si="5"/>
        <v>0</v>
      </c>
      <c r="S22" s="150">
        <f t="shared" si="6"/>
        <v>0</v>
      </c>
    </row>
    <row r="23" spans="1:19" ht="88.15" customHeight="1" x14ac:dyDescent="0.25">
      <c r="A23" s="108">
        <f>A20+0.1</f>
        <v>1.4000000000000004</v>
      </c>
      <c r="B23" s="112" t="s">
        <v>61</v>
      </c>
      <c r="C23" s="109"/>
      <c r="D23" s="105"/>
      <c r="E23" s="110">
        <v>0</v>
      </c>
      <c r="F23" s="110">
        <v>0</v>
      </c>
      <c r="G23" s="110"/>
      <c r="H23" s="110"/>
      <c r="I23" s="110"/>
      <c r="J23" s="111">
        <f t="shared" si="0"/>
        <v>0</v>
      </c>
      <c r="K23" s="110">
        <f t="shared" si="1"/>
        <v>0</v>
      </c>
      <c r="L23" s="103"/>
      <c r="M23" s="103"/>
      <c r="N23" s="103"/>
      <c r="O23" s="150">
        <f t="shared" si="2"/>
        <v>0</v>
      </c>
      <c r="P23" s="120">
        <f t="shared" si="3"/>
        <v>0</v>
      </c>
      <c r="Q23" s="150">
        <f t="shared" si="4"/>
        <v>0</v>
      </c>
      <c r="R23" s="150">
        <f t="shared" si="5"/>
        <v>0</v>
      </c>
      <c r="S23" s="150">
        <f t="shared" si="6"/>
        <v>0</v>
      </c>
    </row>
    <row r="24" spans="1:19" x14ac:dyDescent="0.25">
      <c r="A24" s="108"/>
      <c r="B24" s="140" t="s">
        <v>143</v>
      </c>
      <c r="C24" s="109"/>
      <c r="D24" s="105"/>
      <c r="E24" s="110">
        <v>0</v>
      </c>
      <c r="F24" s="110">
        <v>0</v>
      </c>
      <c r="G24" s="110"/>
      <c r="H24" s="110"/>
      <c r="I24" s="110"/>
      <c r="J24" s="111">
        <f t="shared" si="0"/>
        <v>0</v>
      </c>
      <c r="K24" s="110">
        <f t="shared" si="1"/>
        <v>0</v>
      </c>
      <c r="L24" s="103"/>
      <c r="M24" s="103"/>
      <c r="N24" s="103"/>
      <c r="O24" s="150">
        <f t="shared" si="2"/>
        <v>0</v>
      </c>
      <c r="P24" s="120">
        <f t="shared" si="3"/>
        <v>0</v>
      </c>
      <c r="Q24" s="150">
        <f t="shared" si="4"/>
        <v>0</v>
      </c>
      <c r="R24" s="150">
        <f t="shared" si="5"/>
        <v>0</v>
      </c>
      <c r="S24" s="150">
        <f t="shared" si="6"/>
        <v>0</v>
      </c>
    </row>
    <row r="25" spans="1:19" x14ac:dyDescent="0.25">
      <c r="A25" s="108"/>
      <c r="B25" s="115" t="s">
        <v>165</v>
      </c>
      <c r="C25" s="109"/>
      <c r="D25" s="105"/>
      <c r="E25" s="110">
        <v>0</v>
      </c>
      <c r="F25" s="110">
        <v>0</v>
      </c>
      <c r="G25" s="110"/>
      <c r="H25" s="110"/>
      <c r="I25" s="110"/>
      <c r="J25" s="111">
        <f t="shared" si="0"/>
        <v>0</v>
      </c>
      <c r="K25" s="110">
        <f t="shared" si="1"/>
        <v>0</v>
      </c>
      <c r="L25" s="103"/>
      <c r="M25" s="103"/>
      <c r="N25" s="103"/>
      <c r="O25" s="150">
        <f t="shared" si="2"/>
        <v>0</v>
      </c>
      <c r="P25" s="120">
        <f t="shared" si="3"/>
        <v>0</v>
      </c>
      <c r="Q25" s="150">
        <f t="shared" si="4"/>
        <v>0</v>
      </c>
      <c r="R25" s="150">
        <f t="shared" si="5"/>
        <v>0</v>
      </c>
      <c r="S25" s="150">
        <f t="shared" si="6"/>
        <v>0</v>
      </c>
    </row>
    <row r="26" spans="1:19" x14ac:dyDescent="0.25">
      <c r="A26" s="108"/>
      <c r="B26" s="115" t="s">
        <v>166</v>
      </c>
      <c r="C26" s="109"/>
      <c r="D26" s="105"/>
      <c r="E26" s="110">
        <v>0</v>
      </c>
      <c r="F26" s="110">
        <v>0</v>
      </c>
      <c r="G26" s="110"/>
      <c r="H26" s="110"/>
      <c r="I26" s="110"/>
      <c r="J26" s="111">
        <f t="shared" si="0"/>
        <v>0</v>
      </c>
      <c r="K26" s="110">
        <f t="shared" si="1"/>
        <v>0</v>
      </c>
      <c r="L26" s="103"/>
      <c r="M26" s="103"/>
      <c r="N26" s="103"/>
      <c r="O26" s="150">
        <f t="shared" si="2"/>
        <v>0</v>
      </c>
      <c r="P26" s="120">
        <f t="shared" si="3"/>
        <v>0</v>
      </c>
      <c r="Q26" s="150">
        <f t="shared" si="4"/>
        <v>0</v>
      </c>
      <c r="R26" s="150">
        <f t="shared" si="5"/>
        <v>0</v>
      </c>
      <c r="S26" s="150">
        <f t="shared" si="6"/>
        <v>0</v>
      </c>
    </row>
    <row r="27" spans="1:19" x14ac:dyDescent="0.25">
      <c r="A27" s="108"/>
      <c r="B27" s="115" t="s">
        <v>167</v>
      </c>
      <c r="C27" s="109"/>
      <c r="D27" s="105"/>
      <c r="E27" s="110">
        <v>0</v>
      </c>
      <c r="F27" s="110">
        <v>0</v>
      </c>
      <c r="G27" s="110"/>
      <c r="H27" s="110"/>
      <c r="I27" s="110"/>
      <c r="J27" s="111">
        <f t="shared" si="0"/>
        <v>0</v>
      </c>
      <c r="K27" s="110">
        <f t="shared" si="1"/>
        <v>0</v>
      </c>
      <c r="L27" s="103"/>
      <c r="M27" s="103"/>
      <c r="N27" s="103"/>
      <c r="O27" s="150">
        <f t="shared" si="2"/>
        <v>0</v>
      </c>
      <c r="P27" s="120">
        <f t="shared" si="3"/>
        <v>0</v>
      </c>
      <c r="Q27" s="150">
        <f t="shared" si="4"/>
        <v>0</v>
      </c>
      <c r="R27" s="150">
        <f t="shared" si="5"/>
        <v>0</v>
      </c>
      <c r="S27" s="150">
        <f t="shared" si="6"/>
        <v>0</v>
      </c>
    </row>
    <row r="28" spans="1:19" x14ac:dyDescent="0.25">
      <c r="A28" s="108"/>
      <c r="B28" s="115" t="s">
        <v>168</v>
      </c>
      <c r="C28" s="109"/>
      <c r="D28" s="105"/>
      <c r="E28" s="110">
        <v>0</v>
      </c>
      <c r="F28" s="110">
        <v>0</v>
      </c>
      <c r="G28" s="110"/>
      <c r="H28" s="110"/>
      <c r="I28" s="110"/>
      <c r="J28" s="111">
        <f t="shared" si="0"/>
        <v>0</v>
      </c>
      <c r="K28" s="110">
        <f t="shared" si="1"/>
        <v>0</v>
      </c>
      <c r="L28" s="103"/>
      <c r="M28" s="103"/>
      <c r="N28" s="103"/>
      <c r="O28" s="150">
        <f t="shared" si="2"/>
        <v>0</v>
      </c>
      <c r="P28" s="120">
        <f t="shared" si="3"/>
        <v>0</v>
      </c>
      <c r="Q28" s="150">
        <f t="shared" si="4"/>
        <v>0</v>
      </c>
      <c r="R28" s="150">
        <f t="shared" si="5"/>
        <v>0</v>
      </c>
      <c r="S28" s="150">
        <f t="shared" si="6"/>
        <v>0</v>
      </c>
    </row>
    <row r="29" spans="1:19" x14ac:dyDescent="0.25">
      <c r="A29" s="108"/>
      <c r="B29" s="115" t="s">
        <v>169</v>
      </c>
      <c r="C29" s="109" t="s">
        <v>22</v>
      </c>
      <c r="D29" s="105">
        <v>36</v>
      </c>
      <c r="E29" s="110">
        <v>46291.934590760691</v>
      </c>
      <c r="F29" s="110">
        <v>19839.40053889744</v>
      </c>
      <c r="G29" s="110"/>
      <c r="H29" s="110">
        <v>9</v>
      </c>
      <c r="I29" s="110"/>
      <c r="J29" s="111">
        <f t="shared" si="0"/>
        <v>0</v>
      </c>
      <c r="K29" s="110">
        <f t="shared" si="1"/>
        <v>416627.41131684621</v>
      </c>
      <c r="L29" s="103"/>
      <c r="M29" s="103">
        <v>9</v>
      </c>
      <c r="N29" s="103"/>
      <c r="O29" s="150">
        <f t="shared" si="2"/>
        <v>0</v>
      </c>
      <c r="P29" s="120">
        <f t="shared" si="3"/>
        <v>178554.60485007695</v>
      </c>
      <c r="Q29" s="150">
        <f t="shared" si="4"/>
        <v>0</v>
      </c>
      <c r="R29" s="150">
        <f t="shared" si="5"/>
        <v>595182.0161669231</v>
      </c>
      <c r="S29" s="150">
        <f t="shared" si="6"/>
        <v>595182.0161669231</v>
      </c>
    </row>
    <row r="30" spans="1:19" x14ac:dyDescent="0.25">
      <c r="A30" s="108"/>
      <c r="B30" s="113"/>
      <c r="C30" s="109"/>
      <c r="D30" s="105"/>
      <c r="E30" s="110">
        <v>0</v>
      </c>
      <c r="F30" s="110">
        <v>0</v>
      </c>
      <c r="G30" s="110"/>
      <c r="H30" s="110"/>
      <c r="I30" s="110"/>
      <c r="J30" s="111">
        <f t="shared" si="0"/>
        <v>0</v>
      </c>
      <c r="K30" s="110">
        <f t="shared" si="1"/>
        <v>0</v>
      </c>
      <c r="L30" s="103"/>
      <c r="M30" s="103"/>
      <c r="N30" s="103"/>
      <c r="O30" s="150">
        <f t="shared" si="2"/>
        <v>0</v>
      </c>
      <c r="P30" s="120">
        <f t="shared" si="3"/>
        <v>0</v>
      </c>
      <c r="Q30" s="150">
        <f t="shared" si="4"/>
        <v>0</v>
      </c>
      <c r="R30" s="150">
        <f t="shared" si="5"/>
        <v>0</v>
      </c>
      <c r="S30" s="150">
        <f t="shared" si="6"/>
        <v>0</v>
      </c>
    </row>
    <row r="31" spans="1:19" x14ac:dyDescent="0.25">
      <c r="A31" s="108"/>
      <c r="B31" s="128" t="s">
        <v>133</v>
      </c>
      <c r="C31" s="109"/>
      <c r="D31" s="105"/>
      <c r="E31" s="110">
        <v>0</v>
      </c>
      <c r="F31" s="110">
        <v>0</v>
      </c>
      <c r="G31" s="110"/>
      <c r="H31" s="110"/>
      <c r="I31" s="110"/>
      <c r="J31" s="111">
        <f t="shared" si="0"/>
        <v>0</v>
      </c>
      <c r="K31" s="110">
        <f t="shared" si="1"/>
        <v>0</v>
      </c>
      <c r="L31" s="103"/>
      <c r="M31" s="103"/>
      <c r="N31" s="103"/>
      <c r="O31" s="150">
        <f t="shared" si="2"/>
        <v>0</v>
      </c>
      <c r="P31" s="120">
        <f t="shared" si="3"/>
        <v>0</v>
      </c>
      <c r="Q31" s="150">
        <f t="shared" si="4"/>
        <v>0</v>
      </c>
      <c r="R31" s="150">
        <f t="shared" si="5"/>
        <v>0</v>
      </c>
      <c r="S31" s="150">
        <f t="shared" si="6"/>
        <v>0</v>
      </c>
    </row>
    <row r="32" spans="1:19" ht="73.900000000000006" customHeight="1" x14ac:dyDescent="0.25">
      <c r="A32" s="108">
        <f>A23+0.1</f>
        <v>1.5000000000000004</v>
      </c>
      <c r="B32" s="112" t="s">
        <v>62</v>
      </c>
      <c r="C32" s="109"/>
      <c r="D32" s="109"/>
      <c r="E32" s="110">
        <v>0</v>
      </c>
      <c r="F32" s="110">
        <v>0</v>
      </c>
      <c r="G32" s="110"/>
      <c r="H32" s="110"/>
      <c r="I32" s="110"/>
      <c r="J32" s="111">
        <f t="shared" si="0"/>
        <v>0</v>
      </c>
      <c r="K32" s="110">
        <f t="shared" si="1"/>
        <v>0</v>
      </c>
      <c r="L32" s="103"/>
      <c r="M32" s="103"/>
      <c r="N32" s="103"/>
      <c r="O32" s="150">
        <f t="shared" si="2"/>
        <v>0</v>
      </c>
      <c r="P32" s="120">
        <f t="shared" si="3"/>
        <v>0</v>
      </c>
      <c r="Q32" s="150">
        <f t="shared" si="4"/>
        <v>0</v>
      </c>
      <c r="R32" s="150">
        <f t="shared" si="5"/>
        <v>0</v>
      </c>
      <c r="S32" s="150">
        <f t="shared" si="6"/>
        <v>0</v>
      </c>
    </row>
    <row r="33" spans="1:19" x14ac:dyDescent="0.25">
      <c r="A33" s="108"/>
      <c r="B33" s="140" t="s">
        <v>143</v>
      </c>
      <c r="C33" s="109"/>
      <c r="D33" s="109"/>
      <c r="E33" s="110">
        <v>0</v>
      </c>
      <c r="F33" s="110">
        <v>0</v>
      </c>
      <c r="G33" s="110"/>
      <c r="H33" s="110"/>
      <c r="I33" s="110"/>
      <c r="J33" s="111">
        <f t="shared" si="0"/>
        <v>0</v>
      </c>
      <c r="K33" s="110">
        <f t="shared" si="1"/>
        <v>0</v>
      </c>
      <c r="L33" s="103"/>
      <c r="M33" s="103"/>
      <c r="N33" s="103"/>
      <c r="O33" s="150">
        <f t="shared" si="2"/>
        <v>0</v>
      </c>
      <c r="P33" s="120">
        <f t="shared" si="3"/>
        <v>0</v>
      </c>
      <c r="Q33" s="150">
        <f t="shared" si="4"/>
        <v>0</v>
      </c>
      <c r="R33" s="150">
        <f t="shared" si="5"/>
        <v>0</v>
      </c>
      <c r="S33" s="150">
        <f t="shared" si="6"/>
        <v>0</v>
      </c>
    </row>
    <row r="34" spans="1:19" x14ac:dyDescent="0.25">
      <c r="A34" s="108"/>
      <c r="B34" s="116" t="s">
        <v>170</v>
      </c>
      <c r="C34" s="109"/>
      <c r="D34" s="109"/>
      <c r="E34" s="110"/>
      <c r="F34" s="110"/>
      <c r="G34" s="110"/>
      <c r="H34" s="110"/>
      <c r="I34" s="110"/>
      <c r="J34" s="111">
        <f t="shared" si="0"/>
        <v>0</v>
      </c>
      <c r="K34" s="110">
        <f t="shared" si="1"/>
        <v>0</v>
      </c>
      <c r="L34" s="103"/>
      <c r="M34" s="103"/>
      <c r="N34" s="103"/>
      <c r="O34" s="150">
        <f t="shared" si="2"/>
        <v>0</v>
      </c>
      <c r="P34" s="120">
        <f t="shared" si="3"/>
        <v>0</v>
      </c>
      <c r="Q34" s="150">
        <f t="shared" si="4"/>
        <v>0</v>
      </c>
      <c r="R34" s="150">
        <f t="shared" si="5"/>
        <v>0</v>
      </c>
      <c r="S34" s="150">
        <f t="shared" si="6"/>
        <v>0</v>
      </c>
    </row>
    <row r="35" spans="1:19" x14ac:dyDescent="0.25">
      <c r="A35" s="108"/>
      <c r="B35" s="116" t="s">
        <v>171</v>
      </c>
      <c r="C35" s="109"/>
      <c r="D35" s="109"/>
      <c r="E35" s="110"/>
      <c r="F35" s="110"/>
      <c r="G35" s="110"/>
      <c r="H35" s="110"/>
      <c r="I35" s="110"/>
      <c r="J35" s="111">
        <f t="shared" si="0"/>
        <v>0</v>
      </c>
      <c r="K35" s="110">
        <f t="shared" si="1"/>
        <v>0</v>
      </c>
      <c r="L35" s="103"/>
      <c r="M35" s="103"/>
      <c r="N35" s="103"/>
      <c r="O35" s="150">
        <f t="shared" si="2"/>
        <v>0</v>
      </c>
      <c r="P35" s="120">
        <f t="shared" si="3"/>
        <v>0</v>
      </c>
      <c r="Q35" s="150">
        <f t="shared" si="4"/>
        <v>0</v>
      </c>
      <c r="R35" s="150">
        <f t="shared" si="5"/>
        <v>0</v>
      </c>
      <c r="S35" s="150">
        <f t="shared" si="6"/>
        <v>0</v>
      </c>
    </row>
    <row r="36" spans="1:19" x14ac:dyDescent="0.25">
      <c r="A36" s="108"/>
      <c r="B36" s="116" t="s">
        <v>173</v>
      </c>
      <c r="C36" s="109"/>
      <c r="D36" s="109"/>
      <c r="E36" s="110"/>
      <c r="F36" s="110"/>
      <c r="G36" s="110"/>
      <c r="H36" s="110"/>
      <c r="I36" s="110"/>
      <c r="J36" s="111">
        <f t="shared" si="0"/>
        <v>0</v>
      </c>
      <c r="K36" s="110">
        <f t="shared" si="1"/>
        <v>0</v>
      </c>
      <c r="L36" s="103"/>
      <c r="M36" s="103"/>
      <c r="N36" s="103"/>
      <c r="O36" s="150">
        <f t="shared" si="2"/>
        <v>0</v>
      </c>
      <c r="P36" s="120">
        <f t="shared" si="3"/>
        <v>0</v>
      </c>
      <c r="Q36" s="150">
        <f t="shared" si="4"/>
        <v>0</v>
      </c>
      <c r="R36" s="150">
        <f t="shared" si="5"/>
        <v>0</v>
      </c>
      <c r="S36" s="150">
        <f t="shared" si="6"/>
        <v>0</v>
      </c>
    </row>
    <row r="37" spans="1:19" x14ac:dyDescent="0.25">
      <c r="A37" s="108"/>
      <c r="B37" s="116" t="s">
        <v>172</v>
      </c>
      <c r="C37" s="109" t="s">
        <v>22</v>
      </c>
      <c r="D37" s="109">
        <v>5</v>
      </c>
      <c r="E37" s="110">
        <v>75054.202773990692</v>
      </c>
      <c r="F37" s="110">
        <v>32166.086903138868</v>
      </c>
      <c r="G37" s="110"/>
      <c r="H37" s="110">
        <v>2</v>
      </c>
      <c r="I37" s="110"/>
      <c r="J37" s="111">
        <f t="shared" si="0"/>
        <v>0</v>
      </c>
      <c r="K37" s="110">
        <f t="shared" si="1"/>
        <v>150108.40554798138</v>
      </c>
      <c r="L37" s="103"/>
      <c r="M37" s="103">
        <v>2</v>
      </c>
      <c r="N37" s="103"/>
      <c r="O37" s="150">
        <f t="shared" si="2"/>
        <v>0</v>
      </c>
      <c r="P37" s="120">
        <f t="shared" si="3"/>
        <v>64332.173806277737</v>
      </c>
      <c r="Q37" s="150">
        <f t="shared" si="4"/>
        <v>0</v>
      </c>
      <c r="R37" s="150">
        <f t="shared" si="5"/>
        <v>214440.57935425913</v>
      </c>
      <c r="S37" s="150">
        <f t="shared" si="6"/>
        <v>214440.57935425913</v>
      </c>
    </row>
    <row r="38" spans="1:19" x14ac:dyDescent="0.25">
      <c r="A38" s="108"/>
      <c r="B38" s="113"/>
      <c r="C38" s="109"/>
      <c r="D38" s="109"/>
      <c r="E38" s="110"/>
      <c r="F38" s="110"/>
      <c r="G38" s="110"/>
      <c r="H38" s="111"/>
      <c r="I38" s="110"/>
      <c r="J38" s="111">
        <f t="shared" si="0"/>
        <v>0</v>
      </c>
      <c r="K38" s="110">
        <f t="shared" si="1"/>
        <v>0</v>
      </c>
      <c r="L38" s="103"/>
      <c r="M38" s="103"/>
      <c r="N38" s="103"/>
      <c r="O38" s="150">
        <f t="shared" si="2"/>
        <v>0</v>
      </c>
      <c r="P38" s="120">
        <f t="shared" si="3"/>
        <v>0</v>
      </c>
      <c r="Q38" s="150">
        <f t="shared" si="4"/>
        <v>0</v>
      </c>
      <c r="R38" s="150">
        <f t="shared" si="5"/>
        <v>0</v>
      </c>
      <c r="S38" s="150">
        <f t="shared" si="6"/>
        <v>0</v>
      </c>
    </row>
    <row r="39" spans="1:19" x14ac:dyDescent="0.25">
      <c r="A39" s="108"/>
      <c r="B39" s="128" t="s">
        <v>54</v>
      </c>
      <c r="C39" s="109"/>
      <c r="D39" s="105"/>
      <c r="E39" s="111"/>
      <c r="F39" s="111"/>
      <c r="G39" s="111"/>
      <c r="H39" s="103"/>
      <c r="I39" s="110"/>
      <c r="J39" s="111">
        <f t="shared" si="0"/>
        <v>0</v>
      </c>
      <c r="K39" s="110">
        <f t="shared" si="1"/>
        <v>0</v>
      </c>
      <c r="L39" s="103"/>
      <c r="M39" s="103"/>
      <c r="N39" s="103"/>
      <c r="O39" s="150">
        <f t="shared" si="2"/>
        <v>0</v>
      </c>
      <c r="P39" s="120">
        <f t="shared" si="3"/>
        <v>0</v>
      </c>
      <c r="Q39" s="150">
        <f t="shared" si="4"/>
        <v>0</v>
      </c>
      <c r="R39" s="150">
        <f t="shared" si="5"/>
        <v>0</v>
      </c>
      <c r="S39" s="150">
        <f t="shared" si="6"/>
        <v>0</v>
      </c>
    </row>
    <row r="40" spans="1:19" ht="63" customHeight="1" x14ac:dyDescent="0.25">
      <c r="A40" s="117">
        <f>A32+0.1</f>
        <v>1.6000000000000005</v>
      </c>
      <c r="B40" s="112" t="s">
        <v>67</v>
      </c>
      <c r="C40" s="105"/>
      <c r="D40" s="105"/>
      <c r="E40" s="103"/>
      <c r="F40" s="103"/>
      <c r="G40" s="103"/>
      <c r="H40" s="110"/>
      <c r="I40" s="110"/>
      <c r="J40" s="111">
        <f t="shared" si="0"/>
        <v>0</v>
      </c>
      <c r="K40" s="110">
        <f t="shared" si="1"/>
        <v>0</v>
      </c>
      <c r="L40" s="103"/>
      <c r="M40" s="103"/>
      <c r="N40" s="103"/>
      <c r="O40" s="150">
        <f t="shared" si="2"/>
        <v>0</v>
      </c>
      <c r="P40" s="120">
        <f t="shared" si="3"/>
        <v>0</v>
      </c>
      <c r="Q40" s="150">
        <f t="shared" si="4"/>
        <v>0</v>
      </c>
      <c r="R40" s="150">
        <f t="shared" si="5"/>
        <v>0</v>
      </c>
      <c r="S40" s="150">
        <f t="shared" si="6"/>
        <v>0</v>
      </c>
    </row>
    <row r="41" spans="1:19" x14ac:dyDescent="0.25">
      <c r="A41" s="118"/>
      <c r="B41" s="140" t="s">
        <v>143</v>
      </c>
      <c r="C41" s="109"/>
      <c r="D41" s="109"/>
      <c r="E41" s="110"/>
      <c r="F41" s="110"/>
      <c r="G41" s="110"/>
      <c r="H41" s="110"/>
      <c r="I41" s="110"/>
      <c r="J41" s="111">
        <f t="shared" si="0"/>
        <v>0</v>
      </c>
      <c r="K41" s="110">
        <f t="shared" si="1"/>
        <v>0</v>
      </c>
      <c r="L41" s="103"/>
      <c r="M41" s="103"/>
      <c r="N41" s="103"/>
      <c r="O41" s="150">
        <f t="shared" si="2"/>
        <v>0</v>
      </c>
      <c r="P41" s="120">
        <f t="shared" si="3"/>
        <v>0</v>
      </c>
      <c r="Q41" s="150">
        <f t="shared" si="4"/>
        <v>0</v>
      </c>
      <c r="R41" s="150">
        <f t="shared" si="5"/>
        <v>0</v>
      </c>
      <c r="S41" s="150">
        <f t="shared" si="6"/>
        <v>0</v>
      </c>
    </row>
    <row r="42" spans="1:19" x14ac:dyDescent="0.25">
      <c r="A42" s="118"/>
      <c r="B42" s="119" t="s">
        <v>159</v>
      </c>
      <c r="C42" s="109" t="s">
        <v>22</v>
      </c>
      <c r="D42" s="109">
        <v>16</v>
      </c>
      <c r="E42" s="110">
        <v>6194.950070234152</v>
      </c>
      <c r="F42" s="110">
        <v>2654.9786015289224</v>
      </c>
      <c r="G42" s="110"/>
      <c r="H42" s="110">
        <v>2</v>
      </c>
      <c r="I42" s="110"/>
      <c r="J42" s="111">
        <f t="shared" si="0"/>
        <v>0</v>
      </c>
      <c r="K42" s="110">
        <f t="shared" si="1"/>
        <v>12389.900140468304</v>
      </c>
      <c r="L42" s="103"/>
      <c r="M42" s="103">
        <v>2</v>
      </c>
      <c r="N42" s="103"/>
      <c r="O42" s="150">
        <f t="shared" si="2"/>
        <v>0</v>
      </c>
      <c r="P42" s="120">
        <f t="shared" si="3"/>
        <v>5309.9572030578447</v>
      </c>
      <c r="Q42" s="150">
        <f t="shared" si="4"/>
        <v>0</v>
      </c>
      <c r="R42" s="150">
        <f t="shared" si="5"/>
        <v>17699.85734352615</v>
      </c>
      <c r="S42" s="150">
        <f t="shared" si="6"/>
        <v>17699.85734352615</v>
      </c>
    </row>
    <row r="43" spans="1:19" x14ac:dyDescent="0.25">
      <c r="A43" s="118"/>
      <c r="B43" s="113"/>
      <c r="C43" s="109"/>
      <c r="D43" s="109"/>
      <c r="E43" s="110"/>
      <c r="F43" s="110"/>
      <c r="G43" s="110"/>
      <c r="H43" s="110"/>
      <c r="I43" s="110"/>
      <c r="J43" s="111">
        <f t="shared" si="0"/>
        <v>0</v>
      </c>
      <c r="K43" s="110">
        <f t="shared" si="1"/>
        <v>0</v>
      </c>
      <c r="L43" s="103"/>
      <c r="M43" s="103"/>
      <c r="N43" s="103"/>
      <c r="O43" s="150">
        <f t="shared" si="2"/>
        <v>0</v>
      </c>
      <c r="P43" s="120">
        <f t="shared" si="3"/>
        <v>0</v>
      </c>
      <c r="Q43" s="150">
        <f t="shared" si="4"/>
        <v>0</v>
      </c>
      <c r="R43" s="150">
        <f t="shared" si="5"/>
        <v>0</v>
      </c>
      <c r="S43" s="150">
        <f t="shared" si="6"/>
        <v>0</v>
      </c>
    </row>
    <row r="44" spans="1:19" x14ac:dyDescent="0.25">
      <c r="A44" s="118"/>
      <c r="B44" s="128" t="s">
        <v>55</v>
      </c>
      <c r="C44" s="109"/>
      <c r="D44" s="109"/>
      <c r="E44" s="110"/>
      <c r="F44" s="110"/>
      <c r="G44" s="110"/>
      <c r="H44" s="103"/>
      <c r="I44" s="110"/>
      <c r="J44" s="111">
        <f t="shared" si="0"/>
        <v>0</v>
      </c>
      <c r="K44" s="110">
        <f t="shared" si="1"/>
        <v>0</v>
      </c>
      <c r="L44" s="103"/>
      <c r="M44" s="103"/>
      <c r="N44" s="103"/>
      <c r="O44" s="150">
        <f t="shared" si="2"/>
        <v>0</v>
      </c>
      <c r="P44" s="120">
        <f t="shared" si="3"/>
        <v>0</v>
      </c>
      <c r="Q44" s="150">
        <f t="shared" si="4"/>
        <v>0</v>
      </c>
      <c r="R44" s="150">
        <f t="shared" si="5"/>
        <v>0</v>
      </c>
      <c r="S44" s="150">
        <f t="shared" si="6"/>
        <v>0</v>
      </c>
    </row>
    <row r="45" spans="1:19" ht="71.45" customHeight="1" x14ac:dyDescent="0.25">
      <c r="A45" s="117">
        <f>A40+0.1</f>
        <v>1.7000000000000006</v>
      </c>
      <c r="B45" s="112" t="s">
        <v>63</v>
      </c>
      <c r="C45" s="105"/>
      <c r="D45" s="105"/>
      <c r="E45" s="103"/>
      <c r="F45" s="103"/>
      <c r="G45" s="103"/>
      <c r="H45" s="110"/>
      <c r="I45" s="110"/>
      <c r="J45" s="111">
        <f t="shared" si="0"/>
        <v>0</v>
      </c>
      <c r="K45" s="110">
        <f t="shared" si="1"/>
        <v>0</v>
      </c>
      <c r="L45" s="103"/>
      <c r="M45" s="103"/>
      <c r="N45" s="103"/>
      <c r="O45" s="150">
        <f t="shared" si="2"/>
        <v>0</v>
      </c>
      <c r="P45" s="120">
        <f t="shared" si="3"/>
        <v>0</v>
      </c>
      <c r="Q45" s="150">
        <f t="shared" si="4"/>
        <v>0</v>
      </c>
      <c r="R45" s="150">
        <f t="shared" si="5"/>
        <v>0</v>
      </c>
      <c r="S45" s="150">
        <f t="shared" si="6"/>
        <v>0</v>
      </c>
    </row>
    <row r="46" spans="1:19" x14ac:dyDescent="0.25">
      <c r="A46" s="118"/>
      <c r="B46" s="140" t="s">
        <v>143</v>
      </c>
      <c r="C46" s="109"/>
      <c r="D46" s="109"/>
      <c r="E46" s="110"/>
      <c r="F46" s="110"/>
      <c r="G46" s="110"/>
      <c r="H46" s="110"/>
      <c r="I46" s="110"/>
      <c r="J46" s="111">
        <f t="shared" si="0"/>
        <v>0</v>
      </c>
      <c r="K46" s="110">
        <f t="shared" si="1"/>
        <v>0</v>
      </c>
      <c r="L46" s="103"/>
      <c r="M46" s="103"/>
      <c r="N46" s="103"/>
      <c r="O46" s="150">
        <f t="shared" si="2"/>
        <v>0</v>
      </c>
      <c r="P46" s="120">
        <f t="shared" si="3"/>
        <v>0</v>
      </c>
      <c r="Q46" s="150">
        <f t="shared" si="4"/>
        <v>0</v>
      </c>
      <c r="R46" s="150">
        <f t="shared" si="5"/>
        <v>0</v>
      </c>
      <c r="S46" s="150">
        <f t="shared" si="6"/>
        <v>0</v>
      </c>
    </row>
    <row r="47" spans="1:19" x14ac:dyDescent="0.25">
      <c r="A47" s="118"/>
      <c r="B47" s="119" t="s">
        <v>160</v>
      </c>
      <c r="C47" s="109" t="s">
        <v>22</v>
      </c>
      <c r="D47" s="109">
        <v>30</v>
      </c>
      <c r="E47" s="110">
        <v>4254.7733998860931</v>
      </c>
      <c r="F47" s="110">
        <v>1823.4743142368973</v>
      </c>
      <c r="G47" s="110"/>
      <c r="H47" s="110">
        <v>9</v>
      </c>
      <c r="I47" s="110"/>
      <c r="J47" s="111">
        <f t="shared" si="0"/>
        <v>0</v>
      </c>
      <c r="K47" s="110">
        <f t="shared" si="1"/>
        <v>38292.960598974838</v>
      </c>
      <c r="L47" s="103"/>
      <c r="M47" s="103">
        <v>9</v>
      </c>
      <c r="N47" s="103"/>
      <c r="O47" s="150">
        <f t="shared" si="2"/>
        <v>0</v>
      </c>
      <c r="P47" s="120">
        <f t="shared" si="3"/>
        <v>16411.268828132077</v>
      </c>
      <c r="Q47" s="150">
        <f t="shared" si="4"/>
        <v>0</v>
      </c>
      <c r="R47" s="150">
        <f t="shared" si="5"/>
        <v>54704.229427106911</v>
      </c>
      <c r="S47" s="150">
        <f t="shared" si="6"/>
        <v>54704.229427106911</v>
      </c>
    </row>
    <row r="48" spans="1:19" x14ac:dyDescent="0.25">
      <c r="A48" s="118"/>
      <c r="B48" s="113"/>
      <c r="C48" s="109"/>
      <c r="D48" s="109"/>
      <c r="E48" s="110"/>
      <c r="F48" s="110"/>
      <c r="G48" s="110"/>
      <c r="H48" s="110"/>
      <c r="I48" s="110"/>
      <c r="J48" s="111">
        <f t="shared" si="0"/>
        <v>0</v>
      </c>
      <c r="K48" s="110">
        <f t="shared" si="1"/>
        <v>0</v>
      </c>
      <c r="L48" s="103"/>
      <c r="M48" s="103"/>
      <c r="N48" s="103"/>
      <c r="O48" s="150">
        <f t="shared" si="2"/>
        <v>0</v>
      </c>
      <c r="P48" s="120">
        <f t="shared" si="3"/>
        <v>0</v>
      </c>
      <c r="Q48" s="150">
        <f t="shared" si="4"/>
        <v>0</v>
      </c>
      <c r="R48" s="150">
        <f t="shared" si="5"/>
        <v>0</v>
      </c>
      <c r="S48" s="150">
        <f t="shared" si="6"/>
        <v>0</v>
      </c>
    </row>
    <row r="49" spans="1:19" x14ac:dyDescent="0.25">
      <c r="A49" s="118"/>
      <c r="B49" s="128" t="s">
        <v>56</v>
      </c>
      <c r="C49" s="109"/>
      <c r="D49" s="109"/>
      <c r="E49" s="110"/>
      <c r="F49" s="110"/>
      <c r="G49" s="110"/>
      <c r="H49" s="103"/>
      <c r="I49" s="110"/>
      <c r="J49" s="111">
        <f t="shared" si="0"/>
        <v>0</v>
      </c>
      <c r="K49" s="110">
        <f t="shared" si="1"/>
        <v>0</v>
      </c>
      <c r="L49" s="103"/>
      <c r="M49" s="103"/>
      <c r="N49" s="103"/>
      <c r="O49" s="150">
        <f t="shared" si="2"/>
        <v>0</v>
      </c>
      <c r="P49" s="120">
        <f t="shared" si="3"/>
        <v>0</v>
      </c>
      <c r="Q49" s="150">
        <f t="shared" si="4"/>
        <v>0</v>
      </c>
      <c r="R49" s="150">
        <f t="shared" si="5"/>
        <v>0</v>
      </c>
      <c r="S49" s="150">
        <f t="shared" si="6"/>
        <v>0</v>
      </c>
    </row>
    <row r="50" spans="1:19" ht="118.9" customHeight="1" x14ac:dyDescent="0.25">
      <c r="A50" s="117">
        <f>A45+0.1</f>
        <v>1.8000000000000007</v>
      </c>
      <c r="B50" s="112" t="s">
        <v>117</v>
      </c>
      <c r="C50" s="105"/>
      <c r="D50" s="105"/>
      <c r="E50" s="103"/>
      <c r="F50" s="103"/>
      <c r="G50" s="103"/>
      <c r="H50" s="110"/>
      <c r="I50" s="110"/>
      <c r="J50" s="111">
        <f t="shared" si="0"/>
        <v>0</v>
      </c>
      <c r="K50" s="110">
        <f t="shared" si="1"/>
        <v>0</v>
      </c>
      <c r="L50" s="103"/>
      <c r="M50" s="103"/>
      <c r="N50" s="103"/>
      <c r="O50" s="150">
        <f t="shared" si="2"/>
        <v>0</v>
      </c>
      <c r="P50" s="120">
        <f t="shared" si="3"/>
        <v>0</v>
      </c>
      <c r="Q50" s="150">
        <f t="shared" si="4"/>
        <v>0</v>
      </c>
      <c r="R50" s="150">
        <f t="shared" si="5"/>
        <v>0</v>
      </c>
      <c r="S50" s="150">
        <f t="shared" si="6"/>
        <v>0</v>
      </c>
    </row>
    <row r="51" spans="1:19" x14ac:dyDescent="0.25">
      <c r="A51" s="118"/>
      <c r="B51" s="140" t="s">
        <v>143</v>
      </c>
      <c r="C51" s="109"/>
      <c r="D51" s="109"/>
      <c r="E51" s="110"/>
      <c r="F51" s="110"/>
      <c r="G51" s="110"/>
      <c r="H51" s="120"/>
      <c r="I51" s="110"/>
      <c r="J51" s="111">
        <f t="shared" si="0"/>
        <v>0</v>
      </c>
      <c r="K51" s="110">
        <f t="shared" si="1"/>
        <v>0</v>
      </c>
      <c r="L51" s="103"/>
      <c r="M51" s="103"/>
      <c r="N51" s="103"/>
      <c r="O51" s="150">
        <f t="shared" si="2"/>
        <v>0</v>
      </c>
      <c r="P51" s="120">
        <f t="shared" si="3"/>
        <v>0</v>
      </c>
      <c r="Q51" s="150">
        <f t="shared" si="4"/>
        <v>0</v>
      </c>
      <c r="R51" s="150">
        <f t="shared" si="5"/>
        <v>0</v>
      </c>
      <c r="S51" s="150">
        <f t="shared" si="6"/>
        <v>0</v>
      </c>
    </row>
    <row r="52" spans="1:19" x14ac:dyDescent="0.25">
      <c r="A52" s="118"/>
      <c r="B52" s="114" t="s">
        <v>161</v>
      </c>
      <c r="C52" s="105" t="s">
        <v>22</v>
      </c>
      <c r="D52" s="105">
        <v>9</v>
      </c>
      <c r="E52" s="120">
        <v>16678.711727553484</v>
      </c>
      <c r="F52" s="120">
        <v>7148.0193118086363</v>
      </c>
      <c r="G52" s="120"/>
      <c r="H52" s="110">
        <v>3</v>
      </c>
      <c r="I52" s="110"/>
      <c r="J52" s="111">
        <f t="shared" si="0"/>
        <v>0</v>
      </c>
      <c r="K52" s="110">
        <f t="shared" si="1"/>
        <v>50036.135182660451</v>
      </c>
      <c r="L52" s="103"/>
      <c r="M52" s="103">
        <v>3</v>
      </c>
      <c r="N52" s="103"/>
      <c r="O52" s="150">
        <f t="shared" si="2"/>
        <v>0</v>
      </c>
      <c r="P52" s="120">
        <f t="shared" si="3"/>
        <v>21444.05793542591</v>
      </c>
      <c r="Q52" s="150">
        <f t="shared" si="4"/>
        <v>0</v>
      </c>
      <c r="R52" s="150">
        <f t="shared" si="5"/>
        <v>71480.193118086361</v>
      </c>
      <c r="S52" s="150">
        <f t="shared" si="6"/>
        <v>71480.193118086361</v>
      </c>
    </row>
    <row r="53" spans="1:19" x14ac:dyDescent="0.25">
      <c r="A53" s="118"/>
      <c r="B53" s="113"/>
      <c r="C53" s="109"/>
      <c r="D53" s="109"/>
      <c r="E53" s="110"/>
      <c r="F53" s="110"/>
      <c r="G53" s="110"/>
      <c r="H53" s="111"/>
      <c r="I53" s="110"/>
      <c r="J53" s="111">
        <f t="shared" si="0"/>
        <v>0</v>
      </c>
      <c r="K53" s="110">
        <f t="shared" si="1"/>
        <v>0</v>
      </c>
      <c r="L53" s="103"/>
      <c r="M53" s="103"/>
      <c r="N53" s="103"/>
      <c r="O53" s="150">
        <f t="shared" si="2"/>
        <v>0</v>
      </c>
      <c r="P53" s="120">
        <f t="shared" si="3"/>
        <v>0</v>
      </c>
      <c r="Q53" s="150">
        <f t="shared" si="4"/>
        <v>0</v>
      </c>
      <c r="R53" s="150">
        <f t="shared" si="5"/>
        <v>0</v>
      </c>
      <c r="S53" s="150">
        <f t="shared" si="6"/>
        <v>0</v>
      </c>
    </row>
    <row r="54" spans="1:19" x14ac:dyDescent="0.25">
      <c r="A54" s="108"/>
      <c r="B54" s="128" t="s">
        <v>57</v>
      </c>
      <c r="C54" s="105"/>
      <c r="D54" s="105"/>
      <c r="E54" s="111"/>
      <c r="F54" s="111"/>
      <c r="G54" s="111"/>
      <c r="H54" s="103"/>
      <c r="I54" s="110"/>
      <c r="J54" s="111">
        <f t="shared" si="0"/>
        <v>0</v>
      </c>
      <c r="K54" s="110">
        <f t="shared" si="1"/>
        <v>0</v>
      </c>
      <c r="L54" s="103"/>
      <c r="M54" s="103"/>
      <c r="N54" s="103"/>
      <c r="O54" s="150">
        <f t="shared" si="2"/>
        <v>0</v>
      </c>
      <c r="P54" s="120">
        <f t="shared" si="3"/>
        <v>0</v>
      </c>
      <c r="Q54" s="150">
        <f t="shared" si="4"/>
        <v>0</v>
      </c>
      <c r="R54" s="150">
        <f t="shared" si="5"/>
        <v>0</v>
      </c>
      <c r="S54" s="150">
        <f t="shared" si="6"/>
        <v>0</v>
      </c>
    </row>
    <row r="55" spans="1:19" ht="76.900000000000006" customHeight="1" x14ac:dyDescent="0.25">
      <c r="A55" s="117">
        <f>A50+0.1</f>
        <v>1.9000000000000008</v>
      </c>
      <c r="B55" s="112" t="s">
        <v>66</v>
      </c>
      <c r="C55" s="105"/>
      <c r="D55" s="105"/>
      <c r="E55" s="103"/>
      <c r="F55" s="103"/>
      <c r="G55" s="103"/>
      <c r="H55" s="111"/>
      <c r="I55" s="110"/>
      <c r="J55" s="111">
        <f t="shared" si="0"/>
        <v>0</v>
      </c>
      <c r="K55" s="110">
        <f t="shared" si="1"/>
        <v>0</v>
      </c>
      <c r="L55" s="103"/>
      <c r="M55" s="103"/>
      <c r="N55" s="103"/>
      <c r="O55" s="150">
        <f t="shared" si="2"/>
        <v>0</v>
      </c>
      <c r="P55" s="120">
        <f t="shared" si="3"/>
        <v>0</v>
      </c>
      <c r="Q55" s="150">
        <f t="shared" si="4"/>
        <v>0</v>
      </c>
      <c r="R55" s="150">
        <f t="shared" si="5"/>
        <v>0</v>
      </c>
      <c r="S55" s="150">
        <f t="shared" si="6"/>
        <v>0</v>
      </c>
    </row>
    <row r="56" spans="1:19" x14ac:dyDescent="0.25">
      <c r="A56" s="118"/>
      <c r="B56" s="140" t="s">
        <v>143</v>
      </c>
      <c r="C56" s="109"/>
      <c r="D56" s="109"/>
      <c r="E56" s="111"/>
      <c r="F56" s="111"/>
      <c r="G56" s="111"/>
      <c r="H56" s="111"/>
      <c r="I56" s="110"/>
      <c r="J56" s="111">
        <f t="shared" si="0"/>
        <v>0</v>
      </c>
      <c r="K56" s="110">
        <f t="shared" si="1"/>
        <v>0</v>
      </c>
      <c r="L56" s="103"/>
      <c r="M56" s="103"/>
      <c r="N56" s="103"/>
      <c r="O56" s="150">
        <f t="shared" si="2"/>
        <v>0</v>
      </c>
      <c r="P56" s="120">
        <f t="shared" si="3"/>
        <v>0</v>
      </c>
      <c r="Q56" s="150">
        <f t="shared" si="4"/>
        <v>0</v>
      </c>
      <c r="R56" s="150">
        <f t="shared" si="5"/>
        <v>0</v>
      </c>
      <c r="S56" s="150">
        <f t="shared" si="6"/>
        <v>0</v>
      </c>
    </row>
    <row r="57" spans="1:19" x14ac:dyDescent="0.25">
      <c r="A57" s="118"/>
      <c r="B57" s="113" t="s">
        <v>7</v>
      </c>
      <c r="C57" s="109"/>
      <c r="D57" s="109"/>
      <c r="E57" s="111"/>
      <c r="F57" s="111"/>
      <c r="G57" s="111"/>
      <c r="H57" s="120"/>
      <c r="I57" s="110"/>
      <c r="J57" s="111">
        <f t="shared" si="0"/>
        <v>0</v>
      </c>
      <c r="K57" s="110">
        <f t="shared" si="1"/>
        <v>0</v>
      </c>
      <c r="L57" s="103"/>
      <c r="M57" s="103"/>
      <c r="N57" s="103"/>
      <c r="O57" s="150">
        <f t="shared" si="2"/>
        <v>0</v>
      </c>
      <c r="P57" s="120">
        <f t="shared" si="3"/>
        <v>0</v>
      </c>
      <c r="Q57" s="150">
        <f t="shared" si="4"/>
        <v>0</v>
      </c>
      <c r="R57" s="150">
        <f t="shared" si="5"/>
        <v>0</v>
      </c>
      <c r="S57" s="150">
        <f t="shared" si="6"/>
        <v>0</v>
      </c>
    </row>
    <row r="58" spans="1:19" x14ac:dyDescent="0.25">
      <c r="A58" s="118"/>
      <c r="B58" s="113" t="s">
        <v>64</v>
      </c>
      <c r="C58" s="105" t="s">
        <v>4</v>
      </c>
      <c r="D58" s="105">
        <v>216</v>
      </c>
      <c r="E58" s="120">
        <v>1838.0621087507923</v>
      </c>
      <c r="F58" s="120">
        <v>787.7409037503395</v>
      </c>
      <c r="G58" s="120"/>
      <c r="H58" s="111"/>
      <c r="I58" s="110"/>
      <c r="J58" s="111">
        <f t="shared" si="0"/>
        <v>0</v>
      </c>
      <c r="K58" s="110">
        <f t="shared" si="1"/>
        <v>0</v>
      </c>
      <c r="L58" s="103"/>
      <c r="M58" s="103"/>
      <c r="N58" s="103"/>
      <c r="O58" s="150">
        <f t="shared" si="2"/>
        <v>0</v>
      </c>
      <c r="P58" s="120">
        <f t="shared" si="3"/>
        <v>0</v>
      </c>
      <c r="Q58" s="150">
        <f t="shared" si="4"/>
        <v>0</v>
      </c>
      <c r="R58" s="150">
        <f t="shared" si="5"/>
        <v>0</v>
      </c>
      <c r="S58" s="150">
        <f t="shared" si="6"/>
        <v>0</v>
      </c>
    </row>
    <row r="59" spans="1:19" x14ac:dyDescent="0.25">
      <c r="A59" s="108"/>
      <c r="B59" s="113"/>
      <c r="C59" s="105"/>
      <c r="D59" s="105"/>
      <c r="E59" s="111"/>
      <c r="F59" s="111"/>
      <c r="G59" s="111"/>
      <c r="H59" s="111"/>
      <c r="I59" s="110"/>
      <c r="J59" s="111">
        <f t="shared" si="0"/>
        <v>0</v>
      </c>
      <c r="K59" s="110">
        <f t="shared" si="1"/>
        <v>0</v>
      </c>
      <c r="L59" s="103"/>
      <c r="M59" s="103"/>
      <c r="N59" s="103"/>
      <c r="O59" s="150">
        <f t="shared" si="2"/>
        <v>0</v>
      </c>
      <c r="P59" s="120">
        <f t="shared" si="3"/>
        <v>0</v>
      </c>
      <c r="Q59" s="150">
        <f t="shared" si="4"/>
        <v>0</v>
      </c>
      <c r="R59" s="150">
        <f t="shared" si="5"/>
        <v>0</v>
      </c>
      <c r="S59" s="150">
        <f t="shared" si="6"/>
        <v>0</v>
      </c>
    </row>
    <row r="60" spans="1:19" x14ac:dyDescent="0.25">
      <c r="A60" s="108"/>
      <c r="B60" s="128" t="s">
        <v>58</v>
      </c>
      <c r="C60" s="105"/>
      <c r="D60" s="105"/>
      <c r="E60" s="111"/>
      <c r="F60" s="111"/>
      <c r="G60" s="111"/>
      <c r="H60" s="110"/>
      <c r="I60" s="110"/>
      <c r="J60" s="111">
        <f t="shared" si="0"/>
        <v>0</v>
      </c>
      <c r="K60" s="110">
        <f t="shared" si="1"/>
        <v>0</v>
      </c>
      <c r="L60" s="103"/>
      <c r="M60" s="103"/>
      <c r="N60" s="103"/>
      <c r="O60" s="150">
        <f t="shared" si="2"/>
        <v>0</v>
      </c>
      <c r="P60" s="120">
        <f t="shared" si="3"/>
        <v>0</v>
      </c>
      <c r="Q60" s="150">
        <f t="shared" si="4"/>
        <v>0</v>
      </c>
      <c r="R60" s="150">
        <f t="shared" si="5"/>
        <v>0</v>
      </c>
      <c r="S60" s="150">
        <f t="shared" si="6"/>
        <v>0</v>
      </c>
    </row>
    <row r="61" spans="1:19" ht="60" customHeight="1" x14ac:dyDescent="0.25">
      <c r="A61" s="117">
        <f>A55+0.1</f>
        <v>2.0000000000000009</v>
      </c>
      <c r="B61" s="112" t="s">
        <v>65</v>
      </c>
      <c r="C61" s="109"/>
      <c r="D61" s="109"/>
      <c r="E61" s="110"/>
      <c r="F61" s="110"/>
      <c r="G61" s="110"/>
      <c r="H61" s="110"/>
      <c r="I61" s="110"/>
      <c r="J61" s="111">
        <f t="shared" si="0"/>
        <v>0</v>
      </c>
      <c r="K61" s="110">
        <f t="shared" si="1"/>
        <v>0</v>
      </c>
      <c r="L61" s="103"/>
      <c r="M61" s="103"/>
      <c r="N61" s="103"/>
      <c r="O61" s="150">
        <f t="shared" si="2"/>
        <v>0</v>
      </c>
      <c r="P61" s="120">
        <f t="shared" si="3"/>
        <v>0</v>
      </c>
      <c r="Q61" s="150">
        <f t="shared" si="4"/>
        <v>0</v>
      </c>
      <c r="R61" s="150">
        <f t="shared" si="5"/>
        <v>0</v>
      </c>
      <c r="S61" s="150">
        <f t="shared" si="6"/>
        <v>0</v>
      </c>
    </row>
    <row r="62" spans="1:19" x14ac:dyDescent="0.25">
      <c r="A62" s="118"/>
      <c r="B62" s="140" t="s">
        <v>143</v>
      </c>
      <c r="C62" s="109"/>
      <c r="D62" s="109"/>
      <c r="E62" s="110"/>
      <c r="F62" s="110"/>
      <c r="G62" s="110"/>
      <c r="H62" s="110"/>
      <c r="I62" s="110"/>
      <c r="J62" s="111">
        <f t="shared" si="0"/>
        <v>0</v>
      </c>
      <c r="K62" s="110">
        <f t="shared" si="1"/>
        <v>0</v>
      </c>
      <c r="L62" s="103"/>
      <c r="M62" s="103"/>
      <c r="N62" s="103"/>
      <c r="O62" s="150">
        <f t="shared" si="2"/>
        <v>0</v>
      </c>
      <c r="P62" s="120">
        <f t="shared" si="3"/>
        <v>0</v>
      </c>
      <c r="Q62" s="150">
        <f t="shared" si="4"/>
        <v>0</v>
      </c>
      <c r="R62" s="150">
        <f t="shared" si="5"/>
        <v>0</v>
      </c>
      <c r="S62" s="150">
        <f t="shared" si="6"/>
        <v>0</v>
      </c>
    </row>
    <row r="63" spans="1:19" x14ac:dyDescent="0.25">
      <c r="A63" s="118"/>
      <c r="B63" s="119" t="s">
        <v>174</v>
      </c>
      <c r="C63" s="109" t="s">
        <v>22</v>
      </c>
      <c r="D63" s="109">
        <v>8</v>
      </c>
      <c r="E63" s="110">
        <v>6467.2555678268618</v>
      </c>
      <c r="F63" s="110">
        <v>2771.6809576400838</v>
      </c>
      <c r="G63" s="110"/>
      <c r="H63" s="110">
        <v>3</v>
      </c>
      <c r="I63" s="110"/>
      <c r="J63" s="111">
        <f t="shared" si="0"/>
        <v>0</v>
      </c>
      <c r="K63" s="110">
        <f t="shared" si="1"/>
        <v>19401.766703480585</v>
      </c>
      <c r="L63" s="103"/>
      <c r="M63" s="103">
        <v>3</v>
      </c>
      <c r="N63" s="103"/>
      <c r="O63" s="150">
        <f t="shared" si="2"/>
        <v>0</v>
      </c>
      <c r="P63" s="120">
        <f t="shared" si="3"/>
        <v>8315.0428729202504</v>
      </c>
      <c r="Q63" s="150">
        <f t="shared" si="4"/>
        <v>0</v>
      </c>
      <c r="R63" s="150">
        <f t="shared" si="5"/>
        <v>27716.809576400836</v>
      </c>
      <c r="S63" s="150">
        <f t="shared" si="6"/>
        <v>27716.809576400836</v>
      </c>
    </row>
    <row r="64" spans="1:19" x14ac:dyDescent="0.25">
      <c r="A64" s="118"/>
      <c r="B64" s="113"/>
      <c r="C64" s="109"/>
      <c r="D64" s="109"/>
      <c r="E64" s="110"/>
      <c r="F64" s="110"/>
      <c r="G64" s="110"/>
      <c r="H64" s="110"/>
      <c r="I64" s="110"/>
      <c r="J64" s="111">
        <f t="shared" si="0"/>
        <v>0</v>
      </c>
      <c r="K64" s="110">
        <f t="shared" si="1"/>
        <v>0</v>
      </c>
      <c r="L64" s="103"/>
      <c r="M64" s="103"/>
      <c r="N64" s="103"/>
      <c r="O64" s="150">
        <f t="shared" si="2"/>
        <v>0</v>
      </c>
      <c r="P64" s="120">
        <f t="shared" si="3"/>
        <v>0</v>
      </c>
      <c r="Q64" s="150">
        <f t="shared" si="4"/>
        <v>0</v>
      </c>
      <c r="R64" s="150">
        <f t="shared" si="5"/>
        <v>0</v>
      </c>
      <c r="S64" s="150">
        <f t="shared" si="6"/>
        <v>0</v>
      </c>
    </row>
    <row r="65" spans="1:19" x14ac:dyDescent="0.25">
      <c r="A65" s="118"/>
      <c r="B65" s="128" t="s">
        <v>59</v>
      </c>
      <c r="C65" s="109"/>
      <c r="D65" s="109"/>
      <c r="E65" s="110"/>
      <c r="F65" s="110"/>
      <c r="G65" s="110"/>
      <c r="H65" s="110"/>
      <c r="I65" s="110"/>
      <c r="J65" s="111">
        <f t="shared" si="0"/>
        <v>0</v>
      </c>
      <c r="K65" s="110">
        <f t="shared" si="1"/>
        <v>0</v>
      </c>
      <c r="L65" s="103"/>
      <c r="M65" s="103"/>
      <c r="N65" s="103"/>
      <c r="O65" s="150">
        <f t="shared" si="2"/>
        <v>0</v>
      </c>
      <c r="P65" s="120">
        <f t="shared" si="3"/>
        <v>0</v>
      </c>
      <c r="Q65" s="150">
        <f t="shared" si="4"/>
        <v>0</v>
      </c>
      <c r="R65" s="150">
        <f t="shared" si="5"/>
        <v>0</v>
      </c>
      <c r="S65" s="150">
        <f t="shared" si="6"/>
        <v>0</v>
      </c>
    </row>
    <row r="66" spans="1:19" ht="57" customHeight="1" x14ac:dyDescent="0.25">
      <c r="A66" s="118">
        <v>1.1000000000000001</v>
      </c>
      <c r="B66" s="112" t="s">
        <v>114</v>
      </c>
      <c r="C66" s="109"/>
      <c r="D66" s="109"/>
      <c r="E66" s="110"/>
      <c r="F66" s="110"/>
      <c r="G66" s="110"/>
      <c r="H66" s="110"/>
      <c r="I66" s="110"/>
      <c r="J66" s="111">
        <f t="shared" si="0"/>
        <v>0</v>
      </c>
      <c r="K66" s="110">
        <f t="shared" si="1"/>
        <v>0</v>
      </c>
      <c r="L66" s="103"/>
      <c r="M66" s="103"/>
      <c r="N66" s="103"/>
      <c r="O66" s="150">
        <f t="shared" si="2"/>
        <v>0</v>
      </c>
      <c r="P66" s="120">
        <f t="shared" si="3"/>
        <v>0</v>
      </c>
      <c r="Q66" s="150">
        <f t="shared" si="4"/>
        <v>0</v>
      </c>
      <c r="R66" s="150">
        <f t="shared" si="5"/>
        <v>0</v>
      </c>
      <c r="S66" s="150">
        <f t="shared" si="6"/>
        <v>0</v>
      </c>
    </row>
    <row r="67" spans="1:19" x14ac:dyDescent="0.25">
      <c r="A67" s="118"/>
      <c r="B67" s="140" t="s">
        <v>143</v>
      </c>
      <c r="C67" s="109"/>
      <c r="D67" s="109"/>
      <c r="E67" s="110"/>
      <c r="F67" s="110"/>
      <c r="G67" s="110"/>
      <c r="H67" s="110"/>
      <c r="I67" s="110"/>
      <c r="J67" s="111">
        <f t="shared" si="0"/>
        <v>0</v>
      </c>
      <c r="K67" s="110">
        <f t="shared" si="1"/>
        <v>0</v>
      </c>
      <c r="L67" s="103"/>
      <c r="M67" s="103"/>
      <c r="N67" s="103"/>
      <c r="O67" s="150">
        <f t="shared" si="2"/>
        <v>0</v>
      </c>
      <c r="P67" s="120">
        <f t="shared" si="3"/>
        <v>0</v>
      </c>
      <c r="Q67" s="150">
        <f t="shared" si="4"/>
        <v>0</v>
      </c>
      <c r="R67" s="150">
        <f t="shared" si="5"/>
        <v>0</v>
      </c>
      <c r="S67" s="150">
        <f t="shared" si="6"/>
        <v>0</v>
      </c>
    </row>
    <row r="68" spans="1:19" x14ac:dyDescent="0.25">
      <c r="A68" s="118"/>
      <c r="B68" s="112" t="s">
        <v>109</v>
      </c>
      <c r="C68" s="109" t="s">
        <v>22</v>
      </c>
      <c r="D68" s="109">
        <v>25</v>
      </c>
      <c r="E68" s="110">
        <v>6739.5610654195725</v>
      </c>
      <c r="F68" s="110">
        <v>2888.3833137512452</v>
      </c>
      <c r="G68" s="110"/>
      <c r="H68" s="110"/>
      <c r="I68" s="110"/>
      <c r="J68" s="111">
        <f t="shared" si="0"/>
        <v>0</v>
      </c>
      <c r="K68" s="110">
        <f t="shared" si="1"/>
        <v>0</v>
      </c>
      <c r="L68" s="103"/>
      <c r="M68" s="103"/>
      <c r="N68" s="103"/>
      <c r="O68" s="150">
        <f t="shared" si="2"/>
        <v>0</v>
      </c>
      <c r="P68" s="120">
        <f t="shared" si="3"/>
        <v>0</v>
      </c>
      <c r="Q68" s="150">
        <f t="shared" si="4"/>
        <v>0</v>
      </c>
      <c r="R68" s="150">
        <f t="shared" si="5"/>
        <v>0</v>
      </c>
      <c r="S68" s="150">
        <f t="shared" si="6"/>
        <v>0</v>
      </c>
    </row>
    <row r="69" spans="1:19" x14ac:dyDescent="0.25">
      <c r="A69" s="118"/>
      <c r="B69" s="112"/>
      <c r="C69" s="109"/>
      <c r="D69" s="109"/>
      <c r="E69" s="110"/>
      <c r="F69" s="110"/>
      <c r="G69" s="110"/>
      <c r="H69" s="124"/>
      <c r="I69" s="110"/>
      <c r="J69" s="111">
        <f t="shared" si="0"/>
        <v>0</v>
      </c>
      <c r="K69" s="110">
        <f t="shared" si="1"/>
        <v>0</v>
      </c>
      <c r="L69" s="103"/>
      <c r="M69" s="103"/>
      <c r="N69" s="103"/>
      <c r="O69" s="150">
        <f t="shared" si="2"/>
        <v>0</v>
      </c>
      <c r="P69" s="120">
        <f t="shared" si="3"/>
        <v>0</v>
      </c>
      <c r="Q69" s="150">
        <f t="shared" si="4"/>
        <v>0</v>
      </c>
      <c r="R69" s="150">
        <f t="shared" si="5"/>
        <v>0</v>
      </c>
      <c r="S69" s="150">
        <f t="shared" si="6"/>
        <v>0</v>
      </c>
    </row>
    <row r="70" spans="1:19" x14ac:dyDescent="0.25">
      <c r="A70" s="121"/>
      <c r="B70" s="122" t="s">
        <v>116</v>
      </c>
      <c r="C70" s="123"/>
      <c r="D70" s="123"/>
      <c r="E70" s="124"/>
      <c r="F70" s="124"/>
      <c r="G70" s="124"/>
      <c r="H70" s="105"/>
      <c r="I70" s="110"/>
      <c r="J70" s="111">
        <f t="shared" si="0"/>
        <v>0</v>
      </c>
      <c r="K70" s="110">
        <f t="shared" si="1"/>
        <v>0</v>
      </c>
      <c r="L70" s="103"/>
      <c r="M70" s="103"/>
      <c r="N70" s="103"/>
      <c r="O70" s="150">
        <f t="shared" si="2"/>
        <v>0</v>
      </c>
      <c r="P70" s="120">
        <f t="shared" si="3"/>
        <v>0</v>
      </c>
      <c r="Q70" s="150">
        <f t="shared" si="4"/>
        <v>0</v>
      </c>
      <c r="R70" s="150">
        <f t="shared" si="5"/>
        <v>0</v>
      </c>
      <c r="S70" s="150">
        <f t="shared" si="6"/>
        <v>0</v>
      </c>
    </row>
    <row r="71" spans="1:19" x14ac:dyDescent="0.25">
      <c r="A71" s="108"/>
      <c r="B71" s="113"/>
      <c r="C71" s="105"/>
      <c r="D71" s="105"/>
      <c r="E71" s="105"/>
      <c r="F71" s="105"/>
      <c r="G71" s="105"/>
      <c r="H71" s="105"/>
      <c r="I71" s="110"/>
      <c r="J71" s="111">
        <f t="shared" si="0"/>
        <v>0</v>
      </c>
      <c r="K71" s="110">
        <f t="shared" si="1"/>
        <v>0</v>
      </c>
      <c r="L71" s="103"/>
      <c r="M71" s="103"/>
      <c r="N71" s="103"/>
      <c r="O71" s="150">
        <f t="shared" si="2"/>
        <v>0</v>
      </c>
      <c r="P71" s="120">
        <f t="shared" si="3"/>
        <v>0</v>
      </c>
      <c r="Q71" s="150">
        <f t="shared" si="4"/>
        <v>0</v>
      </c>
      <c r="R71" s="150">
        <f t="shared" si="5"/>
        <v>0</v>
      </c>
      <c r="S71" s="150">
        <f t="shared" si="6"/>
        <v>0</v>
      </c>
    </row>
    <row r="72" spans="1:19" x14ac:dyDescent="0.25">
      <c r="A72" s="108"/>
      <c r="B72" s="128" t="s">
        <v>32</v>
      </c>
      <c r="C72" s="105"/>
      <c r="D72" s="105"/>
      <c r="E72" s="105"/>
      <c r="F72" s="105"/>
      <c r="G72" s="105"/>
      <c r="H72" s="105"/>
      <c r="I72" s="110"/>
      <c r="J72" s="111">
        <f t="shared" si="0"/>
        <v>0</v>
      </c>
      <c r="K72" s="110">
        <f t="shared" si="1"/>
        <v>0</v>
      </c>
      <c r="L72" s="103"/>
      <c r="M72" s="103"/>
      <c r="N72" s="103"/>
      <c r="O72" s="150">
        <f t="shared" si="2"/>
        <v>0</v>
      </c>
      <c r="P72" s="120">
        <f t="shared" si="3"/>
        <v>0</v>
      </c>
      <c r="Q72" s="150">
        <f t="shared" si="4"/>
        <v>0</v>
      </c>
      <c r="R72" s="150">
        <f t="shared" si="5"/>
        <v>0</v>
      </c>
      <c r="S72" s="150">
        <f t="shared" si="6"/>
        <v>0</v>
      </c>
    </row>
    <row r="73" spans="1:19" ht="155.44999999999999" customHeight="1" x14ac:dyDescent="0.25">
      <c r="A73" s="108">
        <v>2.1</v>
      </c>
      <c r="B73" s="112" t="s">
        <v>124</v>
      </c>
      <c r="C73" s="105"/>
      <c r="D73" s="105"/>
      <c r="E73" s="105"/>
      <c r="F73" s="105"/>
      <c r="G73" s="105"/>
      <c r="H73" s="111"/>
      <c r="I73" s="110"/>
      <c r="J73" s="111">
        <f t="shared" ref="J73:J136" si="7">E73*G73</f>
        <v>0</v>
      </c>
      <c r="K73" s="110">
        <f t="shared" ref="K73:K136" si="8">H73*E73</f>
        <v>0</v>
      </c>
      <c r="L73" s="103"/>
      <c r="M73" s="103"/>
      <c r="N73" s="103"/>
      <c r="O73" s="150">
        <f t="shared" ref="O73:O136" si="9">L73*F73</f>
        <v>0</v>
      </c>
      <c r="P73" s="120">
        <f t="shared" ref="P73:P136" si="10">M73*F73</f>
        <v>0</v>
      </c>
      <c r="Q73" s="150">
        <f t="shared" ref="Q73:Q136" si="11">J73+O73</f>
        <v>0</v>
      </c>
      <c r="R73" s="150">
        <f t="shared" ref="R73:R136" si="12">K73+P73</f>
        <v>0</v>
      </c>
      <c r="S73" s="150">
        <f t="shared" ref="S73:S136" si="13">Q73+R73</f>
        <v>0</v>
      </c>
    </row>
    <row r="74" spans="1:19" x14ac:dyDescent="0.25">
      <c r="A74" s="108"/>
      <c r="B74" s="113" t="s">
        <v>8</v>
      </c>
      <c r="C74" s="109" t="s">
        <v>6</v>
      </c>
      <c r="D74" s="105">
        <v>880</v>
      </c>
      <c r="E74" s="111">
        <v>238.26731039362122</v>
      </c>
      <c r="F74" s="111">
        <v>102.11456159726625</v>
      </c>
      <c r="G74" s="111"/>
      <c r="H74" s="129">
        <v>668.45</v>
      </c>
      <c r="I74" s="110"/>
      <c r="J74" s="111">
        <f t="shared" si="7"/>
        <v>0</v>
      </c>
      <c r="K74" s="110">
        <f t="shared" si="8"/>
        <v>159269.78363261611</v>
      </c>
      <c r="L74" s="103"/>
      <c r="M74" s="129">
        <v>668.45</v>
      </c>
      <c r="N74" s="103"/>
      <c r="O74" s="150">
        <f t="shared" si="9"/>
        <v>0</v>
      </c>
      <c r="P74" s="120">
        <f t="shared" si="10"/>
        <v>68258.478699692627</v>
      </c>
      <c r="Q74" s="150">
        <f t="shared" si="11"/>
        <v>0</v>
      </c>
      <c r="R74" s="150">
        <f t="shared" si="12"/>
        <v>227528.26233230875</v>
      </c>
      <c r="S74" s="150">
        <f t="shared" si="13"/>
        <v>227528.26233230875</v>
      </c>
    </row>
    <row r="75" spans="1:19" x14ac:dyDescent="0.25">
      <c r="A75" s="108"/>
      <c r="B75" s="113" t="s">
        <v>9</v>
      </c>
      <c r="C75" s="109" t="s">
        <v>6</v>
      </c>
      <c r="D75" s="105">
        <v>374</v>
      </c>
      <c r="E75" s="111">
        <v>357.40096559043184</v>
      </c>
      <c r="F75" s="111">
        <v>153.17184239589935</v>
      </c>
      <c r="G75" s="111"/>
      <c r="H75" s="129">
        <v>1192.78</v>
      </c>
      <c r="I75" s="110"/>
      <c r="J75" s="111">
        <f t="shared" si="7"/>
        <v>0</v>
      </c>
      <c r="K75" s="110">
        <f t="shared" si="8"/>
        <v>426300.72373695526</v>
      </c>
      <c r="L75" s="103"/>
      <c r="M75" s="129">
        <v>1192.78</v>
      </c>
      <c r="N75" s="103"/>
      <c r="O75" s="150">
        <f t="shared" si="9"/>
        <v>0</v>
      </c>
      <c r="P75" s="120">
        <f t="shared" si="10"/>
        <v>182700.31017298083</v>
      </c>
      <c r="Q75" s="150">
        <f t="shared" si="11"/>
        <v>0</v>
      </c>
      <c r="R75" s="150">
        <f t="shared" si="12"/>
        <v>609001.03390993609</v>
      </c>
      <c r="S75" s="150">
        <f t="shared" si="13"/>
        <v>609001.03390993609</v>
      </c>
    </row>
    <row r="76" spans="1:19" x14ac:dyDescent="0.25">
      <c r="A76" s="108"/>
      <c r="B76" s="113" t="s">
        <v>10</v>
      </c>
      <c r="C76" s="109" t="s">
        <v>6</v>
      </c>
      <c r="D76" s="105">
        <v>207</v>
      </c>
      <c r="E76" s="111">
        <v>510.57280798633121</v>
      </c>
      <c r="F76" s="111">
        <v>218.81691770842767</v>
      </c>
      <c r="G76" s="111"/>
      <c r="H76" s="129">
        <v>191.19</v>
      </c>
      <c r="I76" s="110"/>
      <c r="J76" s="111">
        <f t="shared" si="7"/>
        <v>0</v>
      </c>
      <c r="K76" s="110">
        <f t="shared" si="8"/>
        <v>97616.415158906661</v>
      </c>
      <c r="L76" s="103"/>
      <c r="M76" s="129">
        <v>191.19</v>
      </c>
      <c r="N76" s="103"/>
      <c r="O76" s="150">
        <f t="shared" si="9"/>
        <v>0</v>
      </c>
      <c r="P76" s="120">
        <f t="shared" si="10"/>
        <v>41835.606496674285</v>
      </c>
      <c r="Q76" s="150">
        <f t="shared" si="11"/>
        <v>0</v>
      </c>
      <c r="R76" s="150">
        <f t="shared" si="12"/>
        <v>139452.02165558096</v>
      </c>
      <c r="S76" s="150">
        <f t="shared" si="13"/>
        <v>139452.02165558096</v>
      </c>
    </row>
    <row r="77" spans="1:19" x14ac:dyDescent="0.25">
      <c r="A77" s="108"/>
      <c r="B77" s="113" t="s">
        <v>11</v>
      </c>
      <c r="C77" s="109" t="s">
        <v>6</v>
      </c>
      <c r="D77" s="105">
        <v>55</v>
      </c>
      <c r="E77" s="111">
        <v>748.8401183799524</v>
      </c>
      <c r="F77" s="111">
        <v>320.93147930569393</v>
      </c>
      <c r="G77" s="111"/>
      <c r="H77" s="159">
        <v>11.66</v>
      </c>
      <c r="I77" s="110"/>
      <c r="J77" s="111">
        <f t="shared" si="7"/>
        <v>0</v>
      </c>
      <c r="K77" s="110">
        <f t="shared" si="8"/>
        <v>8731.4757803102457</v>
      </c>
      <c r="L77" s="103"/>
      <c r="M77" s="129">
        <v>11.66</v>
      </c>
      <c r="N77" s="103"/>
      <c r="O77" s="150">
        <f t="shared" si="9"/>
        <v>0</v>
      </c>
      <c r="P77" s="120">
        <f t="shared" si="10"/>
        <v>3742.0610487043914</v>
      </c>
      <c r="Q77" s="150">
        <f t="shared" si="11"/>
        <v>0</v>
      </c>
      <c r="R77" s="150">
        <f t="shared" si="12"/>
        <v>12473.536829014636</v>
      </c>
      <c r="S77" s="150">
        <f t="shared" si="13"/>
        <v>12473.536829014636</v>
      </c>
    </row>
    <row r="78" spans="1:19" x14ac:dyDescent="0.25">
      <c r="A78" s="108"/>
      <c r="B78" s="113" t="s">
        <v>12</v>
      </c>
      <c r="C78" s="109" t="s">
        <v>6</v>
      </c>
      <c r="D78" s="105">
        <v>208</v>
      </c>
      <c r="E78" s="111">
        <v>1347.9122130839144</v>
      </c>
      <c r="F78" s="111">
        <v>577.67666275024897</v>
      </c>
      <c r="G78" s="111"/>
      <c r="H78" s="129">
        <v>287.62</v>
      </c>
      <c r="I78" s="110"/>
      <c r="J78" s="111">
        <f t="shared" si="7"/>
        <v>0</v>
      </c>
      <c r="K78" s="110">
        <f t="shared" si="8"/>
        <v>387686.51072719548</v>
      </c>
      <c r="L78" s="103"/>
      <c r="M78" s="129">
        <v>287.62</v>
      </c>
      <c r="N78" s="103"/>
      <c r="O78" s="150">
        <f t="shared" si="9"/>
        <v>0</v>
      </c>
      <c r="P78" s="120">
        <f t="shared" si="10"/>
        <v>166151.36174022662</v>
      </c>
      <c r="Q78" s="150">
        <f t="shared" si="11"/>
        <v>0</v>
      </c>
      <c r="R78" s="150">
        <f t="shared" si="12"/>
        <v>553837.87246742216</v>
      </c>
      <c r="S78" s="150">
        <f t="shared" si="13"/>
        <v>553837.87246742216</v>
      </c>
    </row>
    <row r="79" spans="1:19" x14ac:dyDescent="0.25">
      <c r="A79" s="108"/>
      <c r="B79" s="113"/>
      <c r="C79" s="109"/>
      <c r="D79" s="125"/>
      <c r="E79" s="111"/>
      <c r="F79" s="111"/>
      <c r="G79" s="111"/>
      <c r="H79" s="111"/>
      <c r="I79" s="110"/>
      <c r="J79" s="111">
        <f t="shared" si="7"/>
        <v>0</v>
      </c>
      <c r="K79" s="110">
        <f t="shared" si="8"/>
        <v>0</v>
      </c>
      <c r="L79" s="103"/>
      <c r="M79" s="103"/>
      <c r="N79" s="103"/>
      <c r="O79" s="150">
        <f t="shared" si="9"/>
        <v>0</v>
      </c>
      <c r="P79" s="120">
        <f t="shared" si="10"/>
        <v>0</v>
      </c>
      <c r="Q79" s="150">
        <f t="shared" si="11"/>
        <v>0</v>
      </c>
      <c r="R79" s="150">
        <f t="shared" si="12"/>
        <v>0</v>
      </c>
      <c r="S79" s="150">
        <f t="shared" si="13"/>
        <v>0</v>
      </c>
    </row>
    <row r="80" spans="1:19" x14ac:dyDescent="0.25">
      <c r="A80" s="108"/>
      <c r="B80" s="104" t="s">
        <v>71</v>
      </c>
      <c r="C80" s="109"/>
      <c r="D80" s="125"/>
      <c r="E80" s="111"/>
      <c r="F80" s="111"/>
      <c r="G80" s="111"/>
      <c r="H80" s="111"/>
      <c r="I80" s="110"/>
      <c r="J80" s="111">
        <f t="shared" si="7"/>
        <v>0</v>
      </c>
      <c r="K80" s="110">
        <f t="shared" si="8"/>
        <v>0</v>
      </c>
      <c r="L80" s="103"/>
      <c r="M80" s="103"/>
      <c r="N80" s="103"/>
      <c r="O80" s="150">
        <f t="shared" si="9"/>
        <v>0</v>
      </c>
      <c r="P80" s="120">
        <f t="shared" si="10"/>
        <v>0</v>
      </c>
      <c r="Q80" s="150">
        <f t="shared" si="11"/>
        <v>0</v>
      </c>
      <c r="R80" s="150">
        <f t="shared" si="12"/>
        <v>0</v>
      </c>
      <c r="S80" s="150">
        <f t="shared" si="13"/>
        <v>0</v>
      </c>
    </row>
    <row r="81" spans="1:19" ht="62.45" customHeight="1" x14ac:dyDescent="0.25">
      <c r="A81" s="108">
        <v>2.2000000000000002</v>
      </c>
      <c r="B81" s="112" t="s">
        <v>135</v>
      </c>
      <c r="C81" s="105"/>
      <c r="D81" s="105"/>
      <c r="E81" s="111"/>
      <c r="F81" s="111"/>
      <c r="G81" s="111"/>
      <c r="H81" s="126"/>
      <c r="I81" s="110"/>
      <c r="J81" s="111">
        <f t="shared" si="7"/>
        <v>0</v>
      </c>
      <c r="K81" s="110">
        <f t="shared" si="8"/>
        <v>0</v>
      </c>
      <c r="L81" s="103"/>
      <c r="M81" s="103"/>
      <c r="N81" s="103"/>
      <c r="O81" s="150">
        <f t="shared" si="9"/>
        <v>0</v>
      </c>
      <c r="P81" s="120">
        <f t="shared" si="10"/>
        <v>0</v>
      </c>
      <c r="Q81" s="150">
        <f t="shared" si="11"/>
        <v>0</v>
      </c>
      <c r="R81" s="150">
        <f t="shared" si="12"/>
        <v>0</v>
      </c>
      <c r="S81" s="150">
        <f t="shared" si="13"/>
        <v>0</v>
      </c>
    </row>
    <row r="82" spans="1:19" x14ac:dyDescent="0.25">
      <c r="A82" s="108"/>
      <c r="B82" s="113" t="s">
        <v>8</v>
      </c>
      <c r="C82" s="109" t="s">
        <v>18</v>
      </c>
      <c r="D82" s="105">
        <v>8</v>
      </c>
      <c r="E82" s="126">
        <v>7828.7830557904117</v>
      </c>
      <c r="F82" s="126">
        <v>3355.1927381958908</v>
      </c>
      <c r="G82" s="126"/>
      <c r="H82" s="126">
        <v>13</v>
      </c>
      <c r="I82" s="110"/>
      <c r="J82" s="111">
        <f t="shared" si="7"/>
        <v>0</v>
      </c>
      <c r="K82" s="110">
        <f t="shared" si="8"/>
        <v>101774.17972527535</v>
      </c>
      <c r="L82" s="103"/>
      <c r="M82" s="126">
        <v>13</v>
      </c>
      <c r="N82" s="103"/>
      <c r="O82" s="150">
        <f t="shared" si="9"/>
        <v>0</v>
      </c>
      <c r="P82" s="120">
        <f t="shared" si="10"/>
        <v>43617.50559654658</v>
      </c>
      <c r="Q82" s="150">
        <f t="shared" si="11"/>
        <v>0</v>
      </c>
      <c r="R82" s="150">
        <f t="shared" si="12"/>
        <v>145391.68532182192</v>
      </c>
      <c r="S82" s="150">
        <f t="shared" si="13"/>
        <v>145391.68532182192</v>
      </c>
    </row>
    <row r="83" spans="1:19" x14ac:dyDescent="0.25">
      <c r="A83" s="108"/>
      <c r="B83" s="113" t="s">
        <v>9</v>
      </c>
      <c r="C83" s="109" t="s">
        <v>18</v>
      </c>
      <c r="D83" s="105">
        <v>10</v>
      </c>
      <c r="E83" s="126">
        <v>9939.150662133914</v>
      </c>
      <c r="F83" s="126">
        <v>4259.6359980573916</v>
      </c>
      <c r="G83" s="126"/>
      <c r="H83" s="126">
        <v>1</v>
      </c>
      <c r="I83" s="110"/>
      <c r="J83" s="111">
        <f t="shared" si="7"/>
        <v>0</v>
      </c>
      <c r="K83" s="110">
        <f t="shared" si="8"/>
        <v>9939.150662133914</v>
      </c>
      <c r="L83" s="103"/>
      <c r="M83" s="126">
        <v>1</v>
      </c>
      <c r="N83" s="103"/>
      <c r="O83" s="150">
        <f t="shared" si="9"/>
        <v>0</v>
      </c>
      <c r="P83" s="120">
        <f t="shared" si="10"/>
        <v>4259.6359980573916</v>
      </c>
      <c r="Q83" s="150">
        <f t="shared" si="11"/>
        <v>0</v>
      </c>
      <c r="R83" s="150">
        <f t="shared" si="12"/>
        <v>14198.786660191305</v>
      </c>
      <c r="S83" s="150">
        <f t="shared" si="13"/>
        <v>14198.786660191305</v>
      </c>
    </row>
    <row r="84" spans="1:19" x14ac:dyDescent="0.25">
      <c r="A84" s="108"/>
      <c r="B84" s="113" t="s">
        <v>10</v>
      </c>
      <c r="C84" s="109" t="s">
        <v>18</v>
      </c>
      <c r="D84" s="105">
        <v>11</v>
      </c>
      <c r="E84" s="126">
        <v>11062.410839703844</v>
      </c>
      <c r="F84" s="126">
        <v>4741.0332170159327</v>
      </c>
      <c r="G84" s="126"/>
      <c r="H84" s="126">
        <v>9</v>
      </c>
      <c r="I84" s="110"/>
      <c r="J84" s="111">
        <f t="shared" si="7"/>
        <v>0</v>
      </c>
      <c r="K84" s="110">
        <f t="shared" si="8"/>
        <v>99561.697557334584</v>
      </c>
      <c r="L84" s="103"/>
      <c r="M84" s="126">
        <v>9</v>
      </c>
      <c r="N84" s="103"/>
      <c r="O84" s="150">
        <f t="shared" si="9"/>
        <v>0</v>
      </c>
      <c r="P84" s="120">
        <f t="shared" si="10"/>
        <v>42669.298953143392</v>
      </c>
      <c r="Q84" s="150">
        <f t="shared" si="11"/>
        <v>0</v>
      </c>
      <c r="R84" s="150">
        <f t="shared" si="12"/>
        <v>142230.99651047797</v>
      </c>
      <c r="S84" s="150">
        <f t="shared" si="13"/>
        <v>142230.99651047797</v>
      </c>
    </row>
    <row r="85" spans="1:19" x14ac:dyDescent="0.25">
      <c r="A85" s="108"/>
      <c r="B85" s="113" t="s">
        <v>12</v>
      </c>
      <c r="C85" s="109" t="s">
        <v>18</v>
      </c>
      <c r="D85" s="105">
        <v>4</v>
      </c>
      <c r="E85" s="126">
        <v>44249.643358815374</v>
      </c>
      <c r="F85" s="126">
        <v>18964.132868063731</v>
      </c>
      <c r="G85" s="126"/>
      <c r="H85" s="111">
        <v>1</v>
      </c>
      <c r="I85" s="110"/>
      <c r="J85" s="111">
        <f t="shared" si="7"/>
        <v>0</v>
      </c>
      <c r="K85" s="110">
        <f t="shared" si="8"/>
        <v>44249.643358815374</v>
      </c>
      <c r="L85" s="103"/>
      <c r="M85" s="111">
        <v>1</v>
      </c>
      <c r="N85" s="103"/>
      <c r="O85" s="150">
        <f t="shared" si="9"/>
        <v>0</v>
      </c>
      <c r="P85" s="120">
        <f t="shared" si="10"/>
        <v>18964.132868063731</v>
      </c>
      <c r="Q85" s="150">
        <f t="shared" si="11"/>
        <v>0</v>
      </c>
      <c r="R85" s="150">
        <f t="shared" si="12"/>
        <v>63213.776226879105</v>
      </c>
      <c r="S85" s="150">
        <f t="shared" si="13"/>
        <v>63213.776226879105</v>
      </c>
    </row>
    <row r="86" spans="1:19" x14ac:dyDescent="0.25">
      <c r="A86" s="108"/>
      <c r="B86" s="113"/>
      <c r="C86" s="105"/>
      <c r="D86" s="105"/>
      <c r="E86" s="111"/>
      <c r="F86" s="111"/>
      <c r="G86" s="111"/>
      <c r="H86" s="124"/>
      <c r="I86" s="110"/>
      <c r="J86" s="111">
        <f t="shared" si="7"/>
        <v>0</v>
      </c>
      <c r="K86" s="110">
        <f t="shared" si="8"/>
        <v>0</v>
      </c>
      <c r="L86" s="103"/>
      <c r="M86" s="103"/>
      <c r="N86" s="103"/>
      <c r="O86" s="150">
        <f t="shared" si="9"/>
        <v>0</v>
      </c>
      <c r="P86" s="120">
        <f t="shared" si="10"/>
        <v>0</v>
      </c>
      <c r="Q86" s="150">
        <f t="shared" si="11"/>
        <v>0</v>
      </c>
      <c r="R86" s="150">
        <f t="shared" si="12"/>
        <v>0</v>
      </c>
      <c r="S86" s="150">
        <f t="shared" si="13"/>
        <v>0</v>
      </c>
    </row>
    <row r="87" spans="1:19" x14ac:dyDescent="0.25">
      <c r="A87" s="121"/>
      <c r="B87" s="122" t="s">
        <v>115</v>
      </c>
      <c r="C87" s="108"/>
      <c r="D87" s="123"/>
      <c r="E87" s="124"/>
      <c r="F87" s="124"/>
      <c r="G87" s="124"/>
      <c r="H87" s="105"/>
      <c r="I87" s="110"/>
      <c r="J87" s="111">
        <f t="shared" si="7"/>
        <v>0</v>
      </c>
      <c r="K87" s="110">
        <f t="shared" si="8"/>
        <v>0</v>
      </c>
      <c r="L87" s="103"/>
      <c r="M87" s="103"/>
      <c r="N87" s="103"/>
      <c r="O87" s="150">
        <f t="shared" si="9"/>
        <v>0</v>
      </c>
      <c r="P87" s="120">
        <f t="shared" si="10"/>
        <v>0</v>
      </c>
      <c r="Q87" s="150">
        <f t="shared" si="11"/>
        <v>0</v>
      </c>
      <c r="R87" s="150">
        <f t="shared" si="12"/>
        <v>0</v>
      </c>
      <c r="S87" s="150">
        <f t="shared" si="13"/>
        <v>0</v>
      </c>
    </row>
    <row r="88" spans="1:19" x14ac:dyDescent="0.25">
      <c r="A88" s="108"/>
      <c r="B88" s="113"/>
      <c r="C88" s="105"/>
      <c r="D88" s="105"/>
      <c r="E88" s="105"/>
      <c r="F88" s="105"/>
      <c r="G88" s="105"/>
      <c r="H88" s="105"/>
      <c r="I88" s="110"/>
      <c r="J88" s="111">
        <f t="shared" si="7"/>
        <v>0</v>
      </c>
      <c r="K88" s="110">
        <f t="shared" si="8"/>
        <v>0</v>
      </c>
      <c r="L88" s="103"/>
      <c r="M88" s="103"/>
      <c r="N88" s="103"/>
      <c r="O88" s="150">
        <f t="shared" si="9"/>
        <v>0</v>
      </c>
      <c r="P88" s="120">
        <f t="shared" si="10"/>
        <v>0</v>
      </c>
      <c r="Q88" s="150">
        <f t="shared" si="11"/>
        <v>0</v>
      </c>
      <c r="R88" s="150">
        <f t="shared" si="12"/>
        <v>0</v>
      </c>
      <c r="S88" s="150">
        <f t="shared" si="13"/>
        <v>0</v>
      </c>
    </row>
    <row r="89" spans="1:19" ht="28.5" customHeight="1" x14ac:dyDescent="0.25">
      <c r="A89" s="108"/>
      <c r="B89" s="128" t="s">
        <v>33</v>
      </c>
      <c r="C89" s="105"/>
      <c r="D89" s="105"/>
      <c r="E89" s="105"/>
      <c r="F89" s="105"/>
      <c r="G89" s="105"/>
      <c r="H89" s="105"/>
      <c r="I89" s="110"/>
      <c r="J89" s="111">
        <f t="shared" si="7"/>
        <v>0</v>
      </c>
      <c r="K89" s="110">
        <f t="shared" si="8"/>
        <v>0</v>
      </c>
      <c r="L89" s="143"/>
      <c r="M89" s="143"/>
      <c r="N89" s="103"/>
      <c r="O89" s="150">
        <f t="shared" si="9"/>
        <v>0</v>
      </c>
      <c r="P89" s="120">
        <f t="shared" si="10"/>
        <v>0</v>
      </c>
      <c r="Q89" s="150">
        <f t="shared" si="11"/>
        <v>0</v>
      </c>
      <c r="R89" s="150">
        <f t="shared" si="12"/>
        <v>0</v>
      </c>
      <c r="S89" s="150">
        <f t="shared" si="13"/>
        <v>0</v>
      </c>
    </row>
    <row r="90" spans="1:19" ht="115.9" customHeight="1" x14ac:dyDescent="0.25">
      <c r="A90" s="108">
        <v>3.1</v>
      </c>
      <c r="B90" s="112" t="s">
        <v>118</v>
      </c>
      <c r="C90" s="105"/>
      <c r="D90" s="105"/>
      <c r="E90" s="105"/>
      <c r="F90" s="105"/>
      <c r="G90" s="105"/>
      <c r="H90" s="105"/>
      <c r="I90" s="110"/>
      <c r="J90" s="111">
        <f t="shared" si="7"/>
        <v>0</v>
      </c>
      <c r="K90" s="110">
        <f t="shared" si="8"/>
        <v>0</v>
      </c>
      <c r="L90" s="103"/>
      <c r="M90" s="103"/>
      <c r="N90" s="103"/>
      <c r="O90" s="150">
        <f t="shared" si="9"/>
        <v>0</v>
      </c>
      <c r="P90" s="120">
        <f t="shared" si="10"/>
        <v>0</v>
      </c>
      <c r="Q90" s="150">
        <f t="shared" si="11"/>
        <v>0</v>
      </c>
      <c r="R90" s="150">
        <f t="shared" si="12"/>
        <v>0</v>
      </c>
      <c r="S90" s="150">
        <f t="shared" si="13"/>
        <v>0</v>
      </c>
    </row>
    <row r="91" spans="1:19" x14ac:dyDescent="0.25">
      <c r="A91" s="108"/>
      <c r="B91" s="104" t="s">
        <v>34</v>
      </c>
      <c r="C91" s="105"/>
      <c r="D91" s="105"/>
      <c r="E91" s="105"/>
      <c r="F91" s="105"/>
      <c r="G91" s="105"/>
      <c r="H91" s="111"/>
      <c r="I91" s="110"/>
      <c r="J91" s="111">
        <f t="shared" si="7"/>
        <v>0</v>
      </c>
      <c r="K91" s="110">
        <f t="shared" si="8"/>
        <v>0</v>
      </c>
      <c r="L91" s="103"/>
      <c r="M91" s="103"/>
      <c r="N91" s="103"/>
      <c r="O91" s="150">
        <f t="shared" si="9"/>
        <v>0</v>
      </c>
      <c r="P91" s="120">
        <f t="shared" si="10"/>
        <v>0</v>
      </c>
      <c r="Q91" s="150">
        <f t="shared" si="11"/>
        <v>0</v>
      </c>
      <c r="R91" s="150">
        <f t="shared" si="12"/>
        <v>0</v>
      </c>
      <c r="S91" s="150">
        <f t="shared" si="13"/>
        <v>0</v>
      </c>
    </row>
    <row r="92" spans="1:19" x14ac:dyDescent="0.25">
      <c r="A92" s="108"/>
      <c r="B92" s="113" t="s">
        <v>11</v>
      </c>
      <c r="C92" s="109" t="s">
        <v>6</v>
      </c>
      <c r="D92" s="125">
        <v>308</v>
      </c>
      <c r="E92" s="111">
        <v>374.4200591899762</v>
      </c>
      <c r="F92" s="111">
        <v>160.46573965284696</v>
      </c>
      <c r="G92" s="111"/>
      <c r="H92" s="159">
        <v>188.92</v>
      </c>
      <c r="I92" s="110"/>
      <c r="J92" s="111">
        <f t="shared" si="7"/>
        <v>0</v>
      </c>
      <c r="K92" s="110">
        <f t="shared" si="8"/>
        <v>70735.4375821703</v>
      </c>
      <c r="L92" s="103"/>
      <c r="M92" s="159">
        <v>188.92</v>
      </c>
      <c r="N92" s="103"/>
      <c r="O92" s="150">
        <f t="shared" si="9"/>
        <v>0</v>
      </c>
      <c r="P92" s="120">
        <f t="shared" si="10"/>
        <v>30315.187535215846</v>
      </c>
      <c r="Q92" s="150">
        <f t="shared" si="11"/>
        <v>0</v>
      </c>
      <c r="R92" s="150">
        <f t="shared" si="12"/>
        <v>101050.62511738614</v>
      </c>
      <c r="S92" s="150">
        <f t="shared" si="13"/>
        <v>101050.62511738614</v>
      </c>
    </row>
    <row r="93" spans="1:19" x14ac:dyDescent="0.25">
      <c r="A93" s="108"/>
      <c r="B93" s="113" t="s">
        <v>12</v>
      </c>
      <c r="C93" s="109" t="s">
        <v>6</v>
      </c>
      <c r="D93" s="125">
        <v>48</v>
      </c>
      <c r="E93" s="111">
        <v>612.68736958359739</v>
      </c>
      <c r="F93" s="111">
        <v>262.58030125011317</v>
      </c>
      <c r="G93" s="111"/>
      <c r="H93" s="160">
        <v>56</v>
      </c>
      <c r="I93" s="110"/>
      <c r="J93" s="111">
        <f t="shared" si="7"/>
        <v>0</v>
      </c>
      <c r="K93" s="110">
        <f t="shared" si="8"/>
        <v>34310.492696681453</v>
      </c>
      <c r="L93" s="103"/>
      <c r="M93" s="160">
        <v>56</v>
      </c>
      <c r="N93" s="103"/>
      <c r="O93" s="150">
        <f t="shared" si="9"/>
        <v>0</v>
      </c>
      <c r="P93" s="120">
        <f t="shared" si="10"/>
        <v>14704.496870006336</v>
      </c>
      <c r="Q93" s="150">
        <f t="shared" si="11"/>
        <v>0</v>
      </c>
      <c r="R93" s="150">
        <f t="shared" si="12"/>
        <v>49014.989566687786</v>
      </c>
      <c r="S93" s="150">
        <f t="shared" si="13"/>
        <v>49014.989566687786</v>
      </c>
    </row>
    <row r="94" spans="1:19" x14ac:dyDescent="0.25">
      <c r="A94" s="108"/>
      <c r="B94" s="113" t="s">
        <v>35</v>
      </c>
      <c r="C94" s="109" t="s">
        <v>6</v>
      </c>
      <c r="D94" s="125">
        <v>1256</v>
      </c>
      <c r="E94" s="111">
        <v>987.10742877357359</v>
      </c>
      <c r="F94" s="111">
        <v>423.04604090296016</v>
      </c>
      <c r="G94" s="111"/>
      <c r="H94" s="129">
        <f>985.56+480</f>
        <v>1465.56</v>
      </c>
      <c r="I94" s="110"/>
      <c r="J94" s="111">
        <f t="shared" si="7"/>
        <v>0</v>
      </c>
      <c r="K94" s="110">
        <f t="shared" si="8"/>
        <v>1446665.1633133984</v>
      </c>
      <c r="L94" s="103"/>
      <c r="M94" s="129">
        <f>985.56+480</f>
        <v>1465.56</v>
      </c>
      <c r="N94" s="103"/>
      <c r="O94" s="150">
        <f t="shared" si="9"/>
        <v>0</v>
      </c>
      <c r="P94" s="120">
        <f t="shared" si="10"/>
        <v>619999.35570574226</v>
      </c>
      <c r="Q94" s="150">
        <f t="shared" si="11"/>
        <v>0</v>
      </c>
      <c r="R94" s="150">
        <f t="shared" si="12"/>
        <v>2066664.5190191406</v>
      </c>
      <c r="S94" s="150">
        <f t="shared" si="13"/>
        <v>2066664.5190191406</v>
      </c>
    </row>
    <row r="95" spans="1:19" x14ac:dyDescent="0.25">
      <c r="A95" s="108"/>
      <c r="B95" s="113" t="s">
        <v>13</v>
      </c>
      <c r="C95" s="109" t="s">
        <v>6</v>
      </c>
      <c r="D95" s="125">
        <v>225</v>
      </c>
      <c r="E95" s="111">
        <v>2144.4057935425913</v>
      </c>
      <c r="F95" s="111">
        <v>919.03105437539625</v>
      </c>
      <c r="G95" s="111"/>
      <c r="H95" s="129">
        <v>209.99</v>
      </c>
      <c r="I95" s="110"/>
      <c r="J95" s="111">
        <f t="shared" si="7"/>
        <v>0</v>
      </c>
      <c r="K95" s="110">
        <f t="shared" si="8"/>
        <v>450303.77258600877</v>
      </c>
      <c r="L95" s="103"/>
      <c r="M95" s="129">
        <v>209.99</v>
      </c>
      <c r="N95" s="103"/>
      <c r="O95" s="150">
        <f t="shared" si="9"/>
        <v>0</v>
      </c>
      <c r="P95" s="120">
        <f t="shared" si="10"/>
        <v>192987.33110828948</v>
      </c>
      <c r="Q95" s="150">
        <f t="shared" si="11"/>
        <v>0</v>
      </c>
      <c r="R95" s="150">
        <f t="shared" si="12"/>
        <v>643291.1036942983</v>
      </c>
      <c r="S95" s="150">
        <f t="shared" si="13"/>
        <v>643291.1036942983</v>
      </c>
    </row>
    <row r="96" spans="1:19" x14ac:dyDescent="0.25">
      <c r="A96" s="108"/>
      <c r="B96" s="128" t="s">
        <v>36</v>
      </c>
      <c r="C96" s="105"/>
      <c r="D96" s="105"/>
      <c r="E96" s="111">
        <v>0</v>
      </c>
      <c r="F96" s="111">
        <v>0</v>
      </c>
      <c r="G96" s="111"/>
      <c r="H96" s="111"/>
      <c r="I96" s="110"/>
      <c r="J96" s="111">
        <f t="shared" si="7"/>
        <v>0</v>
      </c>
      <c r="K96" s="110">
        <f t="shared" si="8"/>
        <v>0</v>
      </c>
      <c r="L96" s="103"/>
      <c r="M96" s="111"/>
      <c r="N96" s="103"/>
      <c r="O96" s="150">
        <f t="shared" si="9"/>
        <v>0</v>
      </c>
      <c r="P96" s="120">
        <f t="shared" si="10"/>
        <v>0</v>
      </c>
      <c r="Q96" s="150">
        <f t="shared" si="11"/>
        <v>0</v>
      </c>
      <c r="R96" s="150">
        <f t="shared" si="12"/>
        <v>0</v>
      </c>
      <c r="S96" s="150">
        <f t="shared" si="13"/>
        <v>0</v>
      </c>
    </row>
    <row r="97" spans="1:19" x14ac:dyDescent="0.25">
      <c r="A97" s="108"/>
      <c r="B97" s="113" t="s">
        <v>144</v>
      </c>
      <c r="C97" s="109" t="s">
        <v>6</v>
      </c>
      <c r="D97" s="109">
        <v>130</v>
      </c>
      <c r="E97" s="111">
        <v>476.53462078724243</v>
      </c>
      <c r="F97" s="111">
        <v>204.22912319453249</v>
      </c>
      <c r="G97" s="111"/>
      <c r="H97" s="129">
        <v>86.16</v>
      </c>
      <c r="I97" s="110"/>
      <c r="J97" s="111">
        <f t="shared" si="7"/>
        <v>0</v>
      </c>
      <c r="K97" s="110">
        <f t="shared" si="8"/>
        <v>41058.222927028808</v>
      </c>
      <c r="L97" s="103"/>
      <c r="M97" s="129">
        <v>86.16</v>
      </c>
      <c r="N97" s="103"/>
      <c r="O97" s="150">
        <f t="shared" si="9"/>
        <v>0</v>
      </c>
      <c r="P97" s="120">
        <f t="shared" si="10"/>
        <v>17596.381254440919</v>
      </c>
      <c r="Q97" s="150">
        <f t="shared" si="11"/>
        <v>0</v>
      </c>
      <c r="R97" s="150">
        <f t="shared" si="12"/>
        <v>58654.604181469724</v>
      </c>
      <c r="S97" s="150">
        <f t="shared" si="13"/>
        <v>58654.604181469724</v>
      </c>
    </row>
    <row r="98" spans="1:19" x14ac:dyDescent="0.25">
      <c r="A98" s="108"/>
      <c r="B98" s="113"/>
      <c r="C98" s="109"/>
      <c r="D98" s="109"/>
      <c r="E98" s="111"/>
      <c r="F98" s="111"/>
      <c r="G98" s="111"/>
      <c r="H98" s="111"/>
      <c r="I98" s="110"/>
      <c r="J98" s="111">
        <f t="shared" si="7"/>
        <v>0</v>
      </c>
      <c r="K98" s="110">
        <f t="shared" si="8"/>
        <v>0</v>
      </c>
      <c r="L98" s="103"/>
      <c r="M98" s="103"/>
      <c r="N98" s="103"/>
      <c r="O98" s="150">
        <f t="shared" si="9"/>
        <v>0</v>
      </c>
      <c r="P98" s="120">
        <f t="shared" si="10"/>
        <v>0</v>
      </c>
      <c r="Q98" s="150">
        <f t="shared" si="11"/>
        <v>0</v>
      </c>
      <c r="R98" s="150">
        <f t="shared" si="12"/>
        <v>0</v>
      </c>
      <c r="S98" s="150">
        <f t="shared" si="13"/>
        <v>0</v>
      </c>
    </row>
    <row r="99" spans="1:19" x14ac:dyDescent="0.25">
      <c r="A99" s="108"/>
      <c r="B99" s="104" t="s">
        <v>110</v>
      </c>
      <c r="C99" s="109"/>
      <c r="D99" s="109"/>
      <c r="E99" s="111"/>
      <c r="F99" s="111"/>
      <c r="G99" s="111"/>
      <c r="H99" s="111"/>
      <c r="I99" s="110"/>
      <c r="J99" s="111">
        <f t="shared" si="7"/>
        <v>0</v>
      </c>
      <c r="K99" s="110">
        <f t="shared" si="8"/>
        <v>0</v>
      </c>
      <c r="L99" s="103"/>
      <c r="M99" s="103"/>
      <c r="N99" s="103"/>
      <c r="O99" s="150">
        <f t="shared" si="9"/>
        <v>0</v>
      </c>
      <c r="P99" s="120">
        <f t="shared" si="10"/>
        <v>0</v>
      </c>
      <c r="Q99" s="150">
        <f t="shared" si="11"/>
        <v>0</v>
      </c>
      <c r="R99" s="150">
        <f t="shared" si="12"/>
        <v>0</v>
      </c>
      <c r="S99" s="150">
        <f t="shared" si="13"/>
        <v>0</v>
      </c>
    </row>
    <row r="100" spans="1:19" ht="94.15" customHeight="1" x14ac:dyDescent="0.25">
      <c r="A100" s="108">
        <f>A90+0.1</f>
        <v>3.2</v>
      </c>
      <c r="B100" s="112" t="s">
        <v>80</v>
      </c>
      <c r="C100" s="109" t="s">
        <v>22</v>
      </c>
      <c r="D100" s="125">
        <v>22</v>
      </c>
      <c r="E100" s="111">
        <v>5786.4918238450864</v>
      </c>
      <c r="F100" s="111">
        <v>2479.92506736218</v>
      </c>
      <c r="G100" s="111"/>
      <c r="H100" s="111">
        <v>52</v>
      </c>
      <c r="I100" s="110"/>
      <c r="J100" s="111">
        <f t="shared" si="7"/>
        <v>0</v>
      </c>
      <c r="K100" s="110">
        <f t="shared" si="8"/>
        <v>300897.57483994449</v>
      </c>
      <c r="L100" s="103"/>
      <c r="M100" s="111">
        <v>52</v>
      </c>
      <c r="N100" s="103"/>
      <c r="O100" s="150">
        <f t="shared" si="9"/>
        <v>0</v>
      </c>
      <c r="P100" s="120">
        <f t="shared" si="10"/>
        <v>128956.10350283336</v>
      </c>
      <c r="Q100" s="150">
        <f t="shared" si="11"/>
        <v>0</v>
      </c>
      <c r="R100" s="150">
        <f t="shared" si="12"/>
        <v>429853.67834277783</v>
      </c>
      <c r="S100" s="150">
        <f t="shared" si="13"/>
        <v>429853.67834277783</v>
      </c>
    </row>
    <row r="101" spans="1:19" x14ac:dyDescent="0.25">
      <c r="A101" s="108"/>
      <c r="B101" s="113"/>
      <c r="C101" s="109"/>
      <c r="D101" s="125"/>
      <c r="E101" s="111"/>
      <c r="F101" s="111"/>
      <c r="G101" s="111"/>
      <c r="H101" s="111"/>
      <c r="I101" s="110"/>
      <c r="J101" s="111">
        <f t="shared" si="7"/>
        <v>0</v>
      </c>
      <c r="K101" s="110">
        <f t="shared" si="8"/>
        <v>0</v>
      </c>
      <c r="L101" s="103"/>
      <c r="M101" s="103"/>
      <c r="N101" s="103"/>
      <c r="O101" s="150">
        <f t="shared" si="9"/>
        <v>0</v>
      </c>
      <c r="P101" s="120">
        <f t="shared" si="10"/>
        <v>0</v>
      </c>
      <c r="Q101" s="150">
        <f t="shared" si="11"/>
        <v>0</v>
      </c>
      <c r="R101" s="150">
        <f t="shared" si="12"/>
        <v>0</v>
      </c>
      <c r="S101" s="150">
        <f t="shared" si="13"/>
        <v>0</v>
      </c>
    </row>
    <row r="102" spans="1:19" x14ac:dyDescent="0.25">
      <c r="A102" s="108"/>
      <c r="B102" s="104" t="s">
        <v>111</v>
      </c>
      <c r="C102" s="109"/>
      <c r="D102" s="125"/>
      <c r="E102" s="111"/>
      <c r="F102" s="111"/>
      <c r="G102" s="111"/>
      <c r="H102" s="111"/>
      <c r="I102" s="110"/>
      <c r="J102" s="111">
        <f t="shared" si="7"/>
        <v>0</v>
      </c>
      <c r="K102" s="110">
        <f t="shared" si="8"/>
        <v>0</v>
      </c>
      <c r="L102" s="103"/>
      <c r="M102" s="103"/>
      <c r="N102" s="103"/>
      <c r="O102" s="150">
        <f t="shared" si="9"/>
        <v>0</v>
      </c>
      <c r="P102" s="120">
        <f t="shared" si="10"/>
        <v>0</v>
      </c>
      <c r="Q102" s="150">
        <f t="shared" si="11"/>
        <v>0</v>
      </c>
      <c r="R102" s="150">
        <f t="shared" si="12"/>
        <v>0</v>
      </c>
      <c r="S102" s="150">
        <f t="shared" si="13"/>
        <v>0</v>
      </c>
    </row>
    <row r="103" spans="1:19" ht="74.45" customHeight="1" x14ac:dyDescent="0.25">
      <c r="A103" s="108">
        <f>A100+0.1</f>
        <v>3.3000000000000003</v>
      </c>
      <c r="B103" s="112" t="s">
        <v>131</v>
      </c>
      <c r="C103" s="109" t="s">
        <v>22</v>
      </c>
      <c r="D103" s="125">
        <v>8</v>
      </c>
      <c r="E103" s="111">
        <v>5786.4918238450864</v>
      </c>
      <c r="F103" s="111">
        <v>2479.92506736218</v>
      </c>
      <c r="G103" s="111"/>
      <c r="H103" s="111">
        <v>9</v>
      </c>
      <c r="I103" s="110"/>
      <c r="J103" s="111">
        <f t="shared" si="7"/>
        <v>0</v>
      </c>
      <c r="K103" s="110">
        <f t="shared" si="8"/>
        <v>52078.426414605776</v>
      </c>
      <c r="L103" s="103"/>
      <c r="M103" s="111">
        <v>9</v>
      </c>
      <c r="N103" s="103"/>
      <c r="O103" s="150">
        <f t="shared" si="9"/>
        <v>0</v>
      </c>
      <c r="P103" s="120">
        <f t="shared" si="10"/>
        <v>22319.325606259619</v>
      </c>
      <c r="Q103" s="150">
        <f t="shared" si="11"/>
        <v>0</v>
      </c>
      <c r="R103" s="150">
        <f t="shared" si="12"/>
        <v>74397.752020865388</v>
      </c>
      <c r="S103" s="150">
        <f t="shared" si="13"/>
        <v>74397.752020865388</v>
      </c>
    </row>
    <row r="104" spans="1:19" x14ac:dyDescent="0.25">
      <c r="A104" s="108"/>
      <c r="B104" s="112"/>
      <c r="C104" s="109"/>
      <c r="D104" s="125"/>
      <c r="E104" s="111"/>
      <c r="F104" s="111"/>
      <c r="G104" s="111"/>
      <c r="H104" s="124"/>
      <c r="I104" s="110"/>
      <c r="J104" s="111">
        <f t="shared" si="7"/>
        <v>0</v>
      </c>
      <c r="K104" s="110">
        <f t="shared" si="8"/>
        <v>0</v>
      </c>
      <c r="L104" s="103"/>
      <c r="M104" s="103"/>
      <c r="N104" s="103"/>
      <c r="O104" s="150">
        <f t="shared" si="9"/>
        <v>0</v>
      </c>
      <c r="P104" s="120">
        <f t="shared" si="10"/>
        <v>0</v>
      </c>
      <c r="Q104" s="150">
        <f t="shared" si="11"/>
        <v>0</v>
      </c>
      <c r="R104" s="150">
        <f t="shared" si="12"/>
        <v>0</v>
      </c>
      <c r="S104" s="150">
        <f t="shared" si="13"/>
        <v>0</v>
      </c>
    </row>
    <row r="105" spans="1:19" x14ac:dyDescent="0.25">
      <c r="A105" s="121"/>
      <c r="B105" s="122" t="s">
        <v>82</v>
      </c>
      <c r="C105" s="108"/>
      <c r="D105" s="123"/>
      <c r="E105" s="124"/>
      <c r="F105" s="124"/>
      <c r="G105" s="124"/>
      <c r="H105" s="105"/>
      <c r="I105" s="110"/>
      <c r="J105" s="111">
        <f t="shared" si="7"/>
        <v>0</v>
      </c>
      <c r="K105" s="110">
        <f t="shared" si="8"/>
        <v>0</v>
      </c>
      <c r="L105" s="103"/>
      <c r="M105" s="103"/>
      <c r="N105" s="103"/>
      <c r="O105" s="150">
        <f t="shared" si="9"/>
        <v>0</v>
      </c>
      <c r="P105" s="120">
        <f t="shared" si="10"/>
        <v>0</v>
      </c>
      <c r="Q105" s="150">
        <f t="shared" si="11"/>
        <v>0</v>
      </c>
      <c r="R105" s="150">
        <f t="shared" si="12"/>
        <v>0</v>
      </c>
      <c r="S105" s="150">
        <f t="shared" si="13"/>
        <v>0</v>
      </c>
    </row>
    <row r="106" spans="1:19" x14ac:dyDescent="0.25">
      <c r="A106" s="108"/>
      <c r="B106" s="113"/>
      <c r="C106" s="105"/>
      <c r="D106" s="105"/>
      <c r="E106" s="105"/>
      <c r="F106" s="105"/>
      <c r="G106" s="105"/>
      <c r="H106" s="105"/>
      <c r="I106" s="110"/>
      <c r="J106" s="111">
        <f t="shared" si="7"/>
        <v>0</v>
      </c>
      <c r="K106" s="110">
        <f t="shared" si="8"/>
        <v>0</v>
      </c>
      <c r="L106" s="103"/>
      <c r="M106" s="103"/>
      <c r="N106" s="103"/>
      <c r="O106" s="150">
        <f t="shared" si="9"/>
        <v>0</v>
      </c>
      <c r="P106" s="120">
        <f t="shared" si="10"/>
        <v>0</v>
      </c>
      <c r="Q106" s="150">
        <f t="shared" si="11"/>
        <v>0</v>
      </c>
      <c r="R106" s="150">
        <f t="shared" si="12"/>
        <v>0</v>
      </c>
      <c r="S106" s="150">
        <f t="shared" si="13"/>
        <v>0</v>
      </c>
    </row>
    <row r="107" spans="1:19" x14ac:dyDescent="0.25">
      <c r="A107" s="108"/>
      <c r="B107" s="141" t="s">
        <v>134</v>
      </c>
      <c r="C107" s="105"/>
      <c r="D107" s="105"/>
      <c r="E107" s="105"/>
      <c r="F107" s="105"/>
      <c r="G107" s="105"/>
      <c r="H107" s="107"/>
      <c r="I107" s="110"/>
      <c r="J107" s="111">
        <f t="shared" si="7"/>
        <v>0</v>
      </c>
      <c r="K107" s="110">
        <f t="shared" si="8"/>
        <v>0</v>
      </c>
      <c r="L107" s="103"/>
      <c r="M107" s="103"/>
      <c r="N107" s="103"/>
      <c r="O107" s="150">
        <f t="shared" si="9"/>
        <v>0</v>
      </c>
      <c r="P107" s="120">
        <f t="shared" si="10"/>
        <v>0</v>
      </c>
      <c r="Q107" s="150">
        <f t="shared" si="11"/>
        <v>0</v>
      </c>
      <c r="R107" s="150">
        <f t="shared" si="12"/>
        <v>0</v>
      </c>
      <c r="S107" s="150">
        <f t="shared" si="13"/>
        <v>0</v>
      </c>
    </row>
    <row r="108" spans="1:19" ht="95.25" customHeight="1" x14ac:dyDescent="0.25">
      <c r="A108" s="108">
        <v>4.0999999999999996</v>
      </c>
      <c r="B108" s="112" t="s">
        <v>37</v>
      </c>
      <c r="C108" s="105"/>
      <c r="D108" s="105"/>
      <c r="E108" s="107"/>
      <c r="F108" s="107"/>
      <c r="G108" s="107"/>
      <c r="H108" s="111"/>
      <c r="I108" s="110"/>
      <c r="J108" s="111">
        <f t="shared" si="7"/>
        <v>0</v>
      </c>
      <c r="K108" s="110">
        <f t="shared" si="8"/>
        <v>0</v>
      </c>
      <c r="L108" s="103"/>
      <c r="M108" s="103"/>
      <c r="N108" s="103"/>
      <c r="O108" s="150">
        <f t="shared" si="9"/>
        <v>0</v>
      </c>
      <c r="P108" s="120">
        <f t="shared" si="10"/>
        <v>0</v>
      </c>
      <c r="Q108" s="150">
        <f t="shared" si="11"/>
        <v>0</v>
      </c>
      <c r="R108" s="150">
        <f t="shared" si="12"/>
        <v>0</v>
      </c>
      <c r="S108" s="150">
        <f t="shared" si="13"/>
        <v>0</v>
      </c>
    </row>
    <row r="109" spans="1:19" x14ac:dyDescent="0.25">
      <c r="A109" s="108"/>
      <c r="B109" s="113" t="s">
        <v>38</v>
      </c>
      <c r="C109" s="109" t="s">
        <v>6</v>
      </c>
      <c r="D109" s="125">
        <v>576</v>
      </c>
      <c r="E109" s="111">
        <v>1463.6420495608161</v>
      </c>
      <c r="F109" s="111">
        <v>627.27516409749262</v>
      </c>
      <c r="G109" s="111"/>
      <c r="H109" s="111">
        <v>150</v>
      </c>
      <c r="I109" s="110"/>
      <c r="J109" s="111">
        <f t="shared" si="7"/>
        <v>0</v>
      </c>
      <c r="K109" s="110">
        <f t="shared" si="8"/>
        <v>219546.3074341224</v>
      </c>
      <c r="L109" s="103"/>
      <c r="M109" s="103">
        <v>150</v>
      </c>
      <c r="N109" s="103"/>
      <c r="O109" s="150">
        <f t="shared" si="9"/>
        <v>0</v>
      </c>
      <c r="P109" s="120">
        <f t="shared" si="10"/>
        <v>94091.274614623893</v>
      </c>
      <c r="Q109" s="150">
        <f t="shared" si="11"/>
        <v>0</v>
      </c>
      <c r="R109" s="150">
        <f t="shared" si="12"/>
        <v>313637.58204874629</v>
      </c>
      <c r="S109" s="150">
        <f t="shared" si="13"/>
        <v>313637.58204874629</v>
      </c>
    </row>
    <row r="110" spans="1:19" x14ac:dyDescent="0.25">
      <c r="A110" s="108"/>
      <c r="B110" s="113" t="s">
        <v>39</v>
      </c>
      <c r="C110" s="109" t="s">
        <v>6</v>
      </c>
      <c r="D110" s="125">
        <v>612</v>
      </c>
      <c r="E110" s="111">
        <v>2689.0167887280113</v>
      </c>
      <c r="F110" s="111">
        <v>1152.4357665977191</v>
      </c>
      <c r="G110" s="111"/>
      <c r="H110" s="111">
        <v>460</v>
      </c>
      <c r="I110" s="110"/>
      <c r="J110" s="111">
        <f t="shared" si="7"/>
        <v>0</v>
      </c>
      <c r="K110" s="110">
        <f t="shared" si="8"/>
        <v>1236947.7228148852</v>
      </c>
      <c r="L110" s="103"/>
      <c r="M110" s="103">
        <v>460</v>
      </c>
      <c r="N110" s="103"/>
      <c r="O110" s="150">
        <f t="shared" si="9"/>
        <v>0</v>
      </c>
      <c r="P110" s="120">
        <f t="shared" si="10"/>
        <v>530120.45263495075</v>
      </c>
      <c r="Q110" s="150">
        <f t="shared" si="11"/>
        <v>0</v>
      </c>
      <c r="R110" s="150">
        <f t="shared" si="12"/>
        <v>1767068.1754498361</v>
      </c>
      <c r="S110" s="150">
        <f t="shared" si="13"/>
        <v>1767068.1754498361</v>
      </c>
    </row>
    <row r="111" spans="1:19" x14ac:dyDescent="0.25">
      <c r="A111" s="108"/>
      <c r="B111" s="113"/>
      <c r="C111" s="105"/>
      <c r="D111" s="105"/>
      <c r="E111" s="111"/>
      <c r="F111" s="111"/>
      <c r="G111" s="111"/>
      <c r="H111" s="111"/>
      <c r="I111" s="110"/>
      <c r="J111" s="111">
        <f t="shared" si="7"/>
        <v>0</v>
      </c>
      <c r="K111" s="110">
        <f t="shared" si="8"/>
        <v>0</v>
      </c>
      <c r="L111" s="103"/>
      <c r="M111" s="103"/>
      <c r="N111" s="103"/>
      <c r="O111" s="150">
        <f t="shared" si="9"/>
        <v>0</v>
      </c>
      <c r="P111" s="120">
        <f t="shared" si="10"/>
        <v>0</v>
      </c>
      <c r="Q111" s="150">
        <f t="shared" si="11"/>
        <v>0</v>
      </c>
      <c r="R111" s="150">
        <f t="shared" si="12"/>
        <v>0</v>
      </c>
      <c r="S111" s="150">
        <f t="shared" si="13"/>
        <v>0</v>
      </c>
    </row>
    <row r="112" spans="1:19" x14ac:dyDescent="0.25">
      <c r="A112" s="108"/>
      <c r="B112" s="128" t="s">
        <v>71</v>
      </c>
      <c r="C112" s="105"/>
      <c r="D112" s="105"/>
      <c r="E112" s="111"/>
      <c r="F112" s="111"/>
      <c r="G112" s="111"/>
      <c r="H112" s="111"/>
      <c r="I112" s="110"/>
      <c r="J112" s="111">
        <f t="shared" si="7"/>
        <v>0</v>
      </c>
      <c r="K112" s="110">
        <f t="shared" si="8"/>
        <v>0</v>
      </c>
      <c r="L112" s="103"/>
      <c r="M112" s="103"/>
      <c r="N112" s="103"/>
      <c r="O112" s="150">
        <f t="shared" si="9"/>
        <v>0</v>
      </c>
      <c r="P112" s="120">
        <f t="shared" si="10"/>
        <v>0</v>
      </c>
      <c r="Q112" s="150">
        <f t="shared" si="11"/>
        <v>0</v>
      </c>
      <c r="R112" s="150">
        <f t="shared" si="12"/>
        <v>0</v>
      </c>
      <c r="S112" s="150">
        <f t="shared" si="13"/>
        <v>0</v>
      </c>
    </row>
    <row r="113" spans="1:19" ht="65.25" customHeight="1" x14ac:dyDescent="0.25">
      <c r="A113" s="108">
        <f>A108+0.1</f>
        <v>4.1999999999999993</v>
      </c>
      <c r="B113" s="112" t="s">
        <v>40</v>
      </c>
      <c r="C113" s="105"/>
      <c r="D113" s="105"/>
      <c r="E113" s="111"/>
      <c r="F113" s="111"/>
      <c r="G113" s="111"/>
      <c r="H113" s="111"/>
      <c r="I113" s="110"/>
      <c r="J113" s="111">
        <f t="shared" si="7"/>
        <v>0</v>
      </c>
      <c r="K113" s="110">
        <f t="shared" si="8"/>
        <v>0</v>
      </c>
      <c r="L113" s="103"/>
      <c r="M113" s="103"/>
      <c r="N113" s="103"/>
      <c r="O113" s="150">
        <f t="shared" si="9"/>
        <v>0</v>
      </c>
      <c r="P113" s="120">
        <f t="shared" si="10"/>
        <v>0</v>
      </c>
      <c r="Q113" s="150">
        <f t="shared" si="11"/>
        <v>0</v>
      </c>
      <c r="R113" s="150">
        <f t="shared" si="12"/>
        <v>0</v>
      </c>
      <c r="S113" s="150">
        <f t="shared" si="13"/>
        <v>0</v>
      </c>
    </row>
    <row r="114" spans="1:19" x14ac:dyDescent="0.25">
      <c r="A114" s="108"/>
      <c r="B114" s="113" t="s">
        <v>38</v>
      </c>
      <c r="C114" s="109" t="s">
        <v>22</v>
      </c>
      <c r="D114" s="105">
        <v>12</v>
      </c>
      <c r="E114" s="111">
        <v>62834.493569517828</v>
      </c>
      <c r="F114" s="111">
        <v>26929.068672650501</v>
      </c>
      <c r="G114" s="111"/>
      <c r="H114" s="111">
        <v>10</v>
      </c>
      <c r="I114" s="110"/>
      <c r="J114" s="111">
        <f t="shared" si="7"/>
        <v>0</v>
      </c>
      <c r="K114" s="110">
        <f t="shared" si="8"/>
        <v>628344.93569517834</v>
      </c>
      <c r="L114" s="103"/>
      <c r="M114" s="103">
        <v>10</v>
      </c>
      <c r="N114" s="103"/>
      <c r="O114" s="150">
        <f t="shared" si="9"/>
        <v>0</v>
      </c>
      <c r="P114" s="120">
        <f t="shared" si="10"/>
        <v>269290.686726505</v>
      </c>
      <c r="Q114" s="150">
        <f t="shared" si="11"/>
        <v>0</v>
      </c>
      <c r="R114" s="150">
        <f t="shared" si="12"/>
        <v>897635.62242168328</v>
      </c>
      <c r="S114" s="150">
        <f t="shared" si="13"/>
        <v>897635.62242168328</v>
      </c>
    </row>
    <row r="115" spans="1:19" x14ac:dyDescent="0.25">
      <c r="A115" s="108"/>
      <c r="B115" s="113"/>
      <c r="C115" s="109"/>
      <c r="D115" s="125"/>
      <c r="E115" s="111"/>
      <c r="F115" s="111"/>
      <c r="G115" s="111"/>
      <c r="H115" s="111"/>
      <c r="I115" s="110"/>
      <c r="J115" s="111">
        <f t="shared" si="7"/>
        <v>0</v>
      </c>
      <c r="K115" s="110">
        <f t="shared" si="8"/>
        <v>0</v>
      </c>
      <c r="L115" s="103"/>
      <c r="M115" s="103"/>
      <c r="N115" s="103"/>
      <c r="O115" s="150">
        <f t="shared" si="9"/>
        <v>0</v>
      </c>
      <c r="P115" s="120">
        <f t="shared" si="10"/>
        <v>0</v>
      </c>
      <c r="Q115" s="150">
        <f t="shared" si="11"/>
        <v>0</v>
      </c>
      <c r="R115" s="150">
        <f t="shared" si="12"/>
        <v>0</v>
      </c>
      <c r="S115" s="150">
        <f t="shared" si="13"/>
        <v>0</v>
      </c>
    </row>
    <row r="116" spans="1:19" x14ac:dyDescent="0.25">
      <c r="A116" s="127"/>
      <c r="B116" s="128" t="s">
        <v>112</v>
      </c>
      <c r="C116" s="105"/>
      <c r="D116" s="105"/>
      <c r="E116" s="111"/>
      <c r="F116" s="111"/>
      <c r="G116" s="111"/>
      <c r="H116" s="111"/>
      <c r="I116" s="110"/>
      <c r="J116" s="111">
        <f t="shared" si="7"/>
        <v>0</v>
      </c>
      <c r="K116" s="110">
        <f t="shared" si="8"/>
        <v>0</v>
      </c>
      <c r="L116" s="103"/>
      <c r="M116" s="103"/>
      <c r="N116" s="103"/>
      <c r="O116" s="150">
        <f t="shared" si="9"/>
        <v>0</v>
      </c>
      <c r="P116" s="120">
        <f t="shared" si="10"/>
        <v>0</v>
      </c>
      <c r="Q116" s="150">
        <f t="shared" si="11"/>
        <v>0</v>
      </c>
      <c r="R116" s="150">
        <f t="shared" si="12"/>
        <v>0</v>
      </c>
      <c r="S116" s="150">
        <f t="shared" si="13"/>
        <v>0</v>
      </c>
    </row>
    <row r="117" spans="1:19" ht="115.9" customHeight="1" x14ac:dyDescent="0.25">
      <c r="A117" s="117">
        <f>A113+0.1</f>
        <v>4.2999999999999989</v>
      </c>
      <c r="B117" s="112" t="s">
        <v>89</v>
      </c>
      <c r="C117" s="125" t="s">
        <v>22</v>
      </c>
      <c r="D117" s="125">
        <v>7</v>
      </c>
      <c r="E117" s="111">
        <v>45611.170846778921</v>
      </c>
      <c r="F117" s="111">
        <v>19547.644648619538</v>
      </c>
      <c r="G117" s="111"/>
      <c r="H117" s="111">
        <v>7</v>
      </c>
      <c r="I117" s="110"/>
      <c r="J117" s="111">
        <f t="shared" si="7"/>
        <v>0</v>
      </c>
      <c r="K117" s="110">
        <f t="shared" si="8"/>
        <v>319278.19592745247</v>
      </c>
      <c r="L117" s="103"/>
      <c r="M117" s="103">
        <v>7</v>
      </c>
      <c r="N117" s="103"/>
      <c r="O117" s="150">
        <f t="shared" si="9"/>
        <v>0</v>
      </c>
      <c r="P117" s="120">
        <f t="shared" si="10"/>
        <v>136833.51254033676</v>
      </c>
      <c r="Q117" s="150">
        <f t="shared" si="11"/>
        <v>0</v>
      </c>
      <c r="R117" s="150">
        <f t="shared" si="12"/>
        <v>456111.70846778923</v>
      </c>
      <c r="S117" s="150">
        <f t="shared" si="13"/>
        <v>456111.70846778923</v>
      </c>
    </row>
    <row r="118" spans="1:19" x14ac:dyDescent="0.25">
      <c r="A118" s="108"/>
      <c r="B118" s="113"/>
      <c r="C118" s="125"/>
      <c r="D118" s="125"/>
      <c r="E118" s="111"/>
      <c r="F118" s="111"/>
      <c r="G118" s="111"/>
      <c r="H118" s="111"/>
      <c r="I118" s="110"/>
      <c r="J118" s="111">
        <f t="shared" si="7"/>
        <v>0</v>
      </c>
      <c r="K118" s="110">
        <f t="shared" si="8"/>
        <v>0</v>
      </c>
      <c r="L118" s="103"/>
      <c r="M118" s="103"/>
      <c r="N118" s="103"/>
      <c r="O118" s="150">
        <f t="shared" si="9"/>
        <v>0</v>
      </c>
      <c r="P118" s="120">
        <f t="shared" si="10"/>
        <v>0</v>
      </c>
      <c r="Q118" s="150">
        <f t="shared" si="11"/>
        <v>0</v>
      </c>
      <c r="R118" s="150">
        <f t="shared" si="12"/>
        <v>0</v>
      </c>
      <c r="S118" s="150">
        <f t="shared" si="13"/>
        <v>0</v>
      </c>
    </row>
    <row r="119" spans="1:19" x14ac:dyDescent="0.25">
      <c r="A119" s="108"/>
      <c r="B119" s="128" t="s">
        <v>113</v>
      </c>
      <c r="C119" s="125"/>
      <c r="D119" s="125"/>
      <c r="E119" s="111"/>
      <c r="F119" s="111"/>
      <c r="G119" s="111"/>
      <c r="H119" s="111"/>
      <c r="I119" s="110"/>
      <c r="J119" s="111">
        <f t="shared" si="7"/>
        <v>0</v>
      </c>
      <c r="K119" s="110">
        <f t="shared" si="8"/>
        <v>0</v>
      </c>
      <c r="L119" s="103"/>
      <c r="M119" s="103"/>
      <c r="N119" s="103"/>
      <c r="O119" s="150">
        <f t="shared" si="9"/>
        <v>0</v>
      </c>
      <c r="P119" s="120">
        <f t="shared" si="10"/>
        <v>0</v>
      </c>
      <c r="Q119" s="150">
        <f t="shared" si="11"/>
        <v>0</v>
      </c>
      <c r="R119" s="150">
        <f t="shared" si="12"/>
        <v>0</v>
      </c>
      <c r="S119" s="150">
        <f t="shared" si="13"/>
        <v>0</v>
      </c>
    </row>
    <row r="120" spans="1:19" ht="129.6" customHeight="1" x14ac:dyDescent="0.25">
      <c r="A120" s="117">
        <f>A117+0.1</f>
        <v>4.3999999999999986</v>
      </c>
      <c r="B120" s="112" t="s">
        <v>132</v>
      </c>
      <c r="C120" s="125" t="s">
        <v>22</v>
      </c>
      <c r="D120" s="125">
        <v>12</v>
      </c>
      <c r="E120" s="111">
        <v>119133.65519681062</v>
      </c>
      <c r="F120" s="111">
        <v>51057.280798633125</v>
      </c>
      <c r="G120" s="111"/>
      <c r="H120" s="111">
        <v>10</v>
      </c>
      <c r="I120" s="110"/>
      <c r="J120" s="111">
        <f t="shared" si="7"/>
        <v>0</v>
      </c>
      <c r="K120" s="110">
        <f t="shared" si="8"/>
        <v>1191336.5519681063</v>
      </c>
      <c r="L120" s="103"/>
      <c r="M120" s="103">
        <v>10</v>
      </c>
      <c r="N120" s="103"/>
      <c r="O120" s="150">
        <f t="shared" si="9"/>
        <v>0</v>
      </c>
      <c r="P120" s="120">
        <f t="shared" si="10"/>
        <v>510572.80798633123</v>
      </c>
      <c r="Q120" s="150">
        <f t="shared" si="11"/>
        <v>0</v>
      </c>
      <c r="R120" s="150">
        <f t="shared" si="12"/>
        <v>1701909.3599544375</v>
      </c>
      <c r="S120" s="150">
        <f t="shared" si="13"/>
        <v>1701909.3599544375</v>
      </c>
    </row>
    <row r="121" spans="1:19" x14ac:dyDescent="0.25">
      <c r="A121" s="127"/>
      <c r="B121" s="113"/>
      <c r="C121" s="125"/>
      <c r="D121" s="125"/>
      <c r="E121" s="111"/>
      <c r="F121" s="111"/>
      <c r="G121" s="111"/>
      <c r="H121" s="111"/>
      <c r="I121" s="110"/>
      <c r="J121" s="111">
        <f t="shared" si="7"/>
        <v>0</v>
      </c>
      <c r="K121" s="110">
        <f t="shared" si="8"/>
        <v>0</v>
      </c>
      <c r="L121" s="103"/>
      <c r="M121" s="103"/>
      <c r="N121" s="103"/>
      <c r="O121" s="150">
        <f t="shared" si="9"/>
        <v>0</v>
      </c>
      <c r="P121" s="120">
        <f t="shared" si="10"/>
        <v>0</v>
      </c>
      <c r="Q121" s="150">
        <f t="shared" si="11"/>
        <v>0</v>
      </c>
      <c r="R121" s="150">
        <f t="shared" si="12"/>
        <v>0</v>
      </c>
      <c r="S121" s="150">
        <f t="shared" si="13"/>
        <v>0</v>
      </c>
    </row>
    <row r="122" spans="1:19" x14ac:dyDescent="0.25">
      <c r="A122" s="108"/>
      <c r="B122" s="113"/>
      <c r="C122" s="125"/>
      <c r="D122" s="125"/>
      <c r="E122" s="111"/>
      <c r="F122" s="111"/>
      <c r="G122" s="111"/>
      <c r="H122" s="111"/>
      <c r="I122" s="110"/>
      <c r="J122" s="111">
        <f t="shared" si="7"/>
        <v>0</v>
      </c>
      <c r="K122" s="110">
        <f t="shared" si="8"/>
        <v>0</v>
      </c>
      <c r="L122" s="103"/>
      <c r="M122" s="103"/>
      <c r="N122" s="103"/>
      <c r="O122" s="150">
        <f t="shared" si="9"/>
        <v>0</v>
      </c>
      <c r="P122" s="120">
        <f t="shared" si="10"/>
        <v>0</v>
      </c>
      <c r="Q122" s="150">
        <f t="shared" si="11"/>
        <v>0</v>
      </c>
      <c r="R122" s="150">
        <f t="shared" si="12"/>
        <v>0</v>
      </c>
      <c r="S122" s="150">
        <f t="shared" si="13"/>
        <v>0</v>
      </c>
    </row>
    <row r="123" spans="1:19" x14ac:dyDescent="0.25">
      <c r="A123" s="108"/>
      <c r="B123" s="128" t="s">
        <v>126</v>
      </c>
      <c r="C123" s="125"/>
      <c r="D123" s="125"/>
      <c r="E123" s="111"/>
      <c r="F123" s="111"/>
      <c r="G123" s="111"/>
      <c r="H123" s="111"/>
      <c r="I123" s="110"/>
      <c r="J123" s="111">
        <f t="shared" si="7"/>
        <v>0</v>
      </c>
      <c r="K123" s="110">
        <f t="shared" si="8"/>
        <v>0</v>
      </c>
      <c r="L123" s="103"/>
      <c r="M123" s="103"/>
      <c r="N123" s="103"/>
      <c r="O123" s="150">
        <f t="shared" si="9"/>
        <v>0</v>
      </c>
      <c r="P123" s="120">
        <f t="shared" si="10"/>
        <v>0</v>
      </c>
      <c r="Q123" s="150">
        <f t="shared" si="11"/>
        <v>0</v>
      </c>
      <c r="R123" s="150">
        <f t="shared" si="12"/>
        <v>0</v>
      </c>
      <c r="S123" s="150">
        <f t="shared" si="13"/>
        <v>0</v>
      </c>
    </row>
    <row r="124" spans="1:19" ht="61.15" customHeight="1" x14ac:dyDescent="0.25">
      <c r="A124" s="117">
        <v>4.5</v>
      </c>
      <c r="B124" s="113" t="s">
        <v>153</v>
      </c>
      <c r="C124" s="125" t="s">
        <v>22</v>
      </c>
      <c r="D124" s="125">
        <v>1</v>
      </c>
      <c r="E124" s="111">
        <v>328468.50647120643</v>
      </c>
      <c r="F124" s="111">
        <v>140772.21705908846</v>
      </c>
      <c r="G124" s="111"/>
      <c r="H124" s="111"/>
      <c r="I124" s="110"/>
      <c r="J124" s="111">
        <f t="shared" si="7"/>
        <v>0</v>
      </c>
      <c r="K124" s="110">
        <f t="shared" si="8"/>
        <v>0</v>
      </c>
      <c r="L124" s="103"/>
      <c r="M124" s="103"/>
      <c r="N124" s="103"/>
      <c r="O124" s="150">
        <f t="shared" si="9"/>
        <v>0</v>
      </c>
      <c r="P124" s="120">
        <f t="shared" si="10"/>
        <v>0</v>
      </c>
      <c r="Q124" s="150">
        <f t="shared" si="11"/>
        <v>0</v>
      </c>
      <c r="R124" s="150">
        <f t="shared" si="12"/>
        <v>0</v>
      </c>
      <c r="S124" s="150">
        <f t="shared" si="13"/>
        <v>0</v>
      </c>
    </row>
    <row r="125" spans="1:19" x14ac:dyDescent="0.25">
      <c r="A125" s="117"/>
      <c r="B125" s="113"/>
      <c r="C125" s="125"/>
      <c r="D125" s="125"/>
      <c r="E125" s="111"/>
      <c r="F125" s="111"/>
      <c r="G125" s="111"/>
      <c r="H125" s="111"/>
      <c r="I125" s="110"/>
      <c r="J125" s="111">
        <f t="shared" si="7"/>
        <v>0</v>
      </c>
      <c r="K125" s="110">
        <f t="shared" si="8"/>
        <v>0</v>
      </c>
      <c r="L125" s="103"/>
      <c r="M125" s="103"/>
      <c r="N125" s="103"/>
      <c r="O125" s="150">
        <f t="shared" si="9"/>
        <v>0</v>
      </c>
      <c r="P125" s="120">
        <f t="shared" si="10"/>
        <v>0</v>
      </c>
      <c r="Q125" s="150">
        <f t="shared" si="11"/>
        <v>0</v>
      </c>
      <c r="R125" s="150">
        <f t="shared" si="12"/>
        <v>0</v>
      </c>
      <c r="S125" s="150">
        <f t="shared" si="13"/>
        <v>0</v>
      </c>
    </row>
    <row r="126" spans="1:19" x14ac:dyDescent="0.25">
      <c r="A126" s="117"/>
      <c r="B126" s="128" t="s">
        <v>137</v>
      </c>
      <c r="C126" s="125"/>
      <c r="D126" s="125"/>
      <c r="E126" s="111"/>
      <c r="F126" s="111"/>
      <c r="G126" s="111"/>
      <c r="H126" s="111"/>
      <c r="I126" s="110"/>
      <c r="J126" s="111">
        <f t="shared" si="7"/>
        <v>0</v>
      </c>
      <c r="K126" s="110">
        <f t="shared" si="8"/>
        <v>0</v>
      </c>
      <c r="L126" s="103"/>
      <c r="M126" s="103"/>
      <c r="N126" s="103"/>
      <c r="O126" s="150">
        <f t="shared" si="9"/>
        <v>0</v>
      </c>
      <c r="P126" s="120">
        <f t="shared" si="10"/>
        <v>0</v>
      </c>
      <c r="Q126" s="150">
        <f t="shared" si="11"/>
        <v>0</v>
      </c>
      <c r="R126" s="150">
        <f t="shared" si="12"/>
        <v>0</v>
      </c>
      <c r="S126" s="150">
        <f t="shared" si="13"/>
        <v>0</v>
      </c>
    </row>
    <row r="127" spans="1:19" ht="102.6" customHeight="1" x14ac:dyDescent="0.25">
      <c r="A127" s="117">
        <v>4.5999999999999996</v>
      </c>
      <c r="B127" s="113" t="s">
        <v>88</v>
      </c>
      <c r="C127" s="125" t="s">
        <v>22</v>
      </c>
      <c r="D127" s="125">
        <v>2</v>
      </c>
      <c r="E127" s="111">
        <v>143130.57717216818</v>
      </c>
      <c r="F127" s="111">
        <v>61341.675930929217</v>
      </c>
      <c r="G127" s="111"/>
      <c r="H127" s="111">
        <v>2</v>
      </c>
      <c r="I127" s="110"/>
      <c r="J127" s="111">
        <f t="shared" si="7"/>
        <v>0</v>
      </c>
      <c r="K127" s="110">
        <f t="shared" si="8"/>
        <v>286261.15434433636</v>
      </c>
      <c r="L127" s="103"/>
      <c r="M127" s="103">
        <v>2</v>
      </c>
      <c r="N127" s="103"/>
      <c r="O127" s="150">
        <f t="shared" si="9"/>
        <v>0</v>
      </c>
      <c r="P127" s="120">
        <f t="shared" si="10"/>
        <v>122683.35186185843</v>
      </c>
      <c r="Q127" s="150">
        <f t="shared" si="11"/>
        <v>0</v>
      </c>
      <c r="R127" s="150">
        <f t="shared" si="12"/>
        <v>408944.50620619481</v>
      </c>
      <c r="S127" s="150">
        <f t="shared" si="13"/>
        <v>408944.50620619481</v>
      </c>
    </row>
    <row r="128" spans="1:19" x14ac:dyDescent="0.25">
      <c r="A128" s="117"/>
      <c r="B128" s="113"/>
      <c r="C128" s="125"/>
      <c r="D128" s="125"/>
      <c r="E128" s="111"/>
      <c r="F128" s="111"/>
      <c r="G128" s="111"/>
      <c r="H128" s="111"/>
      <c r="I128" s="110"/>
      <c r="J128" s="111">
        <f t="shared" si="7"/>
        <v>0</v>
      </c>
      <c r="K128" s="110">
        <f t="shared" si="8"/>
        <v>0</v>
      </c>
      <c r="L128" s="103"/>
      <c r="M128" s="103"/>
      <c r="N128" s="103"/>
      <c r="O128" s="150">
        <f t="shared" si="9"/>
        <v>0</v>
      </c>
      <c r="P128" s="120">
        <f t="shared" si="10"/>
        <v>0</v>
      </c>
      <c r="Q128" s="150">
        <f t="shared" si="11"/>
        <v>0</v>
      </c>
      <c r="R128" s="150">
        <f t="shared" si="12"/>
        <v>0</v>
      </c>
      <c r="S128" s="150">
        <f t="shared" si="13"/>
        <v>0</v>
      </c>
    </row>
    <row r="129" spans="1:19" x14ac:dyDescent="0.25">
      <c r="A129" s="117"/>
      <c r="B129" s="128" t="s">
        <v>138</v>
      </c>
      <c r="C129" s="125"/>
      <c r="D129" s="125"/>
      <c r="E129" s="111"/>
      <c r="F129" s="111"/>
      <c r="G129" s="111"/>
      <c r="H129" s="111"/>
      <c r="I129" s="110"/>
      <c r="J129" s="111">
        <f t="shared" si="7"/>
        <v>0</v>
      </c>
      <c r="K129" s="110">
        <f t="shared" si="8"/>
        <v>0</v>
      </c>
      <c r="L129" s="103"/>
      <c r="M129" s="103"/>
      <c r="N129" s="103"/>
      <c r="O129" s="150">
        <f t="shared" si="9"/>
        <v>0</v>
      </c>
      <c r="P129" s="120">
        <f t="shared" si="10"/>
        <v>0</v>
      </c>
      <c r="Q129" s="150">
        <f t="shared" si="11"/>
        <v>0</v>
      </c>
      <c r="R129" s="150">
        <f t="shared" si="12"/>
        <v>0</v>
      </c>
      <c r="S129" s="150">
        <f t="shared" si="13"/>
        <v>0</v>
      </c>
    </row>
    <row r="130" spans="1:19" ht="83.45" customHeight="1" x14ac:dyDescent="0.25">
      <c r="A130" s="117">
        <v>4.7</v>
      </c>
      <c r="B130" s="113" t="s">
        <v>102</v>
      </c>
      <c r="C130" s="125" t="s">
        <v>22</v>
      </c>
      <c r="D130" s="125">
        <v>1</v>
      </c>
      <c r="E130" s="111">
        <v>67395.610654195727</v>
      </c>
      <c r="F130" s="111">
        <v>28883.833137512454</v>
      </c>
      <c r="G130" s="111"/>
      <c r="H130" s="111"/>
      <c r="I130" s="110"/>
      <c r="J130" s="111">
        <f t="shared" si="7"/>
        <v>0</v>
      </c>
      <c r="K130" s="110">
        <f t="shared" si="8"/>
        <v>0</v>
      </c>
      <c r="L130" s="103"/>
      <c r="M130" s="103"/>
      <c r="N130" s="103"/>
      <c r="O130" s="150">
        <f t="shared" si="9"/>
        <v>0</v>
      </c>
      <c r="P130" s="120">
        <f t="shared" si="10"/>
        <v>0</v>
      </c>
      <c r="Q130" s="150">
        <f t="shared" si="11"/>
        <v>0</v>
      </c>
      <c r="R130" s="150">
        <f t="shared" si="12"/>
        <v>0</v>
      </c>
      <c r="S130" s="150">
        <f t="shared" si="13"/>
        <v>0</v>
      </c>
    </row>
    <row r="131" spans="1:19" x14ac:dyDescent="0.25">
      <c r="A131" s="117"/>
      <c r="B131" s="113"/>
      <c r="C131" s="125"/>
      <c r="D131" s="125"/>
      <c r="E131" s="111"/>
      <c r="F131" s="111"/>
      <c r="G131" s="111"/>
      <c r="H131" s="124"/>
      <c r="I131" s="110"/>
      <c r="J131" s="111">
        <f t="shared" si="7"/>
        <v>0</v>
      </c>
      <c r="K131" s="110">
        <f t="shared" si="8"/>
        <v>0</v>
      </c>
      <c r="L131" s="103"/>
      <c r="M131" s="103"/>
      <c r="N131" s="103"/>
      <c r="O131" s="150">
        <f t="shared" si="9"/>
        <v>0</v>
      </c>
      <c r="P131" s="120">
        <f t="shared" si="10"/>
        <v>0</v>
      </c>
      <c r="Q131" s="150">
        <f t="shared" si="11"/>
        <v>0</v>
      </c>
      <c r="R131" s="150">
        <f t="shared" si="12"/>
        <v>0</v>
      </c>
      <c r="S131" s="150">
        <f t="shared" si="13"/>
        <v>0</v>
      </c>
    </row>
    <row r="132" spans="1:19" x14ac:dyDescent="0.25">
      <c r="A132" s="108"/>
      <c r="B132" s="122" t="s">
        <v>83</v>
      </c>
      <c r="C132" s="105"/>
      <c r="D132" s="123"/>
      <c r="E132" s="124"/>
      <c r="F132" s="124"/>
      <c r="G132" s="124"/>
      <c r="H132" s="105"/>
      <c r="I132" s="110"/>
      <c r="J132" s="111">
        <f t="shared" si="7"/>
        <v>0</v>
      </c>
      <c r="K132" s="110">
        <f t="shared" si="8"/>
        <v>0</v>
      </c>
      <c r="L132" s="103"/>
      <c r="M132" s="103"/>
      <c r="N132" s="103"/>
      <c r="O132" s="150">
        <f t="shared" si="9"/>
        <v>0</v>
      </c>
      <c r="P132" s="120">
        <f t="shared" si="10"/>
        <v>0</v>
      </c>
      <c r="Q132" s="150">
        <f t="shared" si="11"/>
        <v>0</v>
      </c>
      <c r="R132" s="150">
        <f t="shared" si="12"/>
        <v>0</v>
      </c>
      <c r="S132" s="150">
        <f t="shared" si="13"/>
        <v>0</v>
      </c>
    </row>
    <row r="133" spans="1:19" x14ac:dyDescent="0.25">
      <c r="A133" s="108"/>
      <c r="B133" s="113"/>
      <c r="C133" s="105"/>
      <c r="D133" s="105"/>
      <c r="E133" s="105"/>
      <c r="F133" s="105"/>
      <c r="G133" s="105"/>
      <c r="H133" s="105"/>
      <c r="I133" s="110"/>
      <c r="J133" s="111">
        <f t="shared" si="7"/>
        <v>0</v>
      </c>
      <c r="K133" s="110">
        <f t="shared" si="8"/>
        <v>0</v>
      </c>
      <c r="L133" s="103"/>
      <c r="M133" s="103"/>
      <c r="N133" s="103"/>
      <c r="O133" s="150">
        <f t="shared" si="9"/>
        <v>0</v>
      </c>
      <c r="P133" s="120">
        <f t="shared" si="10"/>
        <v>0</v>
      </c>
      <c r="Q133" s="150">
        <f t="shared" si="11"/>
        <v>0</v>
      </c>
      <c r="R133" s="150">
        <f t="shared" si="12"/>
        <v>0</v>
      </c>
      <c r="S133" s="150">
        <f t="shared" si="13"/>
        <v>0</v>
      </c>
    </row>
    <row r="134" spans="1:19" x14ac:dyDescent="0.25">
      <c r="A134" s="108"/>
      <c r="B134" s="104" t="s">
        <v>44</v>
      </c>
      <c r="C134" s="105"/>
      <c r="D134" s="105"/>
      <c r="E134" s="105"/>
      <c r="F134" s="105"/>
      <c r="G134" s="105"/>
      <c r="H134" s="105"/>
      <c r="I134" s="110"/>
      <c r="J134" s="111">
        <f t="shared" si="7"/>
        <v>0</v>
      </c>
      <c r="K134" s="110">
        <f t="shared" si="8"/>
        <v>0</v>
      </c>
      <c r="L134" s="103"/>
      <c r="M134" s="103"/>
      <c r="N134" s="103"/>
      <c r="O134" s="150">
        <f t="shared" si="9"/>
        <v>0</v>
      </c>
      <c r="P134" s="120">
        <f t="shared" si="10"/>
        <v>0</v>
      </c>
      <c r="Q134" s="150">
        <f t="shared" si="11"/>
        <v>0</v>
      </c>
      <c r="R134" s="150">
        <f t="shared" si="12"/>
        <v>0</v>
      </c>
      <c r="S134" s="150">
        <f t="shared" si="13"/>
        <v>0</v>
      </c>
    </row>
    <row r="135" spans="1:19" x14ac:dyDescent="0.25">
      <c r="A135" s="108"/>
      <c r="B135" s="104" t="s">
        <v>139</v>
      </c>
      <c r="C135" s="105"/>
      <c r="D135" s="105"/>
      <c r="E135" s="105"/>
      <c r="F135" s="105"/>
      <c r="G135" s="105"/>
      <c r="H135" s="111"/>
      <c r="I135" s="110"/>
      <c r="J135" s="111">
        <f t="shared" si="7"/>
        <v>0</v>
      </c>
      <c r="K135" s="110">
        <f t="shared" si="8"/>
        <v>0</v>
      </c>
      <c r="L135" s="103"/>
      <c r="M135" s="103"/>
      <c r="N135" s="103"/>
      <c r="O135" s="150">
        <f t="shared" si="9"/>
        <v>0</v>
      </c>
      <c r="P135" s="120">
        <f t="shared" si="10"/>
        <v>0</v>
      </c>
      <c r="Q135" s="150">
        <f t="shared" si="11"/>
        <v>0</v>
      </c>
      <c r="R135" s="150">
        <f t="shared" si="12"/>
        <v>0</v>
      </c>
      <c r="S135" s="150">
        <f t="shared" si="13"/>
        <v>0</v>
      </c>
    </row>
    <row r="136" spans="1:19" ht="83.45" customHeight="1" x14ac:dyDescent="0.25">
      <c r="A136" s="108">
        <v>5.0999999999999996</v>
      </c>
      <c r="B136" s="112" t="s">
        <v>91</v>
      </c>
      <c r="C136" s="105" t="s">
        <v>23</v>
      </c>
      <c r="D136" s="105">
        <v>1</v>
      </c>
      <c r="E136" s="111">
        <v>57864.918238450875</v>
      </c>
      <c r="F136" s="111">
        <v>24799.250673621802</v>
      </c>
      <c r="G136" s="111"/>
      <c r="H136" s="105"/>
      <c r="I136" s="110"/>
      <c r="J136" s="111">
        <f t="shared" si="7"/>
        <v>0</v>
      </c>
      <c r="K136" s="110">
        <f t="shared" si="8"/>
        <v>0</v>
      </c>
      <c r="L136" s="103"/>
      <c r="M136" s="103"/>
      <c r="N136" s="103"/>
      <c r="O136" s="150">
        <f t="shared" si="9"/>
        <v>0</v>
      </c>
      <c r="P136" s="120">
        <f t="shared" si="10"/>
        <v>0</v>
      </c>
      <c r="Q136" s="150">
        <f t="shared" si="11"/>
        <v>0</v>
      </c>
      <c r="R136" s="150">
        <f t="shared" si="12"/>
        <v>0</v>
      </c>
      <c r="S136" s="150">
        <f t="shared" si="13"/>
        <v>0</v>
      </c>
    </row>
    <row r="137" spans="1:19" x14ac:dyDescent="0.25">
      <c r="A137" s="108"/>
      <c r="B137" s="104"/>
      <c r="C137" s="105"/>
      <c r="D137" s="105"/>
      <c r="E137" s="105"/>
      <c r="F137" s="105"/>
      <c r="G137" s="105"/>
      <c r="H137" s="105"/>
      <c r="I137" s="110"/>
      <c r="J137" s="111">
        <f t="shared" ref="J137:J182" si="14">E137*G137</f>
        <v>0</v>
      </c>
      <c r="K137" s="110">
        <f t="shared" ref="K137:K182" si="15">H137*E137</f>
        <v>0</v>
      </c>
      <c r="L137" s="103"/>
      <c r="M137" s="103"/>
      <c r="N137" s="103"/>
      <c r="O137" s="150">
        <f t="shared" ref="O137:O182" si="16">L137*F137</f>
        <v>0</v>
      </c>
      <c r="P137" s="120">
        <f t="shared" ref="P137:P182" si="17">M137*F137</f>
        <v>0</v>
      </c>
      <c r="Q137" s="150">
        <f t="shared" ref="Q137:Q182" si="18">J137+O137</f>
        <v>0</v>
      </c>
      <c r="R137" s="150">
        <f t="shared" ref="R137:R182" si="19">K137+P137</f>
        <v>0</v>
      </c>
      <c r="S137" s="150">
        <f t="shared" ref="S137:S183" si="20">Q137+R137</f>
        <v>0</v>
      </c>
    </row>
    <row r="138" spans="1:19" x14ac:dyDescent="0.25">
      <c r="A138" s="108"/>
      <c r="B138" s="104" t="s">
        <v>140</v>
      </c>
      <c r="C138" s="105"/>
      <c r="D138" s="105"/>
      <c r="E138" s="105"/>
      <c r="F138" s="105"/>
      <c r="G138" s="105"/>
      <c r="H138" s="111"/>
      <c r="I138" s="110"/>
      <c r="J138" s="111">
        <f t="shared" si="14"/>
        <v>0</v>
      </c>
      <c r="K138" s="110">
        <f t="shared" si="15"/>
        <v>0</v>
      </c>
      <c r="L138" s="103"/>
      <c r="M138" s="103"/>
      <c r="N138" s="103"/>
      <c r="O138" s="150">
        <f t="shared" si="16"/>
        <v>0</v>
      </c>
      <c r="P138" s="120">
        <f t="shared" si="17"/>
        <v>0</v>
      </c>
      <c r="Q138" s="150">
        <f t="shared" si="18"/>
        <v>0</v>
      </c>
      <c r="R138" s="150">
        <f t="shared" si="19"/>
        <v>0</v>
      </c>
      <c r="S138" s="150">
        <f t="shared" si="20"/>
        <v>0</v>
      </c>
    </row>
    <row r="139" spans="1:19" ht="84.6" customHeight="1" x14ac:dyDescent="0.25">
      <c r="A139" s="108">
        <v>5.2</v>
      </c>
      <c r="B139" s="112" t="s">
        <v>141</v>
      </c>
      <c r="C139" s="105" t="s">
        <v>23</v>
      </c>
      <c r="D139" s="105">
        <v>1</v>
      </c>
      <c r="E139" s="111">
        <v>30634.368479179873</v>
      </c>
      <c r="F139" s="111">
        <v>13129.015062505661</v>
      </c>
      <c r="G139" s="111"/>
      <c r="H139" s="105"/>
      <c r="I139" s="110"/>
      <c r="J139" s="111">
        <f t="shared" si="14"/>
        <v>0</v>
      </c>
      <c r="K139" s="110">
        <f t="shared" si="15"/>
        <v>0</v>
      </c>
      <c r="L139" s="103"/>
      <c r="M139" s="103"/>
      <c r="N139" s="103"/>
      <c r="O139" s="150">
        <f t="shared" si="16"/>
        <v>0</v>
      </c>
      <c r="P139" s="120">
        <f t="shared" si="17"/>
        <v>0</v>
      </c>
      <c r="Q139" s="150">
        <f t="shared" si="18"/>
        <v>0</v>
      </c>
      <c r="R139" s="150">
        <f t="shared" si="19"/>
        <v>0</v>
      </c>
      <c r="S139" s="150">
        <f t="shared" si="20"/>
        <v>0</v>
      </c>
    </row>
    <row r="140" spans="1:19" x14ac:dyDescent="0.25">
      <c r="A140" s="108"/>
      <c r="B140" s="112"/>
      <c r="C140" s="105"/>
      <c r="D140" s="105"/>
      <c r="E140" s="105"/>
      <c r="F140" s="105"/>
      <c r="G140" s="105"/>
      <c r="H140" s="105"/>
      <c r="I140" s="110"/>
      <c r="J140" s="111">
        <f t="shared" si="14"/>
        <v>0</v>
      </c>
      <c r="K140" s="110">
        <f t="shared" si="15"/>
        <v>0</v>
      </c>
      <c r="L140" s="103"/>
      <c r="M140" s="103"/>
      <c r="N140" s="103"/>
      <c r="O140" s="150">
        <f t="shared" si="16"/>
        <v>0</v>
      </c>
      <c r="P140" s="120">
        <f t="shared" si="17"/>
        <v>0</v>
      </c>
      <c r="Q140" s="150">
        <f t="shared" si="18"/>
        <v>0</v>
      </c>
      <c r="R140" s="150">
        <f t="shared" si="19"/>
        <v>0</v>
      </c>
      <c r="S140" s="150">
        <f t="shared" si="20"/>
        <v>0</v>
      </c>
    </row>
    <row r="141" spans="1:19" x14ac:dyDescent="0.25">
      <c r="A141" s="108"/>
      <c r="B141" s="104" t="s">
        <v>142</v>
      </c>
      <c r="C141" s="105"/>
      <c r="D141" s="105"/>
      <c r="E141" s="105"/>
      <c r="F141" s="105"/>
      <c r="G141" s="105"/>
      <c r="H141" s="111"/>
      <c r="I141" s="110"/>
      <c r="J141" s="111">
        <f t="shared" si="14"/>
        <v>0</v>
      </c>
      <c r="K141" s="110">
        <f t="shared" si="15"/>
        <v>0</v>
      </c>
      <c r="L141" s="103"/>
      <c r="M141" s="103"/>
      <c r="N141" s="103"/>
      <c r="O141" s="150">
        <f t="shared" si="16"/>
        <v>0</v>
      </c>
      <c r="P141" s="120">
        <f t="shared" si="17"/>
        <v>0</v>
      </c>
      <c r="Q141" s="150">
        <f t="shared" si="18"/>
        <v>0</v>
      </c>
      <c r="R141" s="150">
        <f t="shared" si="19"/>
        <v>0</v>
      </c>
      <c r="S141" s="150">
        <f t="shared" si="20"/>
        <v>0</v>
      </c>
    </row>
    <row r="142" spans="1:19" ht="84.6" customHeight="1" x14ac:dyDescent="0.25">
      <c r="A142" s="108">
        <v>5.3</v>
      </c>
      <c r="B142" s="112" t="s">
        <v>141</v>
      </c>
      <c r="C142" s="105" t="s">
        <v>23</v>
      </c>
      <c r="D142" s="105">
        <v>1</v>
      </c>
      <c r="E142" s="111">
        <v>30634.368479179873</v>
      </c>
      <c r="F142" s="111">
        <v>13129.015062505661</v>
      </c>
      <c r="G142" s="111"/>
      <c r="H142" s="105"/>
      <c r="I142" s="110"/>
      <c r="J142" s="111">
        <f t="shared" si="14"/>
        <v>0</v>
      </c>
      <c r="K142" s="110">
        <f t="shared" si="15"/>
        <v>0</v>
      </c>
      <c r="L142" s="103"/>
      <c r="M142" s="103"/>
      <c r="N142" s="103"/>
      <c r="O142" s="150">
        <f t="shared" si="16"/>
        <v>0</v>
      </c>
      <c r="P142" s="120">
        <f t="shared" si="17"/>
        <v>0</v>
      </c>
      <c r="Q142" s="150">
        <f t="shared" si="18"/>
        <v>0</v>
      </c>
      <c r="R142" s="150">
        <f t="shared" si="19"/>
        <v>0</v>
      </c>
      <c r="S142" s="150">
        <f t="shared" si="20"/>
        <v>0</v>
      </c>
    </row>
    <row r="143" spans="1:19" x14ac:dyDescent="0.25">
      <c r="A143" s="108"/>
      <c r="B143" s="104"/>
      <c r="C143" s="105"/>
      <c r="D143" s="105"/>
      <c r="E143" s="105"/>
      <c r="F143" s="105"/>
      <c r="G143" s="105"/>
      <c r="H143" s="111"/>
      <c r="I143" s="110"/>
      <c r="J143" s="111">
        <f t="shared" si="14"/>
        <v>0</v>
      </c>
      <c r="K143" s="110">
        <f t="shared" si="15"/>
        <v>0</v>
      </c>
      <c r="L143" s="103"/>
      <c r="M143" s="103"/>
      <c r="N143" s="103"/>
      <c r="O143" s="150">
        <f t="shared" si="16"/>
        <v>0</v>
      </c>
      <c r="P143" s="120">
        <f t="shared" si="17"/>
        <v>0</v>
      </c>
      <c r="Q143" s="150">
        <f t="shared" si="18"/>
        <v>0</v>
      </c>
      <c r="R143" s="150">
        <f t="shared" si="19"/>
        <v>0</v>
      </c>
      <c r="S143" s="150">
        <f t="shared" si="20"/>
        <v>0</v>
      </c>
    </row>
    <row r="144" spans="1:19" x14ac:dyDescent="0.25">
      <c r="A144" s="118"/>
      <c r="B144" s="128" t="s">
        <v>123</v>
      </c>
      <c r="C144" s="129"/>
      <c r="D144" s="125"/>
      <c r="E144" s="111"/>
      <c r="F144" s="111"/>
      <c r="G144" s="111"/>
      <c r="H144" s="111"/>
      <c r="I144" s="110"/>
      <c r="J144" s="111">
        <f t="shared" si="14"/>
        <v>0</v>
      </c>
      <c r="K144" s="110">
        <f t="shared" si="15"/>
        <v>0</v>
      </c>
      <c r="L144" s="103"/>
      <c r="M144" s="103"/>
      <c r="N144" s="103"/>
      <c r="O144" s="150">
        <f t="shared" si="16"/>
        <v>0</v>
      </c>
      <c r="P144" s="120">
        <f t="shared" si="17"/>
        <v>0</v>
      </c>
      <c r="Q144" s="150">
        <f t="shared" si="18"/>
        <v>0</v>
      </c>
      <c r="R144" s="150">
        <f t="shared" si="19"/>
        <v>0</v>
      </c>
      <c r="S144" s="150">
        <f t="shared" si="20"/>
        <v>0</v>
      </c>
    </row>
    <row r="145" spans="1:19" ht="60.6" customHeight="1" x14ac:dyDescent="0.25">
      <c r="A145" s="117">
        <v>5.4</v>
      </c>
      <c r="B145" s="112" t="s">
        <v>125</v>
      </c>
      <c r="C145" s="129" t="s">
        <v>22</v>
      </c>
      <c r="D145" s="125">
        <v>14</v>
      </c>
      <c r="E145" s="111">
        <v>64672.555678268618</v>
      </c>
      <c r="F145" s="111">
        <v>27716.809576400839</v>
      </c>
      <c r="G145" s="111"/>
      <c r="H145" s="111">
        <v>5</v>
      </c>
      <c r="I145" s="110"/>
      <c r="J145" s="111">
        <f t="shared" si="14"/>
        <v>0</v>
      </c>
      <c r="K145" s="110">
        <f t="shared" si="15"/>
        <v>323362.77839134308</v>
      </c>
      <c r="L145" s="103"/>
      <c r="M145" s="103">
        <v>5</v>
      </c>
      <c r="N145" s="103"/>
      <c r="O145" s="150">
        <f t="shared" si="16"/>
        <v>0</v>
      </c>
      <c r="P145" s="120">
        <f t="shared" si="17"/>
        <v>138584.0478820042</v>
      </c>
      <c r="Q145" s="150">
        <f t="shared" si="18"/>
        <v>0</v>
      </c>
      <c r="R145" s="150">
        <f t="shared" si="19"/>
        <v>461946.82627334725</v>
      </c>
      <c r="S145" s="150">
        <f t="shared" si="20"/>
        <v>461946.82627334725</v>
      </c>
    </row>
    <row r="146" spans="1:19" x14ac:dyDescent="0.25">
      <c r="A146" s="118"/>
      <c r="B146" s="112"/>
      <c r="C146" s="129"/>
      <c r="D146" s="125"/>
      <c r="E146" s="111"/>
      <c r="F146" s="111"/>
      <c r="G146" s="111"/>
      <c r="H146" s="124"/>
      <c r="I146" s="110"/>
      <c r="J146" s="111">
        <f t="shared" si="14"/>
        <v>0</v>
      </c>
      <c r="K146" s="110">
        <f t="shared" si="15"/>
        <v>0</v>
      </c>
      <c r="L146" s="103"/>
      <c r="M146" s="103"/>
      <c r="N146" s="103"/>
      <c r="O146" s="150">
        <f t="shared" si="16"/>
        <v>0</v>
      </c>
      <c r="P146" s="120">
        <f t="shared" si="17"/>
        <v>0</v>
      </c>
      <c r="Q146" s="150">
        <f t="shared" si="18"/>
        <v>0</v>
      </c>
      <c r="R146" s="150">
        <f t="shared" si="19"/>
        <v>0</v>
      </c>
      <c r="S146" s="150">
        <f t="shared" si="20"/>
        <v>0</v>
      </c>
    </row>
    <row r="147" spans="1:19" x14ac:dyDescent="0.25">
      <c r="A147" s="108"/>
      <c r="B147" s="122" t="s">
        <v>84</v>
      </c>
      <c r="C147" s="130"/>
      <c r="D147" s="123"/>
      <c r="E147" s="124"/>
      <c r="F147" s="124"/>
      <c r="G147" s="124"/>
      <c r="H147" s="124"/>
      <c r="I147" s="110"/>
      <c r="J147" s="111">
        <f t="shared" si="14"/>
        <v>0</v>
      </c>
      <c r="K147" s="110">
        <f t="shared" si="15"/>
        <v>0</v>
      </c>
      <c r="L147" s="103"/>
      <c r="M147" s="103"/>
      <c r="N147" s="103"/>
      <c r="O147" s="150">
        <f t="shared" si="16"/>
        <v>0</v>
      </c>
      <c r="P147" s="120">
        <f t="shared" si="17"/>
        <v>0</v>
      </c>
      <c r="Q147" s="150">
        <f t="shared" si="18"/>
        <v>0</v>
      </c>
      <c r="R147" s="150">
        <f t="shared" si="19"/>
        <v>0</v>
      </c>
      <c r="S147" s="150">
        <f t="shared" si="20"/>
        <v>0</v>
      </c>
    </row>
    <row r="148" spans="1:19" x14ac:dyDescent="0.25">
      <c r="A148" s="108"/>
      <c r="B148" s="122"/>
      <c r="C148" s="130"/>
      <c r="D148" s="123"/>
      <c r="E148" s="124"/>
      <c r="F148" s="124"/>
      <c r="G148" s="124"/>
      <c r="H148" s="124"/>
      <c r="I148" s="110"/>
      <c r="J148" s="111">
        <f t="shared" si="14"/>
        <v>0</v>
      </c>
      <c r="K148" s="110">
        <f t="shared" si="15"/>
        <v>0</v>
      </c>
      <c r="L148" s="103"/>
      <c r="M148" s="103"/>
      <c r="N148" s="103"/>
      <c r="O148" s="150">
        <f t="shared" si="16"/>
        <v>0</v>
      </c>
      <c r="P148" s="120">
        <f t="shared" si="17"/>
        <v>0</v>
      </c>
      <c r="Q148" s="150">
        <f t="shared" si="18"/>
        <v>0</v>
      </c>
      <c r="R148" s="150">
        <f t="shared" si="19"/>
        <v>0</v>
      </c>
      <c r="S148" s="150">
        <f t="shared" si="20"/>
        <v>0</v>
      </c>
    </row>
    <row r="149" spans="1:19" x14ac:dyDescent="0.25">
      <c r="A149" s="108"/>
      <c r="B149" s="104" t="s">
        <v>128</v>
      </c>
      <c r="C149" s="130"/>
      <c r="D149" s="123"/>
      <c r="E149" s="124"/>
      <c r="F149" s="124"/>
      <c r="G149" s="124"/>
      <c r="H149" s="103"/>
      <c r="I149" s="110"/>
      <c r="J149" s="111">
        <f t="shared" si="14"/>
        <v>0</v>
      </c>
      <c r="K149" s="110">
        <f t="shared" si="15"/>
        <v>0</v>
      </c>
      <c r="L149" s="103"/>
      <c r="M149" s="103"/>
      <c r="N149" s="103"/>
      <c r="O149" s="150">
        <f t="shared" si="16"/>
        <v>0</v>
      </c>
      <c r="P149" s="120">
        <f t="shared" si="17"/>
        <v>0</v>
      </c>
      <c r="Q149" s="150">
        <f t="shared" si="18"/>
        <v>0</v>
      </c>
      <c r="R149" s="150">
        <f t="shared" si="19"/>
        <v>0</v>
      </c>
      <c r="S149" s="150">
        <f t="shared" si="20"/>
        <v>0</v>
      </c>
    </row>
    <row r="150" spans="1:19" ht="129.6" customHeight="1" x14ac:dyDescent="0.25">
      <c r="A150" s="108">
        <v>6.1</v>
      </c>
      <c r="B150" s="138" t="s">
        <v>85</v>
      </c>
      <c r="C150" s="130"/>
      <c r="D150" s="105"/>
      <c r="E150" s="103"/>
      <c r="F150" s="103"/>
      <c r="G150" s="103"/>
      <c r="H150" s="103"/>
      <c r="I150" s="110"/>
      <c r="J150" s="111">
        <f t="shared" si="14"/>
        <v>0</v>
      </c>
      <c r="K150" s="110">
        <f t="shared" si="15"/>
        <v>0</v>
      </c>
      <c r="L150" s="103"/>
      <c r="M150" s="103"/>
      <c r="N150" s="103"/>
      <c r="O150" s="150">
        <f t="shared" si="16"/>
        <v>0</v>
      </c>
      <c r="P150" s="120">
        <f t="shared" si="17"/>
        <v>0</v>
      </c>
      <c r="Q150" s="150">
        <f t="shared" si="18"/>
        <v>0</v>
      </c>
      <c r="R150" s="150">
        <f t="shared" si="19"/>
        <v>0</v>
      </c>
      <c r="S150" s="150">
        <f t="shared" si="20"/>
        <v>0</v>
      </c>
    </row>
    <row r="151" spans="1:19" x14ac:dyDescent="0.25">
      <c r="A151" s="108"/>
      <c r="B151" s="131" t="s">
        <v>92</v>
      </c>
      <c r="C151" s="130" t="s">
        <v>5</v>
      </c>
      <c r="D151" s="132">
        <v>165</v>
      </c>
      <c r="E151" s="103">
        <v>987.10742877357359</v>
      </c>
      <c r="F151" s="103">
        <v>423.04604090296016</v>
      </c>
      <c r="G151" s="103"/>
      <c r="H151" s="103"/>
      <c r="I151" s="110"/>
      <c r="J151" s="111">
        <f t="shared" si="14"/>
        <v>0</v>
      </c>
      <c r="K151" s="110">
        <f t="shared" si="15"/>
        <v>0</v>
      </c>
      <c r="L151" s="103"/>
      <c r="M151" s="103"/>
      <c r="N151" s="103"/>
      <c r="O151" s="150">
        <f t="shared" si="16"/>
        <v>0</v>
      </c>
      <c r="P151" s="120">
        <f t="shared" si="17"/>
        <v>0</v>
      </c>
      <c r="Q151" s="150">
        <f t="shared" si="18"/>
        <v>0</v>
      </c>
      <c r="R151" s="150">
        <f t="shared" si="19"/>
        <v>0</v>
      </c>
      <c r="S151" s="150">
        <f t="shared" si="20"/>
        <v>0</v>
      </c>
    </row>
    <row r="152" spans="1:19" x14ac:dyDescent="0.25">
      <c r="A152" s="108"/>
      <c r="B152" s="131" t="s">
        <v>15</v>
      </c>
      <c r="C152" s="130" t="s">
        <v>5</v>
      </c>
      <c r="D152" s="132">
        <v>12</v>
      </c>
      <c r="E152" s="103">
        <v>1157.2983647690173</v>
      </c>
      <c r="F152" s="103">
        <v>495.98501347243598</v>
      </c>
      <c r="G152" s="103"/>
      <c r="H152" s="103"/>
      <c r="I152" s="110"/>
      <c r="J152" s="111">
        <f t="shared" si="14"/>
        <v>0</v>
      </c>
      <c r="K152" s="110">
        <f t="shared" si="15"/>
        <v>0</v>
      </c>
      <c r="L152" s="103"/>
      <c r="M152" s="103"/>
      <c r="N152" s="103"/>
      <c r="O152" s="150">
        <f t="shared" si="16"/>
        <v>0</v>
      </c>
      <c r="P152" s="120">
        <f t="shared" si="17"/>
        <v>0</v>
      </c>
      <c r="Q152" s="150">
        <f t="shared" si="18"/>
        <v>0</v>
      </c>
      <c r="R152" s="150">
        <f t="shared" si="19"/>
        <v>0</v>
      </c>
      <c r="S152" s="150">
        <f t="shared" si="20"/>
        <v>0</v>
      </c>
    </row>
    <row r="153" spans="1:19" x14ac:dyDescent="0.25">
      <c r="A153" s="108"/>
      <c r="B153" s="131" t="s">
        <v>145</v>
      </c>
      <c r="C153" s="130" t="s">
        <v>5</v>
      </c>
      <c r="D153" s="132">
        <v>126</v>
      </c>
      <c r="E153" s="103">
        <v>1347.9122130839144</v>
      </c>
      <c r="F153" s="103">
        <v>577.67666275024897</v>
      </c>
      <c r="G153" s="103"/>
      <c r="H153" s="103"/>
      <c r="I153" s="110"/>
      <c r="J153" s="111">
        <f t="shared" si="14"/>
        <v>0</v>
      </c>
      <c r="K153" s="110">
        <f t="shared" si="15"/>
        <v>0</v>
      </c>
      <c r="L153" s="103"/>
      <c r="M153" s="103"/>
      <c r="N153" s="103"/>
      <c r="O153" s="150">
        <f t="shared" si="16"/>
        <v>0</v>
      </c>
      <c r="P153" s="120">
        <f t="shared" si="17"/>
        <v>0</v>
      </c>
      <c r="Q153" s="150">
        <f t="shared" si="18"/>
        <v>0</v>
      </c>
      <c r="R153" s="150">
        <f t="shared" si="19"/>
        <v>0</v>
      </c>
      <c r="S153" s="150">
        <f t="shared" si="20"/>
        <v>0</v>
      </c>
    </row>
    <row r="154" spans="1:19" x14ac:dyDescent="0.25">
      <c r="A154" s="108"/>
      <c r="B154" s="131" t="s">
        <v>136</v>
      </c>
      <c r="C154" s="130" t="s">
        <v>5</v>
      </c>
      <c r="D154" s="132">
        <v>290</v>
      </c>
      <c r="E154" s="103">
        <v>1667.8711727553487</v>
      </c>
      <c r="F154" s="103">
        <v>714.80193118086379</v>
      </c>
      <c r="G154" s="103"/>
      <c r="H154" s="103"/>
      <c r="I154" s="110"/>
      <c r="J154" s="111">
        <f t="shared" si="14"/>
        <v>0</v>
      </c>
      <c r="K154" s="110">
        <f t="shared" si="15"/>
        <v>0</v>
      </c>
      <c r="L154" s="103"/>
      <c r="M154" s="103"/>
      <c r="N154" s="103"/>
      <c r="O154" s="150">
        <f t="shared" si="16"/>
        <v>0</v>
      </c>
      <c r="P154" s="120">
        <f t="shared" si="17"/>
        <v>0</v>
      </c>
      <c r="Q154" s="150">
        <f t="shared" si="18"/>
        <v>0</v>
      </c>
      <c r="R154" s="150">
        <f t="shared" si="19"/>
        <v>0</v>
      </c>
      <c r="S154" s="150">
        <f t="shared" si="20"/>
        <v>0</v>
      </c>
    </row>
    <row r="155" spans="1:19" x14ac:dyDescent="0.25">
      <c r="A155" s="108"/>
      <c r="B155" s="131"/>
      <c r="C155" s="130"/>
      <c r="D155" s="105"/>
      <c r="E155" s="103">
        <v>0</v>
      </c>
      <c r="F155" s="103">
        <v>0</v>
      </c>
      <c r="G155" s="103"/>
      <c r="H155" s="103"/>
      <c r="I155" s="110"/>
      <c r="J155" s="111">
        <f t="shared" si="14"/>
        <v>0</v>
      </c>
      <c r="K155" s="110">
        <f t="shared" si="15"/>
        <v>0</v>
      </c>
      <c r="L155" s="103"/>
      <c r="M155" s="103"/>
      <c r="N155" s="103"/>
      <c r="O155" s="150">
        <f t="shared" si="16"/>
        <v>0</v>
      </c>
      <c r="P155" s="120">
        <f t="shared" si="17"/>
        <v>0</v>
      </c>
      <c r="Q155" s="150">
        <f t="shared" si="18"/>
        <v>0</v>
      </c>
      <c r="R155" s="150">
        <f t="shared" si="19"/>
        <v>0</v>
      </c>
      <c r="S155" s="150">
        <f t="shared" si="20"/>
        <v>0</v>
      </c>
    </row>
    <row r="156" spans="1:19" x14ac:dyDescent="0.25">
      <c r="A156" s="108"/>
      <c r="B156" s="133" t="s">
        <v>71</v>
      </c>
      <c r="C156" s="130"/>
      <c r="D156" s="105"/>
      <c r="E156" s="103">
        <v>0</v>
      </c>
      <c r="F156" s="103">
        <v>0</v>
      </c>
      <c r="G156" s="103"/>
      <c r="H156" s="103"/>
      <c r="I156" s="110">
        <f t="shared" ref="I156" si="21">E157*D157</f>
        <v>0</v>
      </c>
      <c r="J156" s="111">
        <f t="shared" si="14"/>
        <v>0</v>
      </c>
      <c r="K156" s="110">
        <f t="shared" si="15"/>
        <v>0</v>
      </c>
      <c r="L156" s="103"/>
      <c r="M156" s="103"/>
      <c r="N156" s="103"/>
      <c r="O156" s="150">
        <f t="shared" si="16"/>
        <v>0</v>
      </c>
      <c r="P156" s="120">
        <f t="shared" si="17"/>
        <v>0</v>
      </c>
      <c r="Q156" s="150">
        <f t="shared" si="18"/>
        <v>0</v>
      </c>
      <c r="R156" s="150">
        <f t="shared" si="19"/>
        <v>0</v>
      </c>
      <c r="S156" s="150">
        <f t="shared" si="20"/>
        <v>0</v>
      </c>
    </row>
    <row r="157" spans="1:19" ht="61.15" customHeight="1" x14ac:dyDescent="0.25">
      <c r="A157" s="108">
        <f>A150+0.1</f>
        <v>6.1999999999999993</v>
      </c>
      <c r="B157" s="138" t="s">
        <v>87</v>
      </c>
      <c r="C157" s="130"/>
      <c r="D157" s="105"/>
      <c r="E157" s="103">
        <v>0</v>
      </c>
      <c r="F157" s="103">
        <v>0</v>
      </c>
      <c r="G157" s="103"/>
      <c r="H157" s="120"/>
      <c r="I157" s="110"/>
      <c r="J157" s="111">
        <f t="shared" si="14"/>
        <v>0</v>
      </c>
      <c r="K157" s="110">
        <f t="shared" si="15"/>
        <v>0</v>
      </c>
      <c r="L157" s="103"/>
      <c r="M157" s="103"/>
      <c r="N157" s="103"/>
      <c r="O157" s="150">
        <f t="shared" si="16"/>
        <v>0</v>
      </c>
      <c r="P157" s="120">
        <f t="shared" si="17"/>
        <v>0</v>
      </c>
      <c r="Q157" s="150">
        <f t="shared" si="18"/>
        <v>0</v>
      </c>
      <c r="R157" s="150">
        <f t="shared" si="19"/>
        <v>0</v>
      </c>
      <c r="S157" s="150">
        <f t="shared" si="20"/>
        <v>0</v>
      </c>
    </row>
    <row r="158" spans="1:19" x14ac:dyDescent="0.25">
      <c r="A158" s="108"/>
      <c r="B158" s="131" t="s">
        <v>92</v>
      </c>
      <c r="C158" s="130" t="s">
        <v>22</v>
      </c>
      <c r="D158" s="105">
        <v>4</v>
      </c>
      <c r="E158" s="120">
        <v>12594.129263662835</v>
      </c>
      <c r="F158" s="120">
        <v>5397.4839701412157</v>
      </c>
      <c r="G158" s="120"/>
      <c r="H158" s="120"/>
      <c r="I158" s="110"/>
      <c r="J158" s="111">
        <f t="shared" si="14"/>
        <v>0</v>
      </c>
      <c r="K158" s="110">
        <f t="shared" si="15"/>
        <v>0</v>
      </c>
      <c r="L158" s="103"/>
      <c r="M158" s="103"/>
      <c r="N158" s="103"/>
      <c r="O158" s="150">
        <f t="shared" si="16"/>
        <v>0</v>
      </c>
      <c r="P158" s="120">
        <f t="shared" si="17"/>
        <v>0</v>
      </c>
      <c r="Q158" s="150">
        <f t="shared" si="18"/>
        <v>0</v>
      </c>
      <c r="R158" s="150">
        <f t="shared" si="19"/>
        <v>0</v>
      </c>
      <c r="S158" s="150">
        <f t="shared" si="20"/>
        <v>0</v>
      </c>
    </row>
    <row r="159" spans="1:19" x14ac:dyDescent="0.25">
      <c r="A159" s="108"/>
      <c r="B159" s="131" t="s">
        <v>15</v>
      </c>
      <c r="C159" s="130" t="s">
        <v>22</v>
      </c>
      <c r="D159" s="105">
        <v>1</v>
      </c>
      <c r="E159" s="120">
        <v>19674.072201073297</v>
      </c>
      <c r="F159" s="120">
        <v>8431.7452290314122</v>
      </c>
      <c r="G159" s="120"/>
      <c r="H159" s="120"/>
      <c r="I159" s="110"/>
      <c r="J159" s="111">
        <f t="shared" si="14"/>
        <v>0</v>
      </c>
      <c r="K159" s="110">
        <f t="shared" si="15"/>
        <v>0</v>
      </c>
      <c r="L159" s="103"/>
      <c r="M159" s="103"/>
      <c r="N159" s="103"/>
      <c r="O159" s="150">
        <f t="shared" si="16"/>
        <v>0</v>
      </c>
      <c r="P159" s="120">
        <f t="shared" si="17"/>
        <v>0</v>
      </c>
      <c r="Q159" s="150">
        <f t="shared" si="18"/>
        <v>0</v>
      </c>
      <c r="R159" s="150">
        <f t="shared" si="19"/>
        <v>0</v>
      </c>
      <c r="S159" s="150">
        <f t="shared" si="20"/>
        <v>0</v>
      </c>
    </row>
    <row r="160" spans="1:19" x14ac:dyDescent="0.25">
      <c r="A160" s="108"/>
      <c r="B160" s="131" t="s">
        <v>145</v>
      </c>
      <c r="C160" s="130" t="s">
        <v>22</v>
      </c>
      <c r="D160" s="105">
        <v>7</v>
      </c>
      <c r="E160" s="120">
        <v>28932.459119225437</v>
      </c>
      <c r="F160" s="120">
        <v>12399.625336810901</v>
      </c>
      <c r="G160" s="120"/>
      <c r="H160" s="120"/>
      <c r="I160" s="110"/>
      <c r="J160" s="111">
        <f t="shared" si="14"/>
        <v>0</v>
      </c>
      <c r="K160" s="110">
        <f t="shared" si="15"/>
        <v>0</v>
      </c>
      <c r="L160" s="103"/>
      <c r="M160" s="103"/>
      <c r="N160" s="103"/>
      <c r="O160" s="150">
        <f t="shared" si="16"/>
        <v>0</v>
      </c>
      <c r="P160" s="120">
        <f t="shared" si="17"/>
        <v>0</v>
      </c>
      <c r="Q160" s="150">
        <f t="shared" si="18"/>
        <v>0</v>
      </c>
      <c r="R160" s="150">
        <f t="shared" si="19"/>
        <v>0</v>
      </c>
      <c r="S160" s="150">
        <f t="shared" si="20"/>
        <v>0</v>
      </c>
    </row>
    <row r="161" spans="1:19" x14ac:dyDescent="0.25">
      <c r="A161" s="108"/>
      <c r="B161" s="131" t="s">
        <v>136</v>
      </c>
      <c r="C161" s="130" t="s">
        <v>22</v>
      </c>
      <c r="D161" s="105">
        <v>1</v>
      </c>
      <c r="E161" s="120">
        <v>46291.934590760691</v>
      </c>
      <c r="F161" s="120">
        <v>19839.40053889744</v>
      </c>
      <c r="G161" s="120"/>
      <c r="H161" s="120"/>
      <c r="I161" s="110"/>
      <c r="J161" s="111">
        <f t="shared" si="14"/>
        <v>0</v>
      </c>
      <c r="K161" s="110">
        <f t="shared" si="15"/>
        <v>0</v>
      </c>
      <c r="L161" s="103"/>
      <c r="M161" s="103"/>
      <c r="N161" s="103"/>
      <c r="O161" s="150">
        <f t="shared" si="16"/>
        <v>0</v>
      </c>
      <c r="P161" s="120">
        <f t="shared" si="17"/>
        <v>0</v>
      </c>
      <c r="Q161" s="150">
        <f t="shared" si="18"/>
        <v>0</v>
      </c>
      <c r="R161" s="150">
        <f t="shared" si="19"/>
        <v>0</v>
      </c>
      <c r="S161" s="150">
        <f t="shared" si="20"/>
        <v>0</v>
      </c>
    </row>
    <row r="162" spans="1:19" x14ac:dyDescent="0.25">
      <c r="A162" s="108"/>
      <c r="B162" s="131"/>
      <c r="C162" s="130"/>
      <c r="D162" s="105"/>
      <c r="E162" s="120"/>
      <c r="F162" s="120"/>
      <c r="G162" s="120"/>
      <c r="H162" s="124"/>
      <c r="I162" s="110"/>
      <c r="J162" s="111">
        <f t="shared" si="14"/>
        <v>0</v>
      </c>
      <c r="K162" s="110">
        <f t="shared" si="15"/>
        <v>0</v>
      </c>
      <c r="L162" s="103"/>
      <c r="M162" s="103"/>
      <c r="N162" s="103"/>
      <c r="O162" s="150">
        <f t="shared" si="16"/>
        <v>0</v>
      </c>
      <c r="P162" s="120">
        <f t="shared" si="17"/>
        <v>0</v>
      </c>
      <c r="Q162" s="150">
        <f t="shared" si="18"/>
        <v>0</v>
      </c>
      <c r="R162" s="150">
        <f t="shared" si="19"/>
        <v>0</v>
      </c>
      <c r="S162" s="150">
        <f t="shared" si="20"/>
        <v>0</v>
      </c>
    </row>
    <row r="163" spans="1:19" x14ac:dyDescent="0.25">
      <c r="A163" s="108"/>
      <c r="B163" s="122" t="s">
        <v>86</v>
      </c>
      <c r="C163" s="130"/>
      <c r="D163" s="123"/>
      <c r="E163" s="124"/>
      <c r="F163" s="124"/>
      <c r="G163" s="124"/>
      <c r="H163" s="103"/>
      <c r="I163" s="110"/>
      <c r="J163" s="111">
        <f t="shared" si="14"/>
        <v>0</v>
      </c>
      <c r="K163" s="110">
        <f t="shared" si="15"/>
        <v>0</v>
      </c>
      <c r="L163" s="103"/>
      <c r="M163" s="103"/>
      <c r="N163" s="103"/>
      <c r="O163" s="150">
        <f t="shared" si="16"/>
        <v>0</v>
      </c>
      <c r="P163" s="120">
        <f t="shared" si="17"/>
        <v>0</v>
      </c>
      <c r="Q163" s="150">
        <f t="shared" si="18"/>
        <v>0</v>
      </c>
      <c r="R163" s="150">
        <f t="shared" si="19"/>
        <v>0</v>
      </c>
      <c r="S163" s="150">
        <f t="shared" si="20"/>
        <v>0</v>
      </c>
    </row>
    <row r="164" spans="1:19" x14ac:dyDescent="0.25">
      <c r="A164" s="108"/>
      <c r="B164" s="131"/>
      <c r="C164" s="130"/>
      <c r="D164" s="105"/>
      <c r="E164" s="103"/>
      <c r="F164" s="103"/>
      <c r="G164" s="103"/>
      <c r="H164" s="103"/>
      <c r="I164" s="110"/>
      <c r="J164" s="111">
        <f t="shared" si="14"/>
        <v>0</v>
      </c>
      <c r="K164" s="110">
        <f t="shared" si="15"/>
        <v>0</v>
      </c>
      <c r="L164" s="103"/>
      <c r="M164" s="103"/>
      <c r="N164" s="103"/>
      <c r="O164" s="150">
        <f t="shared" si="16"/>
        <v>0</v>
      </c>
      <c r="P164" s="120">
        <f t="shared" si="17"/>
        <v>0</v>
      </c>
      <c r="Q164" s="150">
        <f t="shared" si="18"/>
        <v>0</v>
      </c>
      <c r="R164" s="150">
        <f t="shared" si="19"/>
        <v>0</v>
      </c>
      <c r="S164" s="150">
        <f t="shared" si="20"/>
        <v>0</v>
      </c>
    </row>
    <row r="165" spans="1:19" x14ac:dyDescent="0.25">
      <c r="A165" s="108"/>
      <c r="B165" s="104" t="s">
        <v>119</v>
      </c>
      <c r="C165" s="130"/>
      <c r="D165" s="105"/>
      <c r="E165" s="103"/>
      <c r="F165" s="103"/>
      <c r="G165" s="103"/>
      <c r="H165" s="105"/>
      <c r="I165" s="110"/>
      <c r="J165" s="111">
        <f t="shared" si="14"/>
        <v>0</v>
      </c>
      <c r="K165" s="110">
        <f t="shared" si="15"/>
        <v>0</v>
      </c>
      <c r="L165" s="103"/>
      <c r="M165" s="103"/>
      <c r="N165" s="103"/>
      <c r="O165" s="150">
        <f t="shared" si="16"/>
        <v>0</v>
      </c>
      <c r="P165" s="120">
        <f t="shared" si="17"/>
        <v>0</v>
      </c>
      <c r="Q165" s="150">
        <f t="shared" si="18"/>
        <v>0</v>
      </c>
      <c r="R165" s="150">
        <f t="shared" si="19"/>
        <v>0</v>
      </c>
      <c r="S165" s="150">
        <f t="shared" si="20"/>
        <v>0</v>
      </c>
    </row>
    <row r="166" spans="1:19" x14ac:dyDescent="0.25">
      <c r="A166" s="108"/>
      <c r="B166" s="133" t="s">
        <v>120</v>
      </c>
      <c r="C166" s="105"/>
      <c r="D166" s="105"/>
      <c r="E166" s="105"/>
      <c r="F166" s="105"/>
      <c r="G166" s="105"/>
      <c r="H166" s="111"/>
      <c r="I166" s="110"/>
      <c r="J166" s="111">
        <f t="shared" si="14"/>
        <v>0</v>
      </c>
      <c r="K166" s="110">
        <f t="shared" si="15"/>
        <v>0</v>
      </c>
      <c r="L166" s="103"/>
      <c r="M166" s="103"/>
      <c r="N166" s="103"/>
      <c r="O166" s="150">
        <f t="shared" si="16"/>
        <v>0</v>
      </c>
      <c r="P166" s="120">
        <f t="shared" si="17"/>
        <v>0</v>
      </c>
      <c r="Q166" s="150">
        <f t="shared" si="18"/>
        <v>0</v>
      </c>
      <c r="R166" s="150">
        <f t="shared" si="19"/>
        <v>0</v>
      </c>
      <c r="S166" s="150">
        <f t="shared" si="20"/>
        <v>0</v>
      </c>
    </row>
    <row r="167" spans="1:19" ht="47.45" customHeight="1" x14ac:dyDescent="0.25">
      <c r="A167" s="108">
        <v>7.1</v>
      </c>
      <c r="B167" s="138" t="s">
        <v>156</v>
      </c>
      <c r="C167" s="125"/>
      <c r="D167" s="125"/>
      <c r="E167" s="111"/>
      <c r="F167" s="111"/>
      <c r="G167" s="111"/>
      <c r="H167" s="107"/>
      <c r="I167" s="110"/>
      <c r="J167" s="111">
        <f t="shared" si="14"/>
        <v>0</v>
      </c>
      <c r="K167" s="110">
        <f t="shared" si="15"/>
        <v>0</v>
      </c>
      <c r="L167" s="103"/>
      <c r="M167" s="103"/>
      <c r="N167" s="103"/>
      <c r="O167" s="150">
        <f t="shared" si="16"/>
        <v>0</v>
      </c>
      <c r="P167" s="120">
        <f t="shared" si="17"/>
        <v>0</v>
      </c>
      <c r="Q167" s="150">
        <f t="shared" si="18"/>
        <v>0</v>
      </c>
      <c r="R167" s="150">
        <f t="shared" si="19"/>
        <v>0</v>
      </c>
      <c r="S167" s="150">
        <f t="shared" si="20"/>
        <v>0</v>
      </c>
    </row>
    <row r="168" spans="1:19" ht="88.9" customHeight="1" x14ac:dyDescent="0.25">
      <c r="A168" s="108"/>
      <c r="B168" s="138" t="s">
        <v>146</v>
      </c>
      <c r="C168" s="125"/>
      <c r="D168" s="125"/>
      <c r="E168" s="107"/>
      <c r="F168" s="107"/>
      <c r="G168" s="107"/>
      <c r="H168" s="107"/>
      <c r="I168" s="110"/>
      <c r="J168" s="111">
        <f t="shared" si="14"/>
        <v>0</v>
      </c>
      <c r="K168" s="110">
        <f t="shared" si="15"/>
        <v>0</v>
      </c>
      <c r="L168" s="103"/>
      <c r="M168" s="103"/>
      <c r="N168" s="103"/>
      <c r="O168" s="150">
        <f t="shared" si="16"/>
        <v>0</v>
      </c>
      <c r="P168" s="120">
        <f t="shared" si="17"/>
        <v>0</v>
      </c>
      <c r="Q168" s="150">
        <f t="shared" si="18"/>
        <v>0</v>
      </c>
      <c r="R168" s="150">
        <f t="shared" si="19"/>
        <v>0</v>
      </c>
      <c r="S168" s="150">
        <f t="shared" si="20"/>
        <v>0</v>
      </c>
    </row>
    <row r="169" spans="1:19" ht="74.45" customHeight="1" x14ac:dyDescent="0.25">
      <c r="A169" s="108"/>
      <c r="B169" s="138" t="s">
        <v>147</v>
      </c>
      <c r="C169" s="105"/>
      <c r="D169" s="105"/>
      <c r="E169" s="107"/>
      <c r="F169" s="107"/>
      <c r="G169" s="107"/>
      <c r="H169" s="107"/>
      <c r="I169" s="110"/>
      <c r="J169" s="111">
        <f t="shared" si="14"/>
        <v>0</v>
      </c>
      <c r="K169" s="110">
        <f t="shared" si="15"/>
        <v>0</v>
      </c>
      <c r="L169" s="103"/>
      <c r="M169" s="103"/>
      <c r="N169" s="103"/>
      <c r="O169" s="150">
        <f t="shared" si="16"/>
        <v>0</v>
      </c>
      <c r="P169" s="120">
        <f t="shared" si="17"/>
        <v>0</v>
      </c>
      <c r="Q169" s="150">
        <f t="shared" si="18"/>
        <v>0</v>
      </c>
      <c r="R169" s="150">
        <f t="shared" si="19"/>
        <v>0</v>
      </c>
      <c r="S169" s="150">
        <f t="shared" si="20"/>
        <v>0</v>
      </c>
    </row>
    <row r="170" spans="1:19" ht="60" customHeight="1" x14ac:dyDescent="0.25">
      <c r="A170" s="108"/>
      <c r="B170" s="138" t="s">
        <v>148</v>
      </c>
      <c r="C170" s="105"/>
      <c r="D170" s="105"/>
      <c r="E170" s="107"/>
      <c r="F170" s="107"/>
      <c r="G170" s="107"/>
      <c r="H170" s="107"/>
      <c r="I170" s="110"/>
      <c r="J170" s="111">
        <f t="shared" si="14"/>
        <v>0</v>
      </c>
      <c r="K170" s="110">
        <f t="shared" si="15"/>
        <v>0</v>
      </c>
      <c r="L170" s="103"/>
      <c r="M170" s="103"/>
      <c r="N170" s="103"/>
      <c r="O170" s="150">
        <f t="shared" si="16"/>
        <v>0</v>
      </c>
      <c r="P170" s="120">
        <f t="shared" si="17"/>
        <v>0</v>
      </c>
      <c r="Q170" s="150">
        <f t="shared" si="18"/>
        <v>0</v>
      </c>
      <c r="R170" s="150">
        <f t="shared" si="19"/>
        <v>0</v>
      </c>
      <c r="S170" s="150">
        <f t="shared" si="20"/>
        <v>0</v>
      </c>
    </row>
    <row r="171" spans="1:19" ht="20.45" customHeight="1" x14ac:dyDescent="0.25">
      <c r="A171" s="108"/>
      <c r="B171" s="138" t="s">
        <v>121</v>
      </c>
      <c r="C171" s="105"/>
      <c r="D171" s="105"/>
      <c r="E171" s="107"/>
      <c r="F171" s="107"/>
      <c r="G171" s="107"/>
      <c r="H171" s="125"/>
      <c r="I171" s="110"/>
      <c r="J171" s="111">
        <f t="shared" si="14"/>
        <v>0</v>
      </c>
      <c r="K171" s="110">
        <f t="shared" si="15"/>
        <v>0</v>
      </c>
      <c r="L171" s="103"/>
      <c r="M171" s="103"/>
      <c r="N171" s="103"/>
      <c r="O171" s="150">
        <f t="shared" si="16"/>
        <v>0</v>
      </c>
      <c r="P171" s="120">
        <f t="shared" si="17"/>
        <v>0</v>
      </c>
      <c r="Q171" s="150">
        <f t="shared" si="18"/>
        <v>0</v>
      </c>
      <c r="R171" s="150">
        <f t="shared" si="19"/>
        <v>0</v>
      </c>
      <c r="S171" s="150">
        <f t="shared" si="20"/>
        <v>0</v>
      </c>
    </row>
    <row r="172" spans="1:19" ht="59.45" customHeight="1" x14ac:dyDescent="0.25">
      <c r="A172" s="108"/>
      <c r="B172" s="138" t="s">
        <v>122</v>
      </c>
      <c r="C172" s="134" t="s">
        <v>21</v>
      </c>
      <c r="D172" s="125">
        <v>1</v>
      </c>
      <c r="E172" s="125">
        <v>4459342.9049526164</v>
      </c>
      <c r="F172" s="125">
        <v>1911146.9592654072</v>
      </c>
      <c r="G172" s="125"/>
      <c r="H172" s="103">
        <v>1</v>
      </c>
      <c r="I172" s="110"/>
      <c r="J172" s="111">
        <f t="shared" si="14"/>
        <v>0</v>
      </c>
      <c r="K172" s="110">
        <f t="shared" si="15"/>
        <v>4459342.9049526164</v>
      </c>
      <c r="L172" s="103"/>
      <c r="M172" s="103"/>
      <c r="N172" s="103"/>
      <c r="O172" s="150">
        <f t="shared" si="16"/>
        <v>0</v>
      </c>
      <c r="P172" s="120">
        <f t="shared" si="17"/>
        <v>0</v>
      </c>
      <c r="Q172" s="150">
        <f t="shared" si="18"/>
        <v>0</v>
      </c>
      <c r="R172" s="150">
        <f t="shared" si="19"/>
        <v>4459342.9049526164</v>
      </c>
      <c r="S172" s="150">
        <f t="shared" si="20"/>
        <v>4459342.9049526164</v>
      </c>
    </row>
    <row r="173" spans="1:19" x14ac:dyDescent="0.25">
      <c r="A173" s="108"/>
      <c r="B173" s="131"/>
      <c r="C173" s="130"/>
      <c r="D173" s="105"/>
      <c r="E173" s="103"/>
      <c r="F173" s="103"/>
      <c r="G173" s="103"/>
      <c r="H173" s="103"/>
      <c r="I173" s="110"/>
      <c r="J173" s="111">
        <f t="shared" si="14"/>
        <v>0</v>
      </c>
      <c r="K173" s="110">
        <f t="shared" si="15"/>
        <v>0</v>
      </c>
      <c r="L173" s="103"/>
      <c r="M173" s="103"/>
      <c r="N173" s="103"/>
      <c r="O173" s="150">
        <f t="shared" si="16"/>
        <v>0</v>
      </c>
      <c r="P173" s="120">
        <f t="shared" si="17"/>
        <v>0</v>
      </c>
      <c r="Q173" s="150">
        <f t="shared" si="18"/>
        <v>0</v>
      </c>
      <c r="R173" s="150">
        <f t="shared" si="19"/>
        <v>0</v>
      </c>
      <c r="S173" s="150">
        <f t="shared" si="20"/>
        <v>0</v>
      </c>
    </row>
    <row r="174" spans="1:19" x14ac:dyDescent="0.25">
      <c r="A174" s="108"/>
      <c r="B174" s="135" t="s">
        <v>155</v>
      </c>
      <c r="C174" s="130"/>
      <c r="D174" s="105"/>
      <c r="E174" s="103"/>
      <c r="F174" s="103"/>
      <c r="G174" s="103"/>
      <c r="H174" s="110"/>
      <c r="I174" s="110"/>
      <c r="J174" s="111">
        <f t="shared" si="14"/>
        <v>0</v>
      </c>
      <c r="K174" s="110">
        <f t="shared" si="15"/>
        <v>0</v>
      </c>
      <c r="L174" s="103"/>
      <c r="M174" s="103"/>
      <c r="N174" s="103"/>
      <c r="O174" s="150">
        <f t="shared" si="16"/>
        <v>0</v>
      </c>
      <c r="P174" s="120">
        <f t="shared" si="17"/>
        <v>0</v>
      </c>
      <c r="Q174" s="150">
        <f t="shared" si="18"/>
        <v>0</v>
      </c>
      <c r="R174" s="150">
        <f t="shared" si="19"/>
        <v>0</v>
      </c>
      <c r="S174" s="150">
        <f t="shared" si="20"/>
        <v>0</v>
      </c>
    </row>
    <row r="175" spans="1:19" ht="155.44999999999999" customHeight="1" x14ac:dyDescent="0.25">
      <c r="A175" s="108">
        <v>7.2</v>
      </c>
      <c r="B175" s="138" t="s">
        <v>154</v>
      </c>
      <c r="C175" s="129" t="s">
        <v>3</v>
      </c>
      <c r="D175" s="136">
        <v>1</v>
      </c>
      <c r="E175" s="110">
        <v>980299.79133375594</v>
      </c>
      <c r="F175" s="110">
        <v>420128.48200018116</v>
      </c>
      <c r="G175" s="110"/>
      <c r="H175" s="103">
        <v>1</v>
      </c>
      <c r="I175" s="110"/>
      <c r="J175" s="111">
        <f t="shared" si="14"/>
        <v>0</v>
      </c>
      <c r="K175" s="110">
        <f t="shared" si="15"/>
        <v>980299.79133375594</v>
      </c>
      <c r="L175" s="103"/>
      <c r="M175" s="103"/>
      <c r="N175" s="103"/>
      <c r="O175" s="150">
        <f t="shared" si="16"/>
        <v>0</v>
      </c>
      <c r="P175" s="120">
        <f t="shared" si="17"/>
        <v>0</v>
      </c>
      <c r="Q175" s="150">
        <f t="shared" si="18"/>
        <v>0</v>
      </c>
      <c r="R175" s="150">
        <f t="shared" si="19"/>
        <v>980299.79133375594</v>
      </c>
      <c r="S175" s="150">
        <f t="shared" si="20"/>
        <v>980299.79133375594</v>
      </c>
    </row>
    <row r="176" spans="1:19" x14ac:dyDescent="0.25">
      <c r="A176" s="108"/>
      <c r="B176" s="131"/>
      <c r="C176" s="130"/>
      <c r="D176" s="105"/>
      <c r="E176" s="103"/>
      <c r="F176" s="103"/>
      <c r="G176" s="103"/>
      <c r="H176" s="137"/>
      <c r="I176" s="110"/>
      <c r="J176" s="111">
        <f t="shared" si="14"/>
        <v>0</v>
      </c>
      <c r="K176" s="110">
        <f t="shared" si="15"/>
        <v>0</v>
      </c>
      <c r="L176" s="103"/>
      <c r="M176" s="103"/>
      <c r="N176" s="103"/>
      <c r="O176" s="150">
        <f t="shared" si="16"/>
        <v>0</v>
      </c>
      <c r="P176" s="120">
        <f t="shared" si="17"/>
        <v>0</v>
      </c>
      <c r="Q176" s="150">
        <f t="shared" si="18"/>
        <v>0</v>
      </c>
      <c r="R176" s="150">
        <f t="shared" si="19"/>
        <v>0</v>
      </c>
      <c r="S176" s="150">
        <f t="shared" si="20"/>
        <v>0</v>
      </c>
    </row>
    <row r="177" spans="1:31" x14ac:dyDescent="0.25">
      <c r="A177" s="108"/>
      <c r="B177" s="135" t="s">
        <v>151</v>
      </c>
      <c r="C177" s="136"/>
      <c r="D177" s="137"/>
      <c r="E177" s="137"/>
      <c r="F177" s="137"/>
      <c r="G177" s="137"/>
      <c r="H177" s="110"/>
      <c r="I177" s="110"/>
      <c r="J177" s="111">
        <f t="shared" si="14"/>
        <v>0</v>
      </c>
      <c r="K177" s="110">
        <f t="shared" si="15"/>
        <v>0</v>
      </c>
      <c r="L177" s="103"/>
      <c r="M177" s="103"/>
      <c r="N177" s="103"/>
      <c r="O177" s="150">
        <f t="shared" si="16"/>
        <v>0</v>
      </c>
      <c r="P177" s="120">
        <f t="shared" si="17"/>
        <v>0</v>
      </c>
      <c r="Q177" s="150">
        <f t="shared" si="18"/>
        <v>0</v>
      </c>
      <c r="R177" s="150">
        <f t="shared" si="19"/>
        <v>0</v>
      </c>
      <c r="S177" s="150">
        <f t="shared" si="20"/>
        <v>0</v>
      </c>
    </row>
    <row r="178" spans="1:31" ht="157.15" customHeight="1" x14ac:dyDescent="0.25">
      <c r="A178" s="108">
        <v>7.3</v>
      </c>
      <c r="B178" s="138" t="s">
        <v>149</v>
      </c>
      <c r="C178" s="129" t="s">
        <v>3</v>
      </c>
      <c r="D178" s="136">
        <v>1</v>
      </c>
      <c r="E178" s="110">
        <v>510572.80798633123</v>
      </c>
      <c r="F178" s="110">
        <v>218816.91770842767</v>
      </c>
      <c r="G178" s="110"/>
      <c r="H178" s="110"/>
      <c r="I178" s="110"/>
      <c r="J178" s="111">
        <f t="shared" si="14"/>
        <v>0</v>
      </c>
      <c r="K178" s="110">
        <f t="shared" si="15"/>
        <v>0</v>
      </c>
      <c r="L178" s="103"/>
      <c r="M178" s="103"/>
      <c r="N178" s="103"/>
      <c r="O178" s="150">
        <f t="shared" si="16"/>
        <v>0</v>
      </c>
      <c r="P178" s="120">
        <f t="shared" si="17"/>
        <v>0</v>
      </c>
      <c r="Q178" s="150">
        <f t="shared" si="18"/>
        <v>0</v>
      </c>
      <c r="R178" s="150">
        <f t="shared" si="19"/>
        <v>0</v>
      </c>
      <c r="S178" s="150">
        <f t="shared" si="20"/>
        <v>0</v>
      </c>
    </row>
    <row r="179" spans="1:31" x14ac:dyDescent="0.25">
      <c r="A179" s="121"/>
      <c r="B179" s="138"/>
      <c r="C179" s="129"/>
      <c r="D179" s="136"/>
      <c r="E179" s="110"/>
      <c r="F179" s="110"/>
      <c r="G179" s="110"/>
      <c r="H179" s="110"/>
      <c r="I179" s="110"/>
      <c r="J179" s="111">
        <f t="shared" si="14"/>
        <v>0</v>
      </c>
      <c r="K179" s="110">
        <f t="shared" si="15"/>
        <v>0</v>
      </c>
      <c r="L179" s="103"/>
      <c r="M179" s="103"/>
      <c r="N179" s="103"/>
      <c r="O179" s="150">
        <f t="shared" si="16"/>
        <v>0</v>
      </c>
      <c r="P179" s="120">
        <f t="shared" si="17"/>
        <v>0</v>
      </c>
      <c r="Q179" s="150">
        <f t="shared" si="18"/>
        <v>0</v>
      </c>
      <c r="R179" s="150">
        <f t="shared" si="19"/>
        <v>0</v>
      </c>
      <c r="S179" s="150">
        <f t="shared" si="20"/>
        <v>0</v>
      </c>
    </row>
    <row r="180" spans="1:31" x14ac:dyDescent="0.25">
      <c r="A180" s="121"/>
      <c r="B180" s="135" t="s">
        <v>127</v>
      </c>
      <c r="C180" s="129"/>
      <c r="D180" s="136"/>
      <c r="E180" s="110"/>
      <c r="F180" s="110"/>
      <c r="G180" s="110"/>
      <c r="H180" s="110"/>
      <c r="I180" s="110"/>
      <c r="J180" s="111">
        <f t="shared" si="14"/>
        <v>0</v>
      </c>
      <c r="K180" s="110">
        <f t="shared" si="15"/>
        <v>0</v>
      </c>
      <c r="L180" s="103"/>
      <c r="M180" s="103"/>
      <c r="N180" s="103"/>
      <c r="O180" s="150">
        <f t="shared" si="16"/>
        <v>0</v>
      </c>
      <c r="P180" s="120">
        <f t="shared" si="17"/>
        <v>0</v>
      </c>
      <c r="Q180" s="150">
        <f t="shared" si="18"/>
        <v>0</v>
      </c>
      <c r="R180" s="150">
        <f t="shared" si="19"/>
        <v>0</v>
      </c>
      <c r="S180" s="150">
        <f t="shared" si="20"/>
        <v>0</v>
      </c>
    </row>
    <row r="181" spans="1:31" ht="112.15" customHeight="1" x14ac:dyDescent="0.25">
      <c r="A181" s="108">
        <v>7.4</v>
      </c>
      <c r="B181" s="138" t="s">
        <v>150</v>
      </c>
      <c r="C181" s="109" t="s">
        <v>21</v>
      </c>
      <c r="D181" s="105">
        <v>1</v>
      </c>
      <c r="E181" s="110">
        <v>442496.43358815374</v>
      </c>
      <c r="F181" s="110">
        <v>189641.32868063732</v>
      </c>
      <c r="G181" s="110"/>
      <c r="H181" s="124"/>
      <c r="I181" s="124"/>
      <c r="J181" s="111">
        <f t="shared" si="14"/>
        <v>0</v>
      </c>
      <c r="K181" s="110">
        <f t="shared" si="15"/>
        <v>0</v>
      </c>
      <c r="L181" s="103"/>
      <c r="M181" s="103"/>
      <c r="N181" s="103"/>
      <c r="O181" s="150">
        <f t="shared" si="16"/>
        <v>0</v>
      </c>
      <c r="P181" s="120">
        <f t="shared" si="17"/>
        <v>0</v>
      </c>
      <c r="Q181" s="150">
        <f t="shared" si="18"/>
        <v>0</v>
      </c>
      <c r="R181" s="150">
        <f t="shared" si="19"/>
        <v>0</v>
      </c>
      <c r="S181" s="150">
        <f t="shared" si="20"/>
        <v>0</v>
      </c>
    </row>
    <row r="182" spans="1:31" ht="15.75" thickBot="1" x14ac:dyDescent="0.3">
      <c r="A182" s="144"/>
      <c r="B182" s="145"/>
      <c r="C182" s="146"/>
      <c r="D182" s="147"/>
      <c r="E182" s="148"/>
      <c r="F182" s="148"/>
      <c r="G182" s="148"/>
      <c r="H182" s="148"/>
      <c r="I182" s="148"/>
      <c r="J182" s="111">
        <f t="shared" si="14"/>
        <v>0</v>
      </c>
      <c r="K182" s="110">
        <f t="shared" si="15"/>
        <v>0</v>
      </c>
      <c r="L182" s="149"/>
      <c r="M182" s="149"/>
      <c r="N182" s="149"/>
      <c r="O182" s="150">
        <f t="shared" si="16"/>
        <v>0</v>
      </c>
      <c r="P182" s="120">
        <f t="shared" si="17"/>
        <v>0</v>
      </c>
      <c r="Q182" s="150">
        <f t="shared" si="18"/>
        <v>0</v>
      </c>
      <c r="R182" s="150">
        <f t="shared" si="19"/>
        <v>0</v>
      </c>
      <c r="S182" s="150">
        <f t="shared" si="20"/>
        <v>0</v>
      </c>
    </row>
    <row r="183" spans="1:31" ht="36" customHeight="1" thickBot="1" x14ac:dyDescent="0.3">
      <c r="A183" s="151"/>
      <c r="B183" s="158" t="s">
        <v>188</v>
      </c>
      <c r="C183" s="152"/>
      <c r="D183" s="153"/>
      <c r="E183" s="154"/>
      <c r="F183" s="154"/>
      <c r="G183" s="154"/>
      <c r="H183" s="154"/>
      <c r="I183" s="154"/>
      <c r="J183" s="155"/>
      <c r="K183" s="156">
        <f>SUM(K8:K182)</f>
        <v>14781982.488568334</v>
      </c>
      <c r="L183" s="154"/>
      <c r="M183" s="154"/>
      <c r="N183" s="154"/>
      <c r="O183" s="154"/>
      <c r="P183" s="156">
        <f>SUM(P8:P182)</f>
        <v>4003859.9109779834</v>
      </c>
      <c r="Q183" s="157">
        <f>SUM(Q8:Q182)</f>
        <v>0</v>
      </c>
      <c r="R183" s="156">
        <f>SUM(R8:R182)</f>
        <v>18785842.399546318</v>
      </c>
      <c r="S183" s="156">
        <f t="shared" si="20"/>
        <v>18785842.399546318</v>
      </c>
    </row>
    <row r="184" spans="1:31" s="88" customFormat="1" x14ac:dyDescent="0.25">
      <c r="A184" s="91"/>
      <c r="B184" s="99"/>
      <c r="C184" s="99"/>
      <c r="D184" s="99"/>
      <c r="E184" s="99"/>
      <c r="F184" s="99"/>
      <c r="G184" s="99"/>
      <c r="H184" s="99"/>
      <c r="I184" s="99"/>
      <c r="J184" s="100"/>
      <c r="K184" s="87"/>
      <c r="L184" s="87"/>
      <c r="M184" s="139"/>
      <c r="N184" s="87"/>
      <c r="O184" s="87"/>
      <c r="P184" s="87"/>
      <c r="Q184" s="87"/>
      <c r="R184" s="87"/>
      <c r="S184" s="87"/>
      <c r="T184" s="87"/>
      <c r="U184" s="87"/>
      <c r="V184" s="87"/>
      <c r="W184" s="87"/>
      <c r="X184" s="87"/>
      <c r="Y184" s="87"/>
    </row>
    <row r="185" spans="1:31" s="88" customFormat="1" x14ac:dyDescent="0.25">
      <c r="A185" s="91"/>
      <c r="B185" s="99"/>
      <c r="C185" s="99"/>
      <c r="D185" s="99"/>
      <c r="E185" s="99"/>
      <c r="F185" s="99"/>
      <c r="G185" s="99"/>
      <c r="H185" s="97"/>
      <c r="I185" s="97"/>
      <c r="K185" s="87"/>
      <c r="L185" s="87"/>
      <c r="M185" s="87"/>
      <c r="N185" s="87"/>
      <c r="Q185" s="87"/>
      <c r="R185" s="87"/>
      <c r="S185" s="139"/>
      <c r="T185" s="87"/>
      <c r="U185" s="87"/>
      <c r="V185" s="87"/>
      <c r="W185" s="87"/>
      <c r="X185" s="87"/>
      <c r="Y185" s="87"/>
    </row>
    <row r="186" spans="1:31" s="88" customFormat="1" x14ac:dyDescent="0.25">
      <c r="A186" s="91"/>
      <c r="B186" s="90"/>
      <c r="C186" s="92"/>
      <c r="D186" s="92"/>
      <c r="E186" s="97"/>
      <c r="F186" s="97"/>
      <c r="G186" s="97"/>
      <c r="H186" s="142"/>
      <c r="I186" s="142"/>
      <c r="J186" s="142"/>
      <c r="K186" s="87"/>
      <c r="L186" s="87"/>
      <c r="M186" s="87"/>
      <c r="N186" s="87"/>
      <c r="Q186" s="87"/>
      <c r="R186" s="87"/>
      <c r="S186" s="139"/>
      <c r="T186" s="87"/>
      <c r="U186" s="87"/>
      <c r="V186" s="87"/>
      <c r="W186" s="87"/>
      <c r="X186" s="87"/>
      <c r="Y186" s="87"/>
      <c r="Z186" s="87"/>
      <c r="AA186" s="87"/>
      <c r="AB186" s="87"/>
      <c r="AC186" s="87"/>
      <c r="AD186" s="87"/>
      <c r="AE186" s="87"/>
    </row>
    <row r="187" spans="1:31" s="88" customFormat="1" ht="76.900000000000006" customHeight="1" x14ac:dyDescent="0.25">
      <c r="A187" s="91"/>
      <c r="B187" s="142"/>
      <c r="C187" s="142"/>
      <c r="D187" s="142"/>
      <c r="E187" s="142"/>
      <c r="F187" s="142"/>
      <c r="G187" s="142"/>
      <c r="H187" s="87"/>
      <c r="I187" s="87"/>
      <c r="J187" s="98"/>
      <c r="K187" s="87"/>
      <c r="L187" s="87"/>
      <c r="M187" s="87"/>
      <c r="N187" s="87"/>
      <c r="Q187" s="87"/>
      <c r="R187" s="87"/>
      <c r="S187" s="87"/>
      <c r="T187" s="87"/>
      <c r="U187" s="87"/>
      <c r="V187" s="87"/>
      <c r="W187" s="87"/>
      <c r="X187" s="87"/>
      <c r="Y187" s="87"/>
      <c r="Z187" s="87"/>
      <c r="AA187" s="87"/>
      <c r="AB187" s="87"/>
      <c r="AC187" s="87"/>
      <c r="AD187" s="87"/>
      <c r="AE187" s="87"/>
    </row>
    <row r="188" spans="1:31" s="88" customFormat="1" x14ac:dyDescent="0.25">
      <c r="A188" s="91"/>
      <c r="B188" s="87"/>
      <c r="C188" s="87"/>
      <c r="D188" s="87"/>
      <c r="E188" s="87"/>
      <c r="F188" s="87"/>
      <c r="G188" s="87"/>
      <c r="H188" s="87"/>
      <c r="I188" s="87"/>
      <c r="J188" s="96"/>
      <c r="K188" s="87"/>
      <c r="L188" s="87"/>
      <c r="M188" s="87"/>
      <c r="N188" s="87"/>
      <c r="Q188" s="87"/>
      <c r="R188" s="87"/>
      <c r="S188" s="87"/>
      <c r="T188" s="87"/>
      <c r="U188" s="87"/>
      <c r="V188" s="87"/>
      <c r="W188" s="87"/>
      <c r="X188" s="87"/>
      <c r="Y188" s="87"/>
      <c r="Z188" s="87"/>
      <c r="AA188" s="87"/>
      <c r="AB188" s="87"/>
      <c r="AC188" s="87"/>
      <c r="AD188" s="87"/>
      <c r="AE188" s="87"/>
    </row>
    <row r="189" spans="1:31" s="88" customFormat="1" x14ac:dyDescent="0.25">
      <c r="A189" s="91"/>
      <c r="B189" s="87"/>
      <c r="C189" s="87"/>
      <c r="D189" s="87"/>
      <c r="E189" s="87"/>
      <c r="F189" s="87"/>
      <c r="G189" s="87"/>
      <c r="H189" s="87"/>
      <c r="I189" s="87"/>
      <c r="J189" s="95"/>
      <c r="K189" s="87"/>
      <c r="L189" s="87"/>
      <c r="M189" s="87"/>
      <c r="N189" s="87"/>
      <c r="Q189" s="87"/>
      <c r="R189" s="87"/>
      <c r="S189" s="87"/>
      <c r="T189" s="87"/>
      <c r="U189" s="87"/>
      <c r="V189" s="87"/>
      <c r="W189" s="87"/>
      <c r="X189" s="87"/>
      <c r="Y189" s="87"/>
      <c r="Z189" s="87"/>
      <c r="AA189" s="87"/>
      <c r="AB189" s="87"/>
      <c r="AC189" s="87"/>
      <c r="AD189" s="87"/>
      <c r="AE189" s="87"/>
    </row>
    <row r="190" spans="1:31" x14ac:dyDescent="0.25">
      <c r="A190" s="91"/>
      <c r="C190" s="87"/>
      <c r="D190" s="87"/>
      <c r="O190" s="87"/>
      <c r="P190" s="87"/>
    </row>
    <row r="191" spans="1:31" x14ac:dyDescent="0.25">
      <c r="A191" s="91"/>
      <c r="C191" s="87"/>
      <c r="D191" s="87"/>
      <c r="O191" s="87"/>
      <c r="P191" s="87"/>
    </row>
    <row r="192" spans="1:31" x14ac:dyDescent="0.25">
      <c r="A192" s="91"/>
      <c r="C192" s="87"/>
      <c r="D192" s="87"/>
      <c r="J192" s="95"/>
      <c r="O192" s="87"/>
      <c r="P192" s="87"/>
    </row>
    <row r="193" spans="1:16" ht="30" customHeight="1" x14ac:dyDescent="0.25">
      <c r="A193" s="91"/>
      <c r="C193" s="87"/>
      <c r="D193" s="87"/>
      <c r="O193" s="87"/>
      <c r="P193" s="87"/>
    </row>
    <row r="194" spans="1:16" ht="30" customHeight="1" x14ac:dyDescent="0.25">
      <c r="A194" s="91"/>
      <c r="C194" s="87"/>
      <c r="D194" s="87"/>
      <c r="O194" s="87"/>
      <c r="P194" s="87"/>
    </row>
    <row r="195" spans="1:16" ht="30" customHeight="1" x14ac:dyDescent="0.25">
      <c r="A195" s="91"/>
      <c r="C195" s="87"/>
      <c r="D195" s="87"/>
      <c r="O195" s="87"/>
      <c r="P195" s="87"/>
    </row>
    <row r="196" spans="1:16" x14ac:dyDescent="0.25">
      <c r="A196" s="91"/>
      <c r="C196" s="87"/>
      <c r="D196" s="87"/>
    </row>
    <row r="197" spans="1:16" x14ac:dyDescent="0.25">
      <c r="A197" s="91"/>
      <c r="C197" s="87"/>
      <c r="D197" s="87"/>
    </row>
    <row r="198" spans="1:16" x14ac:dyDescent="0.25">
      <c r="A198" s="91"/>
      <c r="C198" s="87"/>
      <c r="D198" s="87"/>
    </row>
    <row r="199" spans="1:16" x14ac:dyDescent="0.25">
      <c r="A199" s="91"/>
      <c r="C199" s="87"/>
      <c r="D199" s="87"/>
    </row>
    <row r="200" spans="1:16" x14ac:dyDescent="0.25">
      <c r="A200" s="91"/>
      <c r="C200" s="87"/>
      <c r="D200" s="87"/>
    </row>
    <row r="201" spans="1:16" x14ac:dyDescent="0.25">
      <c r="A201" s="91"/>
      <c r="C201" s="87"/>
      <c r="D201" s="87"/>
    </row>
    <row r="202" spans="1:16" x14ac:dyDescent="0.25">
      <c r="A202" s="91"/>
      <c r="B202" s="93"/>
      <c r="C202" s="94"/>
      <c r="D202" s="94"/>
    </row>
    <row r="203" spans="1:16" x14ac:dyDescent="0.25">
      <c r="A203" s="91"/>
      <c r="B203" s="93"/>
      <c r="C203" s="94"/>
      <c r="D203" s="94"/>
    </row>
    <row r="204" spans="1:16" x14ac:dyDescent="0.25">
      <c r="A204" s="91"/>
      <c r="B204" s="93"/>
      <c r="C204" s="94"/>
      <c r="D204" s="94"/>
    </row>
    <row r="205" spans="1:16" x14ac:dyDescent="0.25">
      <c r="A205" s="91"/>
      <c r="B205" s="93"/>
      <c r="C205" s="94"/>
      <c r="D205" s="94"/>
    </row>
    <row r="206" spans="1:16" x14ac:dyDescent="0.25">
      <c r="A206" s="91"/>
      <c r="B206" s="93"/>
      <c r="C206" s="94"/>
      <c r="D206" s="94"/>
    </row>
    <row r="207" spans="1:16" x14ac:dyDescent="0.25">
      <c r="B207" s="93"/>
      <c r="C207" s="94"/>
      <c r="D207" s="94"/>
    </row>
    <row r="208" spans="1:16" x14ac:dyDescent="0.25">
      <c r="B208" s="93"/>
      <c r="C208" s="94"/>
      <c r="D208" s="94"/>
    </row>
    <row r="209" spans="2:4" x14ac:dyDescent="0.25">
      <c r="B209" s="93"/>
      <c r="C209" s="94"/>
      <c r="D209" s="94"/>
    </row>
    <row r="210" spans="2:4" x14ac:dyDescent="0.25">
      <c r="B210" s="93"/>
      <c r="C210" s="94"/>
      <c r="D210" s="94"/>
    </row>
    <row r="211" spans="2:4" x14ac:dyDescent="0.25">
      <c r="B211" s="93"/>
      <c r="C211" s="94"/>
      <c r="D211" s="94"/>
    </row>
    <row r="212" spans="2:4" x14ac:dyDescent="0.25">
      <c r="B212" s="93"/>
      <c r="C212" s="94"/>
      <c r="D212" s="94"/>
    </row>
    <row r="213" spans="2:4" x14ac:dyDescent="0.25">
      <c r="B213" s="93"/>
      <c r="C213" s="94"/>
      <c r="D213" s="94"/>
    </row>
    <row r="214" spans="2:4" x14ac:dyDescent="0.25">
      <c r="B214" s="93"/>
      <c r="C214" s="94"/>
      <c r="D214" s="94"/>
    </row>
    <row r="215" spans="2:4" x14ac:dyDescent="0.25">
      <c r="B215" s="93"/>
      <c r="C215" s="94"/>
      <c r="D215" s="94"/>
    </row>
    <row r="216" spans="2:4" x14ac:dyDescent="0.25">
      <c r="B216" s="93"/>
      <c r="C216" s="94"/>
      <c r="D216" s="94"/>
    </row>
    <row r="217" spans="2:4" x14ac:dyDescent="0.25">
      <c r="B217" s="93"/>
      <c r="C217" s="94"/>
      <c r="D217" s="94"/>
    </row>
    <row r="218" spans="2:4" x14ac:dyDescent="0.25">
      <c r="B218" s="93"/>
      <c r="C218" s="94"/>
      <c r="D218" s="94"/>
    </row>
    <row r="219" spans="2:4" x14ac:dyDescent="0.25">
      <c r="B219" s="93"/>
      <c r="C219" s="94"/>
      <c r="D219" s="94"/>
    </row>
    <row r="220" spans="2:4" x14ac:dyDescent="0.25">
      <c r="B220" s="93"/>
      <c r="C220" s="94"/>
      <c r="D220" s="94"/>
    </row>
    <row r="221" spans="2:4" x14ac:dyDescent="0.25">
      <c r="B221" s="93"/>
      <c r="C221" s="94"/>
      <c r="D221" s="94"/>
    </row>
    <row r="222" spans="2:4" x14ac:dyDescent="0.25">
      <c r="B222" s="93"/>
      <c r="C222" s="94"/>
      <c r="D222" s="94"/>
    </row>
    <row r="223" spans="2:4" x14ac:dyDescent="0.25">
      <c r="B223" s="93"/>
      <c r="C223" s="94"/>
      <c r="D223" s="94"/>
    </row>
    <row r="224" spans="2:4" x14ac:dyDescent="0.25">
      <c r="B224" s="93"/>
      <c r="C224" s="94"/>
      <c r="D224" s="94"/>
    </row>
    <row r="225" spans="2:4" x14ac:dyDescent="0.25">
      <c r="B225" s="93"/>
      <c r="C225" s="94"/>
      <c r="D225" s="94"/>
    </row>
    <row r="226" spans="2:4" x14ac:dyDescent="0.25">
      <c r="B226" s="93"/>
      <c r="C226" s="94"/>
      <c r="D226" s="94"/>
    </row>
    <row r="227" spans="2:4" x14ac:dyDescent="0.25">
      <c r="B227" s="93"/>
      <c r="C227" s="94"/>
      <c r="D227" s="94"/>
    </row>
    <row r="228" spans="2:4" x14ac:dyDescent="0.25">
      <c r="B228" s="93"/>
      <c r="C228" s="94"/>
      <c r="D228" s="94"/>
    </row>
    <row r="229" spans="2:4" x14ac:dyDescent="0.25">
      <c r="B229" s="93"/>
      <c r="C229" s="94"/>
      <c r="D229" s="94"/>
    </row>
    <row r="230" spans="2:4" x14ac:dyDescent="0.25">
      <c r="B230" s="93"/>
      <c r="C230" s="94"/>
      <c r="D230" s="94"/>
    </row>
    <row r="231" spans="2:4" x14ac:dyDescent="0.25">
      <c r="B231" s="93"/>
      <c r="C231" s="94"/>
      <c r="D231" s="94"/>
    </row>
    <row r="232" spans="2:4" x14ac:dyDescent="0.25">
      <c r="B232" s="93"/>
      <c r="C232" s="94"/>
      <c r="D232" s="94"/>
    </row>
    <row r="233" spans="2:4" x14ac:dyDescent="0.25">
      <c r="B233" s="93"/>
      <c r="C233" s="94"/>
      <c r="D233" s="94"/>
    </row>
    <row r="234" spans="2:4" x14ac:dyDescent="0.25">
      <c r="B234" s="93"/>
      <c r="C234" s="94"/>
      <c r="D234" s="94"/>
    </row>
    <row r="235" spans="2:4" x14ac:dyDescent="0.25">
      <c r="B235" s="93"/>
      <c r="C235" s="94"/>
      <c r="D235" s="94"/>
    </row>
    <row r="236" spans="2:4" x14ac:dyDescent="0.25">
      <c r="B236" s="93"/>
      <c r="C236" s="94"/>
      <c r="D236" s="94"/>
    </row>
    <row r="237" spans="2:4" x14ac:dyDescent="0.25">
      <c r="B237" s="93"/>
      <c r="C237" s="94"/>
      <c r="D237" s="94"/>
    </row>
    <row r="238" spans="2:4" x14ac:dyDescent="0.25">
      <c r="B238" s="93"/>
      <c r="C238" s="94"/>
      <c r="D238" s="94"/>
    </row>
    <row r="239" spans="2:4" x14ac:dyDescent="0.25">
      <c r="B239" s="93"/>
      <c r="C239" s="94"/>
      <c r="D239" s="94"/>
    </row>
    <row r="240" spans="2:4" x14ac:dyDescent="0.25">
      <c r="B240" s="93"/>
      <c r="C240" s="94"/>
      <c r="D240" s="94"/>
    </row>
    <row r="241" spans="2:4" x14ac:dyDescent="0.25">
      <c r="B241" s="93"/>
      <c r="C241" s="94"/>
      <c r="D241" s="94"/>
    </row>
    <row r="242" spans="2:4" x14ac:dyDescent="0.25">
      <c r="B242" s="93"/>
      <c r="C242" s="94"/>
      <c r="D242" s="94"/>
    </row>
    <row r="243" spans="2:4" x14ac:dyDescent="0.25">
      <c r="B243" s="93"/>
      <c r="C243" s="94"/>
      <c r="D243" s="94"/>
    </row>
    <row r="244" spans="2:4" x14ac:dyDescent="0.25">
      <c r="B244" s="93"/>
      <c r="C244" s="94"/>
      <c r="D244" s="94"/>
    </row>
    <row r="245" spans="2:4" x14ac:dyDescent="0.25">
      <c r="B245" s="93"/>
      <c r="C245" s="94"/>
      <c r="D245" s="94"/>
    </row>
    <row r="246" spans="2:4" x14ac:dyDescent="0.25">
      <c r="B246" s="93"/>
      <c r="C246" s="94"/>
      <c r="D246" s="94"/>
    </row>
    <row r="247" spans="2:4" x14ac:dyDescent="0.25">
      <c r="B247" s="93"/>
      <c r="C247" s="94"/>
      <c r="D247" s="94"/>
    </row>
    <row r="248" spans="2:4" x14ac:dyDescent="0.25">
      <c r="B248" s="93"/>
      <c r="C248" s="94"/>
      <c r="D248" s="94"/>
    </row>
    <row r="249" spans="2:4" x14ac:dyDescent="0.25">
      <c r="B249" s="93"/>
      <c r="C249" s="94"/>
      <c r="D249" s="94"/>
    </row>
    <row r="250" spans="2:4" x14ac:dyDescent="0.25">
      <c r="B250" s="93"/>
      <c r="C250" s="94"/>
      <c r="D250" s="94"/>
    </row>
    <row r="251" spans="2:4" x14ac:dyDescent="0.25">
      <c r="B251" s="93"/>
      <c r="C251" s="94"/>
      <c r="D251" s="94"/>
    </row>
    <row r="252" spans="2:4" x14ac:dyDescent="0.25">
      <c r="B252" s="93"/>
      <c r="C252" s="94"/>
      <c r="D252" s="94"/>
    </row>
    <row r="253" spans="2:4" x14ac:dyDescent="0.25">
      <c r="B253" s="93"/>
      <c r="C253" s="94"/>
      <c r="D253" s="94"/>
    </row>
    <row r="254" spans="2:4" x14ac:dyDescent="0.25">
      <c r="B254" s="93"/>
      <c r="C254" s="94"/>
      <c r="D254" s="94"/>
    </row>
    <row r="255" spans="2:4" x14ac:dyDescent="0.25">
      <c r="B255" s="93"/>
      <c r="C255" s="94"/>
      <c r="D255" s="94"/>
    </row>
    <row r="256" spans="2:4" x14ac:dyDescent="0.25">
      <c r="B256" s="93"/>
      <c r="C256" s="94"/>
      <c r="D256" s="94"/>
    </row>
    <row r="257" spans="2:4" x14ac:dyDescent="0.25">
      <c r="B257" s="93"/>
      <c r="C257" s="94"/>
      <c r="D257" s="94"/>
    </row>
    <row r="258" spans="2:4" x14ac:dyDescent="0.25">
      <c r="B258" s="93"/>
      <c r="C258" s="94"/>
      <c r="D258" s="94"/>
    </row>
    <row r="259" spans="2:4" x14ac:dyDescent="0.25">
      <c r="B259" s="93"/>
      <c r="C259" s="94"/>
      <c r="D259" s="94"/>
    </row>
    <row r="260" spans="2:4" x14ac:dyDescent="0.25">
      <c r="B260" s="93"/>
      <c r="C260" s="94"/>
      <c r="D260" s="94"/>
    </row>
    <row r="261" spans="2:4" x14ac:dyDescent="0.25">
      <c r="B261" s="93"/>
      <c r="C261" s="94"/>
      <c r="D261" s="94"/>
    </row>
    <row r="262" spans="2:4" x14ac:dyDescent="0.25">
      <c r="B262" s="93"/>
      <c r="C262" s="94"/>
      <c r="D262" s="94"/>
    </row>
    <row r="263" spans="2:4" x14ac:dyDescent="0.25">
      <c r="B263" s="93"/>
      <c r="C263" s="94"/>
      <c r="D263" s="94"/>
    </row>
    <row r="264" spans="2:4" x14ac:dyDescent="0.25">
      <c r="B264" s="93"/>
      <c r="C264" s="94"/>
      <c r="D264" s="94"/>
    </row>
    <row r="265" spans="2:4" x14ac:dyDescent="0.25">
      <c r="B265" s="93"/>
      <c r="C265" s="94"/>
      <c r="D265" s="94"/>
    </row>
    <row r="266" spans="2:4" x14ac:dyDescent="0.25">
      <c r="B266" s="93"/>
      <c r="C266" s="94"/>
      <c r="D266" s="94"/>
    </row>
    <row r="267" spans="2:4" x14ac:dyDescent="0.25">
      <c r="B267" s="93"/>
      <c r="C267" s="94"/>
      <c r="D267" s="94"/>
    </row>
    <row r="268" spans="2:4" x14ac:dyDescent="0.25">
      <c r="B268" s="93"/>
      <c r="C268" s="94"/>
      <c r="D268" s="94"/>
    </row>
    <row r="269" spans="2:4" x14ac:dyDescent="0.25">
      <c r="B269" s="93"/>
      <c r="C269" s="94"/>
      <c r="D269" s="94"/>
    </row>
    <row r="270" spans="2:4" x14ac:dyDescent="0.25">
      <c r="B270" s="93"/>
      <c r="C270" s="94"/>
      <c r="D270" s="94"/>
    </row>
    <row r="271" spans="2:4" x14ac:dyDescent="0.25">
      <c r="B271" s="93"/>
      <c r="C271" s="94"/>
      <c r="D271" s="94"/>
    </row>
    <row r="272" spans="2:4" x14ac:dyDescent="0.25">
      <c r="B272" s="93"/>
      <c r="C272" s="94"/>
      <c r="D272" s="94"/>
    </row>
    <row r="273" spans="2:4" x14ac:dyDescent="0.25">
      <c r="B273" s="93"/>
      <c r="C273" s="94"/>
      <c r="D273" s="94"/>
    </row>
    <row r="274" spans="2:4" x14ac:dyDescent="0.25">
      <c r="B274" s="93"/>
      <c r="C274" s="94"/>
      <c r="D274" s="94"/>
    </row>
    <row r="275" spans="2:4" x14ac:dyDescent="0.25">
      <c r="B275" s="93"/>
      <c r="C275" s="94"/>
      <c r="D275" s="94"/>
    </row>
    <row r="276" spans="2:4" x14ac:dyDescent="0.25">
      <c r="B276" s="93"/>
      <c r="C276" s="94"/>
      <c r="D276" s="94"/>
    </row>
    <row r="277" spans="2:4" x14ac:dyDescent="0.25">
      <c r="B277" s="93"/>
      <c r="C277" s="94"/>
      <c r="D277" s="94"/>
    </row>
    <row r="278" spans="2:4" x14ac:dyDescent="0.25">
      <c r="B278" s="93"/>
      <c r="C278" s="94"/>
      <c r="D278" s="94"/>
    </row>
    <row r="279" spans="2:4" x14ac:dyDescent="0.25">
      <c r="B279" s="93"/>
      <c r="C279" s="94"/>
      <c r="D279" s="94"/>
    </row>
    <row r="280" spans="2:4" x14ac:dyDescent="0.25">
      <c r="B280" s="93"/>
      <c r="C280" s="94"/>
      <c r="D280" s="94"/>
    </row>
    <row r="281" spans="2:4" x14ac:dyDescent="0.25">
      <c r="B281" s="93"/>
      <c r="C281" s="94"/>
      <c r="D281" s="94"/>
    </row>
    <row r="282" spans="2:4" x14ac:dyDescent="0.25">
      <c r="B282" s="93"/>
      <c r="C282" s="94"/>
      <c r="D282" s="94"/>
    </row>
    <row r="283" spans="2:4" x14ac:dyDescent="0.25">
      <c r="B283" s="93"/>
      <c r="C283" s="94"/>
      <c r="D283" s="94"/>
    </row>
    <row r="284" spans="2:4" x14ac:dyDescent="0.25">
      <c r="B284" s="93"/>
      <c r="C284" s="94"/>
      <c r="D284" s="94"/>
    </row>
    <row r="285" spans="2:4" x14ac:dyDescent="0.25">
      <c r="B285" s="93"/>
      <c r="C285" s="94"/>
      <c r="D285" s="94"/>
    </row>
    <row r="286" spans="2:4" x14ac:dyDescent="0.25">
      <c r="B286" s="93"/>
      <c r="C286" s="94"/>
      <c r="D286" s="94"/>
    </row>
    <row r="287" spans="2:4" x14ac:dyDescent="0.25">
      <c r="B287" s="93"/>
      <c r="C287" s="94"/>
      <c r="D287" s="94"/>
    </row>
    <row r="288" spans="2:4" x14ac:dyDescent="0.25">
      <c r="B288" s="93"/>
      <c r="C288" s="94"/>
      <c r="D288" s="94"/>
    </row>
    <row r="289" spans="2:4" x14ac:dyDescent="0.25">
      <c r="B289" s="93"/>
      <c r="C289" s="94"/>
      <c r="D289" s="94"/>
    </row>
    <row r="290" spans="2:4" x14ac:dyDescent="0.25">
      <c r="B290" s="93"/>
      <c r="C290" s="94"/>
      <c r="D290" s="94"/>
    </row>
    <row r="291" spans="2:4" x14ac:dyDescent="0.25">
      <c r="B291" s="93"/>
      <c r="C291" s="94"/>
      <c r="D291" s="94"/>
    </row>
    <row r="292" spans="2:4" x14ac:dyDescent="0.25">
      <c r="B292" s="93"/>
      <c r="C292" s="94"/>
      <c r="D292" s="94"/>
    </row>
    <row r="293" spans="2:4" x14ac:dyDescent="0.25">
      <c r="B293" s="93"/>
      <c r="C293" s="94"/>
      <c r="D293" s="94"/>
    </row>
    <row r="294" spans="2:4" x14ac:dyDescent="0.25">
      <c r="B294" s="93"/>
      <c r="C294" s="94"/>
      <c r="D294" s="94"/>
    </row>
    <row r="295" spans="2:4" x14ac:dyDescent="0.25">
      <c r="B295" s="93"/>
      <c r="C295" s="94"/>
      <c r="D295" s="94"/>
    </row>
    <row r="296" spans="2:4" x14ac:dyDescent="0.25">
      <c r="B296" s="93"/>
      <c r="C296" s="94"/>
      <c r="D296" s="94"/>
    </row>
    <row r="297" spans="2:4" x14ac:dyDescent="0.25">
      <c r="B297" s="93"/>
      <c r="C297" s="94"/>
      <c r="D297" s="94"/>
    </row>
    <row r="298" spans="2:4" x14ac:dyDescent="0.25">
      <c r="B298" s="93"/>
      <c r="C298" s="94"/>
      <c r="D298" s="94"/>
    </row>
    <row r="299" spans="2:4" x14ac:dyDescent="0.25">
      <c r="B299" s="93"/>
      <c r="C299" s="94"/>
      <c r="D299" s="94"/>
    </row>
    <row r="300" spans="2:4" x14ac:dyDescent="0.25">
      <c r="B300" s="93"/>
      <c r="C300" s="94"/>
      <c r="D300" s="94"/>
    </row>
    <row r="301" spans="2:4" x14ac:dyDescent="0.25">
      <c r="B301" s="93"/>
      <c r="C301" s="94"/>
      <c r="D301" s="94"/>
    </row>
    <row r="302" spans="2:4" x14ac:dyDescent="0.25">
      <c r="B302" s="93"/>
      <c r="C302" s="94"/>
      <c r="D302" s="94"/>
    </row>
    <row r="303" spans="2:4" x14ac:dyDescent="0.25">
      <c r="B303" s="93"/>
      <c r="C303" s="94"/>
      <c r="D303" s="94"/>
    </row>
    <row r="304" spans="2:4" x14ac:dyDescent="0.25">
      <c r="B304" s="93"/>
      <c r="C304" s="94"/>
      <c r="D304" s="94"/>
    </row>
    <row r="305" spans="2:4" x14ac:dyDescent="0.25">
      <c r="B305" s="93"/>
      <c r="C305" s="94"/>
      <c r="D305" s="94"/>
    </row>
    <row r="306" spans="2:4" x14ac:dyDescent="0.25">
      <c r="B306" s="93"/>
      <c r="C306" s="94"/>
      <c r="D306" s="94"/>
    </row>
    <row r="307" spans="2:4" x14ac:dyDescent="0.25">
      <c r="B307" s="93"/>
      <c r="C307" s="94"/>
      <c r="D307" s="94"/>
    </row>
    <row r="308" spans="2:4" x14ac:dyDescent="0.25">
      <c r="B308" s="93"/>
      <c r="C308" s="94"/>
      <c r="D308" s="94"/>
    </row>
    <row r="309" spans="2:4" x14ac:dyDescent="0.25">
      <c r="B309" s="93"/>
      <c r="C309" s="94"/>
      <c r="D309" s="94"/>
    </row>
    <row r="310" spans="2:4" x14ac:dyDescent="0.25">
      <c r="B310" s="93"/>
      <c r="C310" s="94"/>
      <c r="D310" s="94"/>
    </row>
    <row r="311" spans="2:4" x14ac:dyDescent="0.25">
      <c r="B311" s="93"/>
      <c r="C311" s="94"/>
      <c r="D311" s="94"/>
    </row>
    <row r="312" spans="2:4" x14ac:dyDescent="0.25">
      <c r="B312" s="93"/>
      <c r="C312" s="94"/>
      <c r="D312" s="94"/>
    </row>
    <row r="313" spans="2:4" x14ac:dyDescent="0.25">
      <c r="B313" s="93"/>
      <c r="C313" s="94"/>
      <c r="D313" s="94"/>
    </row>
    <row r="314" spans="2:4" x14ac:dyDescent="0.25">
      <c r="B314" s="93"/>
      <c r="C314" s="94"/>
      <c r="D314" s="94"/>
    </row>
    <row r="315" spans="2:4" x14ac:dyDescent="0.25">
      <c r="B315" s="93"/>
      <c r="C315" s="94"/>
      <c r="D315" s="94"/>
    </row>
    <row r="316" spans="2:4" x14ac:dyDescent="0.25">
      <c r="B316" s="93"/>
      <c r="C316" s="94"/>
      <c r="D316" s="94"/>
    </row>
    <row r="317" spans="2:4" x14ac:dyDescent="0.25">
      <c r="B317" s="93"/>
      <c r="C317" s="94"/>
      <c r="D317" s="94"/>
    </row>
    <row r="318" spans="2:4" x14ac:dyDescent="0.25">
      <c r="B318" s="93"/>
      <c r="C318" s="94"/>
      <c r="D318" s="94"/>
    </row>
    <row r="319" spans="2:4" x14ac:dyDescent="0.25">
      <c r="B319" s="93"/>
      <c r="C319" s="94"/>
      <c r="D319" s="94"/>
    </row>
    <row r="320" spans="2:4" x14ac:dyDescent="0.25">
      <c r="B320" s="93"/>
      <c r="C320" s="94"/>
      <c r="D320" s="94"/>
    </row>
    <row r="321" spans="2:4" x14ac:dyDescent="0.25">
      <c r="B321" s="93"/>
      <c r="C321" s="94"/>
      <c r="D321" s="94"/>
    </row>
    <row r="322" spans="2:4" x14ac:dyDescent="0.25">
      <c r="B322" s="93"/>
      <c r="C322" s="94"/>
      <c r="D322" s="94"/>
    </row>
    <row r="323" spans="2:4" x14ac:dyDescent="0.25">
      <c r="B323" s="93"/>
      <c r="C323" s="94"/>
      <c r="D323" s="94"/>
    </row>
    <row r="324" spans="2:4" x14ac:dyDescent="0.25">
      <c r="B324" s="93"/>
      <c r="C324" s="94"/>
      <c r="D324" s="94"/>
    </row>
    <row r="325" spans="2:4" x14ac:dyDescent="0.25">
      <c r="B325" s="93"/>
      <c r="C325" s="94"/>
      <c r="D325" s="94"/>
    </row>
    <row r="326" spans="2:4" x14ac:dyDescent="0.25">
      <c r="B326" s="93"/>
      <c r="C326" s="94"/>
      <c r="D326" s="94"/>
    </row>
  </sheetData>
  <mergeCells count="5">
    <mergeCell ref="L5:P5"/>
    <mergeCell ref="G5:K5"/>
    <mergeCell ref="A1:S1"/>
    <mergeCell ref="A2:S2"/>
    <mergeCell ref="A3:S3"/>
  </mergeCells>
  <printOptions horizontalCentered="1" gridLines="1"/>
  <pageMargins left="0.31496062992125984" right="0.31496062992125984" top="0.35433070866141736" bottom="0.11811023622047245" header="0.31496062992125984" footer="0.31496062992125984"/>
  <pageSetup paperSize="9" scale="51" fitToHeight="0" orientation="landscape" r:id="rId1"/>
  <rowBreaks count="5" manualBreakCount="5">
    <brk id="38" max="18" man="1"/>
    <brk id="70" max="18" man="1"/>
    <brk id="105" max="18" man="1"/>
    <brk id="133" max="18" man="1"/>
    <brk id="164" max="1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56"/>
  <sheetViews>
    <sheetView view="pageBreakPreview" topLeftCell="A10" zoomScaleNormal="100" zoomScaleSheetLayoutView="100" workbookViewId="0">
      <selection activeCell="B27" sqref="B27:C27"/>
    </sheetView>
  </sheetViews>
  <sheetFormatPr defaultColWidth="9.140625" defaultRowHeight="15" x14ac:dyDescent="0.25"/>
  <cols>
    <col min="1" max="1" width="5" style="2" bestFit="1" customWidth="1"/>
    <col min="2" max="2" width="42" style="2" customWidth="1"/>
    <col min="3" max="3" width="9" style="2" customWidth="1"/>
    <col min="4" max="4" width="5.5703125" style="6" bestFit="1" customWidth="1"/>
    <col min="5" max="5" width="9.42578125" style="2" bestFit="1" customWidth="1"/>
    <col min="6" max="6" width="10.28515625" style="2" bestFit="1" customWidth="1"/>
    <col min="7" max="7" width="12.710937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x14ac:dyDescent="0.25">
      <c r="A1" s="174" t="e">
        <f>#REF!</f>
        <v>#REF!</v>
      </c>
      <c r="B1" s="174"/>
      <c r="C1" s="174"/>
      <c r="D1" s="174"/>
      <c r="E1" s="174"/>
      <c r="F1" s="174"/>
      <c r="G1" s="174"/>
    </row>
    <row r="2" spans="1:14" x14ac:dyDescent="0.25">
      <c r="A2" s="174" t="s">
        <v>95</v>
      </c>
      <c r="B2" s="174"/>
      <c r="C2" s="174"/>
      <c r="D2" s="174"/>
      <c r="E2" s="174"/>
      <c r="F2" s="174"/>
      <c r="G2" s="174"/>
    </row>
    <row r="3" spans="1:14" x14ac:dyDescent="0.25">
      <c r="A3" s="174" t="s">
        <v>25</v>
      </c>
      <c r="B3" s="174"/>
      <c r="C3" s="174"/>
      <c r="D3" s="174"/>
      <c r="E3" s="174"/>
      <c r="F3" s="174"/>
      <c r="G3" s="174"/>
    </row>
    <row r="4" spans="1:14" x14ac:dyDescent="0.25">
      <c r="A4" s="174" t="s">
        <v>26</v>
      </c>
      <c r="B4" s="174"/>
      <c r="C4" s="174"/>
      <c r="D4" s="174"/>
      <c r="E4" s="174"/>
      <c r="F4" s="174"/>
      <c r="G4" s="174"/>
    </row>
    <row r="5" spans="1:14" ht="15.75" thickBot="1" x14ac:dyDescent="0.3"/>
    <row r="6" spans="1:14" ht="29.25" thickBot="1" x14ac:dyDescent="0.3">
      <c r="A6" s="4" t="s">
        <v>27</v>
      </c>
      <c r="B6" s="175" t="s">
        <v>0</v>
      </c>
      <c r="C6" s="176"/>
      <c r="D6" s="4" t="s">
        <v>28</v>
      </c>
      <c r="E6" s="5" t="s">
        <v>29</v>
      </c>
      <c r="F6" s="4" t="s">
        <v>30</v>
      </c>
      <c r="G6" s="4" t="s">
        <v>20</v>
      </c>
    </row>
    <row r="7" spans="1:14" x14ac:dyDescent="0.25">
      <c r="F7" s="7"/>
      <c r="G7" s="8"/>
      <c r="I7" s="9"/>
      <c r="J7" s="10"/>
      <c r="L7" s="3"/>
      <c r="M7" s="11"/>
      <c r="N7" s="11"/>
    </row>
    <row r="8" spans="1:14" ht="15" customHeight="1" x14ac:dyDescent="0.25">
      <c r="A8" s="13"/>
      <c r="B8" s="173" t="s">
        <v>94</v>
      </c>
      <c r="C8" s="173"/>
      <c r="E8" s="6"/>
      <c r="F8" s="6"/>
      <c r="G8" s="6"/>
    </row>
    <row r="9" spans="1:14" ht="15" customHeight="1" x14ac:dyDescent="0.25">
      <c r="A9" s="13"/>
      <c r="B9" s="12" t="s">
        <v>77</v>
      </c>
      <c r="C9" s="14"/>
      <c r="D9" s="15"/>
      <c r="E9" s="15"/>
      <c r="F9" s="20"/>
      <c r="G9" s="20"/>
    </row>
    <row r="10" spans="1:14" ht="110.25" customHeight="1" x14ac:dyDescent="0.25">
      <c r="A10" s="13">
        <v>1</v>
      </c>
      <c r="B10" s="171" t="s">
        <v>81</v>
      </c>
      <c r="C10" s="171"/>
      <c r="D10" s="15" t="s">
        <v>24</v>
      </c>
      <c r="E10" s="55">
        <f>'Ex Water Supply (COQ)'!H9</f>
        <v>8137.5</v>
      </c>
      <c r="F10" s="55" t="e">
        <f>#REF!</f>
        <v>#REF!</v>
      </c>
      <c r="G10" s="20" t="e">
        <f>F10*E10</f>
        <v>#REF!</v>
      </c>
    </row>
    <row r="11" spans="1:14" ht="15" customHeight="1" x14ac:dyDescent="0.25">
      <c r="A11" s="13"/>
      <c r="B11" s="70"/>
      <c r="C11" s="70"/>
      <c r="E11" s="75"/>
      <c r="F11" s="6"/>
      <c r="G11" s="6"/>
    </row>
    <row r="12" spans="1:14" ht="138" customHeight="1" x14ac:dyDescent="0.25">
      <c r="A12" s="13">
        <f>A10+1</f>
        <v>2</v>
      </c>
      <c r="B12" s="171" t="s">
        <v>41</v>
      </c>
      <c r="C12" s="171"/>
      <c r="E12" s="75"/>
      <c r="F12" s="20"/>
      <c r="G12" s="20"/>
    </row>
    <row r="13" spans="1:14" ht="15" customHeight="1" x14ac:dyDescent="0.25">
      <c r="A13" s="13"/>
      <c r="B13" s="16" t="s">
        <v>42</v>
      </c>
      <c r="C13" s="16"/>
      <c r="D13" s="17" t="s">
        <v>6</v>
      </c>
      <c r="E13" s="76">
        <f>'Ex Water Supply (COQ)'!H12</f>
        <v>1175</v>
      </c>
      <c r="F13" s="19" t="e">
        <f>#REF!</f>
        <v>#REF!</v>
      </c>
      <c r="G13" s="19" t="e">
        <f>F13*E13</f>
        <v>#REF!</v>
      </c>
    </row>
    <row r="14" spans="1:14" ht="15" customHeight="1" x14ac:dyDescent="0.25">
      <c r="A14" s="13"/>
      <c r="B14" s="70"/>
      <c r="C14" s="70"/>
      <c r="E14" s="75"/>
      <c r="F14" s="6"/>
      <c r="G14" s="6"/>
    </row>
    <row r="15" spans="1:14" s="27" customFormat="1" x14ac:dyDescent="0.25">
      <c r="A15" s="66"/>
      <c r="B15" s="72" t="s">
        <v>68</v>
      </c>
      <c r="C15" s="24"/>
      <c r="D15" s="25"/>
      <c r="E15" s="77"/>
      <c r="F15" s="26"/>
      <c r="G15" s="26"/>
      <c r="J15" s="28"/>
      <c r="K15" s="28"/>
    </row>
    <row r="16" spans="1:14" s="27" customFormat="1" ht="119.25" customHeight="1" x14ac:dyDescent="0.25">
      <c r="A16" s="73">
        <f>A12+1</f>
        <v>3</v>
      </c>
      <c r="B16" s="172" t="s">
        <v>85</v>
      </c>
      <c r="C16" s="172"/>
      <c r="D16" s="34"/>
      <c r="E16" s="78"/>
      <c r="F16" s="2"/>
      <c r="G16" s="61"/>
      <c r="J16" s="28"/>
      <c r="K16" s="28"/>
    </row>
    <row r="17" spans="1:26" s="27" customFormat="1" x14ac:dyDescent="0.25">
      <c r="A17" s="66"/>
      <c r="B17" s="57" t="s">
        <v>16</v>
      </c>
      <c r="C17" s="16"/>
      <c r="D17" s="56" t="s">
        <v>5</v>
      </c>
      <c r="E17" s="76">
        <f>'Ex Water Supply (COQ)'!H16</f>
        <v>1150</v>
      </c>
      <c r="F17" s="62" t="e">
        <f>#REF!</f>
        <v>#REF!</v>
      </c>
      <c r="G17" s="51" t="e">
        <f>F17*E17</f>
        <v>#REF!</v>
      </c>
      <c r="J17" s="28"/>
      <c r="K17" s="28"/>
    </row>
    <row r="18" spans="1:26" x14ac:dyDescent="0.25">
      <c r="A18" s="13"/>
      <c r="B18" s="14"/>
      <c r="C18" s="14"/>
      <c r="D18" s="15"/>
      <c r="E18" s="55"/>
      <c r="F18" s="20"/>
      <c r="G18" s="20"/>
    </row>
    <row r="19" spans="1:26" x14ac:dyDescent="0.25">
      <c r="A19" s="13"/>
      <c r="B19" s="12" t="s">
        <v>71</v>
      </c>
      <c r="C19" s="14"/>
      <c r="D19" s="15"/>
      <c r="E19" s="55"/>
      <c r="F19" s="20"/>
      <c r="G19" s="20"/>
    </row>
    <row r="20" spans="1:26" ht="66.75" customHeight="1" x14ac:dyDescent="0.25">
      <c r="A20" s="13">
        <f>A16+1</f>
        <v>4</v>
      </c>
      <c r="B20" s="171" t="s">
        <v>104</v>
      </c>
      <c r="C20" s="171"/>
      <c r="E20" s="75"/>
      <c r="F20" s="20"/>
      <c r="G20" s="20"/>
    </row>
    <row r="21" spans="1:26" x14ac:dyDescent="0.25">
      <c r="A21" s="13"/>
      <c r="B21" s="57" t="s">
        <v>16</v>
      </c>
      <c r="C21" s="16"/>
      <c r="D21" s="18" t="s">
        <v>18</v>
      </c>
      <c r="E21" s="76">
        <f>'Ex Water Supply (COQ)'!H19</f>
        <v>4</v>
      </c>
      <c r="F21" s="19" t="e">
        <f>#REF!</f>
        <v>#REF!</v>
      </c>
      <c r="G21" s="19" t="e">
        <f t="shared" ref="G21" si="0">F21*E21</f>
        <v>#REF!</v>
      </c>
    </row>
    <row r="22" spans="1:26" x14ac:dyDescent="0.25">
      <c r="A22" s="13"/>
      <c r="B22" s="14"/>
      <c r="C22" s="14"/>
      <c r="E22" s="75"/>
      <c r="F22" s="20"/>
      <c r="G22" s="20"/>
    </row>
    <row r="23" spans="1:26" x14ac:dyDescent="0.25">
      <c r="A23" s="13"/>
      <c r="B23" s="70" t="s">
        <v>79</v>
      </c>
      <c r="C23" s="68"/>
      <c r="D23" s="15"/>
      <c r="E23" s="55"/>
      <c r="F23" s="20"/>
      <c r="G23" s="20"/>
    </row>
    <row r="24" spans="1:26" ht="45" customHeight="1" x14ac:dyDescent="0.25">
      <c r="A24" s="13">
        <f>A20+1</f>
        <v>5</v>
      </c>
      <c r="B24" s="171" t="s">
        <v>78</v>
      </c>
      <c r="C24" s="171"/>
      <c r="D24" s="15" t="s">
        <v>24</v>
      </c>
      <c r="E24" s="55">
        <f>'Ex Water Supply (COQ)'!H22</f>
        <v>2325</v>
      </c>
      <c r="F24" s="20">
        <v>20</v>
      </c>
      <c r="G24" s="20">
        <f>F24*E24</f>
        <v>46500</v>
      </c>
    </row>
    <row r="25" spans="1:26" x14ac:dyDescent="0.25">
      <c r="A25" s="13"/>
      <c r="B25" s="14"/>
      <c r="C25" s="14"/>
      <c r="E25" s="75"/>
      <c r="F25" s="20"/>
      <c r="G25" s="20"/>
    </row>
    <row r="26" spans="1:26" x14ac:dyDescent="0.25">
      <c r="A26" s="13"/>
      <c r="B26" s="12" t="s">
        <v>45</v>
      </c>
      <c r="C26" s="12"/>
      <c r="E26" s="75"/>
      <c r="F26" s="6"/>
      <c r="G26" s="6"/>
    </row>
    <row r="27" spans="1:26" ht="77.25" customHeight="1" x14ac:dyDescent="0.25">
      <c r="A27" s="13">
        <f>A24+1</f>
        <v>6</v>
      </c>
      <c r="B27" s="170" t="s">
        <v>91</v>
      </c>
      <c r="C27" s="170"/>
      <c r="D27" s="21" t="s">
        <v>23</v>
      </c>
      <c r="E27" s="79">
        <f>'Ex Water Supply (COQ)'!H25</f>
        <v>2</v>
      </c>
      <c r="F27" s="21">
        <v>25000</v>
      </c>
      <c r="G27" s="19">
        <f>F27*E27</f>
        <v>50000</v>
      </c>
      <c r="I27" s="169"/>
      <c r="J27" s="169"/>
      <c r="K27" s="169"/>
      <c r="L27" s="169"/>
      <c r="M27" s="169"/>
      <c r="N27" s="169"/>
    </row>
    <row r="28" spans="1:26" s="27" customFormat="1" ht="15.75" thickBot="1" x14ac:dyDescent="0.3">
      <c r="A28" s="66"/>
      <c r="B28" s="24"/>
      <c r="C28" s="24"/>
      <c r="D28" s="69"/>
      <c r="E28" s="69"/>
      <c r="F28" s="69"/>
      <c r="G28" s="26"/>
      <c r="I28" s="71"/>
      <c r="J28" s="67"/>
      <c r="K28" s="67"/>
      <c r="L28" s="71"/>
      <c r="M28" s="71"/>
      <c r="N28" s="71"/>
    </row>
    <row r="29" spans="1:26" s="3" customFormat="1" ht="16.5" thickTop="1" thickBot="1" x14ac:dyDescent="0.3">
      <c r="A29" s="29"/>
      <c r="B29" s="168" t="s">
        <v>48</v>
      </c>
      <c r="C29" s="168"/>
      <c r="D29" s="168"/>
      <c r="E29" s="168"/>
      <c r="F29" s="168"/>
      <c r="G29" s="31" t="e">
        <f>SUM(G10:G28)</f>
        <v>#REF!</v>
      </c>
      <c r="H29" s="2"/>
      <c r="I29" s="22"/>
      <c r="L29" s="2"/>
      <c r="M29" s="2"/>
      <c r="N29" s="2"/>
      <c r="O29" s="2"/>
      <c r="P29" s="2"/>
      <c r="Q29" s="2"/>
      <c r="R29" s="2"/>
      <c r="S29" s="2"/>
      <c r="T29" s="2"/>
      <c r="U29" s="2"/>
      <c r="V29" s="2"/>
      <c r="W29" s="2"/>
      <c r="X29" s="2"/>
      <c r="Y29" s="2"/>
      <c r="Z29" s="2"/>
    </row>
    <row r="30" spans="1:26" s="3" customFormat="1" ht="15.75" thickTop="1" x14ac:dyDescent="0.25">
      <c r="A30" s="13"/>
      <c r="B30" s="14"/>
      <c r="C30" s="14"/>
      <c r="D30" s="15"/>
      <c r="E30" s="32"/>
      <c r="F30" s="33"/>
      <c r="H30" s="2"/>
      <c r="I30" s="2"/>
      <c r="L30" s="2"/>
      <c r="M30" s="2"/>
      <c r="N30" s="2"/>
      <c r="O30" s="2"/>
      <c r="P30" s="2"/>
      <c r="Q30" s="2"/>
      <c r="R30" s="2"/>
      <c r="S30" s="2"/>
      <c r="T30" s="2"/>
      <c r="U30" s="2"/>
      <c r="V30" s="2"/>
      <c r="W30" s="2"/>
      <c r="X30" s="2"/>
      <c r="Y30" s="2"/>
      <c r="Z30" s="2"/>
    </row>
    <row r="31" spans="1:26" s="3" customFormat="1" x14ac:dyDescent="0.25">
      <c r="A31" s="13"/>
      <c r="B31" s="14"/>
      <c r="C31" s="14"/>
      <c r="D31" s="34"/>
      <c r="E31" s="14"/>
      <c r="F31" s="2"/>
      <c r="G31" s="2"/>
      <c r="H31" s="2"/>
      <c r="I31" s="2"/>
      <c r="L31" s="2"/>
      <c r="M31" s="2"/>
      <c r="N31" s="2"/>
      <c r="O31" s="2"/>
      <c r="P31" s="2"/>
      <c r="Q31" s="2"/>
      <c r="R31" s="2"/>
      <c r="S31" s="2"/>
      <c r="T31" s="2"/>
      <c r="U31" s="2"/>
      <c r="V31" s="2"/>
      <c r="W31" s="2"/>
      <c r="X31" s="2"/>
      <c r="Y31" s="2"/>
      <c r="Z31" s="2"/>
    </row>
    <row r="32" spans="1:26" x14ac:dyDescent="0.25">
      <c r="A32" s="13"/>
      <c r="B32" s="14"/>
      <c r="C32" s="14"/>
      <c r="D32" s="34"/>
      <c r="E32" s="14"/>
      <c r="G32" s="10"/>
    </row>
    <row r="33" spans="1:7" x14ac:dyDescent="0.25">
      <c r="A33" s="13"/>
      <c r="B33" s="14"/>
      <c r="C33" s="14"/>
      <c r="D33" s="34"/>
      <c r="E33" s="14"/>
      <c r="G33" s="22"/>
    </row>
    <row r="34" spans="1:7" x14ac:dyDescent="0.25">
      <c r="A34" s="13"/>
      <c r="B34" s="14"/>
      <c r="C34" s="14"/>
      <c r="D34" s="34"/>
      <c r="E34" s="14"/>
      <c r="G34" s="11"/>
    </row>
    <row r="35" spans="1:7" x14ac:dyDescent="0.25">
      <c r="A35" s="13"/>
      <c r="B35" s="14"/>
      <c r="C35" s="14"/>
      <c r="D35" s="34"/>
      <c r="E35" s="14"/>
    </row>
    <row r="36" spans="1:7" x14ac:dyDescent="0.25">
      <c r="A36" s="13"/>
      <c r="B36" s="14"/>
      <c r="C36" s="14"/>
      <c r="D36" s="34"/>
      <c r="E36" s="14"/>
    </row>
    <row r="37" spans="1:7" x14ac:dyDescent="0.25">
      <c r="A37" s="13"/>
      <c r="B37" s="14"/>
      <c r="C37" s="14"/>
      <c r="D37" s="34"/>
      <c r="E37" s="14"/>
      <c r="G37" s="11"/>
    </row>
    <row r="38" spans="1:7" x14ac:dyDescent="0.25">
      <c r="A38" s="13"/>
      <c r="B38" s="14"/>
      <c r="C38" s="14"/>
      <c r="D38" s="34"/>
      <c r="E38" s="14"/>
    </row>
    <row r="39" spans="1:7" x14ac:dyDescent="0.25">
      <c r="A39" s="13"/>
      <c r="B39" s="14"/>
      <c r="C39" s="14"/>
      <c r="D39" s="34"/>
      <c r="E39" s="14"/>
    </row>
    <row r="40" spans="1:7" x14ac:dyDescent="0.25">
      <c r="A40" s="13"/>
      <c r="B40" s="14"/>
      <c r="C40" s="14"/>
      <c r="D40" s="34"/>
      <c r="E40" s="14"/>
    </row>
    <row r="41" spans="1:7" x14ac:dyDescent="0.25">
      <c r="A41" s="13"/>
      <c r="B41" s="14"/>
      <c r="C41" s="14"/>
      <c r="D41" s="34"/>
      <c r="E41" s="14"/>
    </row>
    <row r="42" spans="1:7" x14ac:dyDescent="0.25">
      <c r="A42" s="13"/>
      <c r="B42" s="14"/>
      <c r="C42" s="14"/>
      <c r="D42" s="34"/>
      <c r="E42" s="14"/>
    </row>
    <row r="43" spans="1:7" x14ac:dyDescent="0.25">
      <c r="A43" s="13"/>
      <c r="B43" s="14"/>
      <c r="C43" s="14"/>
      <c r="D43" s="34"/>
      <c r="E43" s="14"/>
    </row>
    <row r="44" spans="1:7" x14ac:dyDescent="0.25">
      <c r="A44" s="13"/>
      <c r="B44" s="14"/>
      <c r="C44" s="14"/>
      <c r="D44" s="34"/>
      <c r="E44" s="14"/>
    </row>
    <row r="45" spans="1:7" x14ac:dyDescent="0.25">
      <c r="A45" s="13"/>
      <c r="B45" s="14"/>
      <c r="C45" s="14"/>
      <c r="D45" s="34"/>
      <c r="E45" s="14"/>
    </row>
    <row r="46" spans="1:7" x14ac:dyDescent="0.25">
      <c r="A46" s="13"/>
      <c r="B46" s="14"/>
      <c r="C46" s="14"/>
      <c r="D46" s="34"/>
      <c r="E46" s="14"/>
    </row>
    <row r="47" spans="1:7" x14ac:dyDescent="0.25">
      <c r="A47" s="13"/>
      <c r="B47" s="14"/>
      <c r="C47" s="14"/>
      <c r="D47" s="34"/>
      <c r="E47" s="14"/>
    </row>
    <row r="48" spans="1:7" x14ac:dyDescent="0.25">
      <c r="A48" s="13"/>
      <c r="B48" s="14"/>
      <c r="C48" s="14"/>
      <c r="D48" s="34"/>
      <c r="E48" s="14"/>
    </row>
    <row r="49" spans="1:5" x14ac:dyDescent="0.25">
      <c r="A49" s="13"/>
      <c r="B49" s="14"/>
      <c r="C49" s="14"/>
      <c r="D49" s="34"/>
      <c r="E49" s="14"/>
    </row>
    <row r="50" spans="1:5" x14ac:dyDescent="0.25">
      <c r="A50" s="13"/>
      <c r="B50" s="14"/>
      <c r="C50" s="14"/>
      <c r="D50" s="34"/>
      <c r="E50" s="14"/>
    </row>
    <row r="51" spans="1:5" x14ac:dyDescent="0.25">
      <c r="A51" s="13"/>
      <c r="B51" s="14"/>
      <c r="C51" s="14"/>
      <c r="D51" s="34"/>
      <c r="E51" s="14"/>
    </row>
    <row r="52" spans="1:5" x14ac:dyDescent="0.25">
      <c r="A52" s="13"/>
      <c r="B52" s="14"/>
      <c r="C52" s="14"/>
      <c r="D52" s="34"/>
      <c r="E52" s="14"/>
    </row>
    <row r="53" spans="1:5" x14ac:dyDescent="0.25">
      <c r="B53" s="14"/>
      <c r="C53" s="14"/>
      <c r="D53" s="34"/>
      <c r="E53" s="14"/>
    </row>
    <row r="54" spans="1:5" x14ac:dyDescent="0.25">
      <c r="B54" s="14"/>
      <c r="C54" s="14"/>
      <c r="D54" s="34"/>
      <c r="E54" s="14"/>
    </row>
    <row r="55" spans="1:5" x14ac:dyDescent="0.25">
      <c r="B55" s="14"/>
      <c r="C55" s="14"/>
      <c r="D55" s="34"/>
      <c r="E55" s="14"/>
    </row>
    <row r="56" spans="1:5" x14ac:dyDescent="0.25">
      <c r="B56" s="14"/>
      <c r="C56" s="14"/>
      <c r="D56" s="34"/>
      <c r="E56" s="14"/>
    </row>
    <row r="57" spans="1:5" x14ac:dyDescent="0.25">
      <c r="B57" s="14"/>
      <c r="C57" s="14"/>
      <c r="D57" s="34"/>
      <c r="E57" s="14"/>
    </row>
    <row r="58" spans="1:5" x14ac:dyDescent="0.25">
      <c r="B58" s="14"/>
      <c r="C58" s="14"/>
      <c r="D58" s="34"/>
      <c r="E58" s="14"/>
    </row>
    <row r="59" spans="1:5" x14ac:dyDescent="0.25">
      <c r="B59" s="14"/>
      <c r="C59" s="14"/>
      <c r="D59" s="34"/>
      <c r="E59" s="14"/>
    </row>
    <row r="60" spans="1:5" x14ac:dyDescent="0.25">
      <c r="B60" s="14"/>
      <c r="C60" s="14"/>
      <c r="D60" s="34"/>
      <c r="E60" s="14"/>
    </row>
    <row r="61" spans="1:5" x14ac:dyDescent="0.25">
      <c r="B61" s="14"/>
      <c r="C61" s="14"/>
      <c r="D61" s="34"/>
      <c r="E61" s="14"/>
    </row>
    <row r="62" spans="1:5" x14ac:dyDescent="0.25">
      <c r="B62" s="14"/>
      <c r="C62" s="14"/>
      <c r="D62" s="34"/>
      <c r="E62" s="14"/>
    </row>
    <row r="63" spans="1:5" x14ac:dyDescent="0.25">
      <c r="B63" s="14"/>
      <c r="C63" s="14"/>
      <c r="D63" s="34"/>
      <c r="E63" s="14"/>
    </row>
    <row r="64" spans="1:5" x14ac:dyDescent="0.25">
      <c r="B64" s="14"/>
      <c r="C64" s="14"/>
      <c r="D64" s="34"/>
      <c r="E64" s="14"/>
    </row>
    <row r="65" spans="2:5" x14ac:dyDescent="0.25">
      <c r="B65" s="14"/>
      <c r="C65" s="14"/>
      <c r="D65" s="34"/>
      <c r="E65" s="14"/>
    </row>
    <row r="66" spans="2:5" x14ac:dyDescent="0.25">
      <c r="B66" s="14"/>
      <c r="C66" s="14"/>
      <c r="D66" s="34"/>
      <c r="E66" s="14"/>
    </row>
    <row r="67" spans="2:5" x14ac:dyDescent="0.25">
      <c r="B67" s="14"/>
      <c r="C67" s="14"/>
      <c r="D67" s="34"/>
      <c r="E67" s="14"/>
    </row>
    <row r="68" spans="2:5" x14ac:dyDescent="0.25">
      <c r="B68" s="14"/>
      <c r="C68" s="14"/>
      <c r="D68" s="34"/>
      <c r="E68" s="14"/>
    </row>
    <row r="69" spans="2:5" x14ac:dyDescent="0.25">
      <c r="B69" s="14"/>
      <c r="C69" s="14"/>
      <c r="D69" s="34"/>
      <c r="E69" s="14"/>
    </row>
    <row r="70" spans="2:5" x14ac:dyDescent="0.25">
      <c r="B70" s="14"/>
      <c r="C70" s="14"/>
      <c r="D70" s="34"/>
      <c r="E70" s="14"/>
    </row>
    <row r="71" spans="2:5" x14ac:dyDescent="0.25">
      <c r="B71" s="14"/>
      <c r="C71" s="14"/>
      <c r="D71" s="34"/>
      <c r="E71" s="14"/>
    </row>
    <row r="72" spans="2:5" x14ac:dyDescent="0.25">
      <c r="B72" s="14"/>
      <c r="C72" s="14"/>
      <c r="D72" s="34"/>
      <c r="E72" s="14"/>
    </row>
    <row r="73" spans="2:5" x14ac:dyDescent="0.25">
      <c r="B73" s="14"/>
      <c r="C73" s="14"/>
      <c r="D73" s="34"/>
      <c r="E73" s="14"/>
    </row>
    <row r="74" spans="2:5" x14ac:dyDescent="0.25">
      <c r="B74" s="14"/>
      <c r="C74" s="14"/>
      <c r="D74" s="34"/>
      <c r="E74" s="14"/>
    </row>
    <row r="75" spans="2:5" x14ac:dyDescent="0.25">
      <c r="B75" s="14"/>
      <c r="C75" s="14"/>
      <c r="D75" s="34"/>
      <c r="E75" s="14"/>
    </row>
    <row r="76" spans="2:5" x14ac:dyDescent="0.25">
      <c r="B76" s="14"/>
      <c r="C76" s="14"/>
      <c r="D76" s="34"/>
      <c r="E76" s="14"/>
    </row>
    <row r="77" spans="2:5" x14ac:dyDescent="0.25">
      <c r="B77" s="14"/>
      <c r="C77" s="14"/>
      <c r="D77" s="34"/>
      <c r="E77" s="14"/>
    </row>
    <row r="78" spans="2:5" x14ac:dyDescent="0.25">
      <c r="B78" s="14"/>
      <c r="C78" s="14"/>
      <c r="D78" s="34"/>
      <c r="E78" s="14"/>
    </row>
    <row r="79" spans="2:5" x14ac:dyDescent="0.25">
      <c r="B79" s="14"/>
      <c r="C79" s="14"/>
      <c r="D79" s="34"/>
      <c r="E79" s="14"/>
    </row>
    <row r="80" spans="2:5" x14ac:dyDescent="0.25">
      <c r="B80" s="14"/>
      <c r="C80" s="14"/>
      <c r="D80" s="34"/>
      <c r="E80" s="14"/>
    </row>
    <row r="81" spans="2:5" x14ac:dyDescent="0.25">
      <c r="B81" s="14"/>
      <c r="C81" s="14"/>
      <c r="D81" s="34"/>
      <c r="E81" s="14"/>
    </row>
    <row r="82" spans="2:5" x14ac:dyDescent="0.25">
      <c r="B82" s="14"/>
      <c r="C82" s="14"/>
      <c r="D82" s="34"/>
      <c r="E82" s="14"/>
    </row>
    <row r="83" spans="2:5" x14ac:dyDescent="0.25">
      <c r="B83" s="14"/>
      <c r="C83" s="14"/>
      <c r="D83" s="34"/>
      <c r="E83" s="14"/>
    </row>
    <row r="84" spans="2:5" x14ac:dyDescent="0.25">
      <c r="B84" s="14"/>
      <c r="C84" s="14"/>
      <c r="D84" s="34"/>
      <c r="E84" s="14"/>
    </row>
    <row r="85" spans="2:5" x14ac:dyDescent="0.25">
      <c r="B85" s="14"/>
      <c r="C85" s="14"/>
      <c r="D85" s="34"/>
      <c r="E85" s="14"/>
    </row>
    <row r="86" spans="2:5" x14ac:dyDescent="0.25">
      <c r="B86" s="14"/>
      <c r="C86" s="14"/>
      <c r="D86" s="34"/>
      <c r="E86" s="14"/>
    </row>
    <row r="87" spans="2:5" x14ac:dyDescent="0.25">
      <c r="B87" s="14"/>
      <c r="C87" s="14"/>
      <c r="D87" s="34"/>
      <c r="E87" s="14"/>
    </row>
    <row r="88" spans="2:5" x14ac:dyDescent="0.25">
      <c r="B88" s="14"/>
      <c r="C88" s="14"/>
      <c r="D88" s="34"/>
      <c r="E88" s="14"/>
    </row>
    <row r="89" spans="2:5" x14ac:dyDescent="0.25">
      <c r="B89" s="14"/>
      <c r="C89" s="14"/>
      <c r="D89" s="34"/>
      <c r="E89" s="14"/>
    </row>
    <row r="90" spans="2:5" x14ac:dyDescent="0.25">
      <c r="B90" s="14"/>
      <c r="C90" s="14"/>
      <c r="D90" s="34"/>
      <c r="E90" s="14"/>
    </row>
    <row r="91" spans="2:5" x14ac:dyDescent="0.25">
      <c r="B91" s="14"/>
      <c r="C91" s="14"/>
      <c r="D91" s="34"/>
      <c r="E91" s="14"/>
    </row>
    <row r="92" spans="2:5" x14ac:dyDescent="0.25">
      <c r="B92" s="14"/>
      <c r="C92" s="14"/>
      <c r="D92" s="34"/>
      <c r="E92" s="14"/>
    </row>
    <row r="93" spans="2:5" x14ac:dyDescent="0.25">
      <c r="B93" s="14"/>
      <c r="C93" s="14"/>
      <c r="D93" s="34"/>
      <c r="E93" s="14"/>
    </row>
    <row r="94" spans="2:5" x14ac:dyDescent="0.25">
      <c r="B94" s="14"/>
      <c r="C94" s="14"/>
      <c r="D94" s="34"/>
      <c r="E94" s="14"/>
    </row>
    <row r="95" spans="2:5" x14ac:dyDescent="0.25">
      <c r="B95" s="14"/>
      <c r="C95" s="14"/>
      <c r="D95" s="34"/>
      <c r="E95" s="14"/>
    </row>
    <row r="96" spans="2:5" x14ac:dyDescent="0.25">
      <c r="B96" s="14"/>
      <c r="C96" s="14"/>
      <c r="D96" s="34"/>
      <c r="E96" s="14"/>
    </row>
    <row r="97" spans="2:5" x14ac:dyDescent="0.25">
      <c r="B97" s="14"/>
      <c r="C97" s="14"/>
      <c r="D97" s="34"/>
      <c r="E97" s="14"/>
    </row>
    <row r="98" spans="2:5" x14ac:dyDescent="0.25">
      <c r="B98" s="14"/>
      <c r="C98" s="14"/>
      <c r="D98" s="34"/>
      <c r="E98" s="14"/>
    </row>
    <row r="99" spans="2:5" x14ac:dyDescent="0.25">
      <c r="B99" s="14"/>
      <c r="C99" s="14"/>
      <c r="D99" s="34"/>
      <c r="E99" s="14"/>
    </row>
    <row r="100" spans="2:5" x14ac:dyDescent="0.25">
      <c r="B100" s="14"/>
      <c r="C100" s="14"/>
      <c r="D100" s="34"/>
      <c r="E100" s="14"/>
    </row>
    <row r="101" spans="2:5" x14ac:dyDescent="0.25">
      <c r="B101" s="14"/>
      <c r="C101" s="14"/>
      <c r="D101" s="34"/>
      <c r="E101" s="14"/>
    </row>
    <row r="102" spans="2:5" x14ac:dyDescent="0.25">
      <c r="B102" s="14"/>
      <c r="C102" s="14"/>
      <c r="D102" s="34"/>
      <c r="E102" s="14"/>
    </row>
    <row r="103" spans="2:5" x14ac:dyDescent="0.25">
      <c r="B103" s="14"/>
      <c r="C103" s="14"/>
      <c r="D103" s="34"/>
      <c r="E103" s="14"/>
    </row>
    <row r="104" spans="2:5" x14ac:dyDescent="0.25">
      <c r="B104" s="14"/>
      <c r="C104" s="14"/>
      <c r="D104" s="34"/>
      <c r="E104" s="14"/>
    </row>
    <row r="105" spans="2:5" x14ac:dyDescent="0.25">
      <c r="B105" s="14"/>
      <c r="C105" s="14"/>
      <c r="D105" s="34"/>
      <c r="E105" s="14"/>
    </row>
    <row r="106" spans="2:5" x14ac:dyDescent="0.25">
      <c r="B106" s="14"/>
      <c r="C106" s="14"/>
      <c r="D106" s="34"/>
      <c r="E106" s="14"/>
    </row>
    <row r="107" spans="2:5" x14ac:dyDescent="0.25">
      <c r="B107" s="14"/>
      <c r="C107" s="14"/>
      <c r="D107" s="34"/>
      <c r="E107" s="14"/>
    </row>
    <row r="108" spans="2:5" x14ac:dyDescent="0.25">
      <c r="B108" s="14"/>
      <c r="C108" s="14"/>
      <c r="D108" s="34"/>
      <c r="E108" s="14"/>
    </row>
    <row r="109" spans="2:5" x14ac:dyDescent="0.25">
      <c r="B109" s="14"/>
      <c r="C109" s="14"/>
      <c r="D109" s="34"/>
      <c r="E109" s="14"/>
    </row>
    <row r="110" spans="2:5" x14ac:dyDescent="0.25">
      <c r="B110" s="14"/>
      <c r="C110" s="14"/>
      <c r="D110" s="34"/>
      <c r="E110" s="14"/>
    </row>
    <row r="111" spans="2:5" x14ac:dyDescent="0.25">
      <c r="B111" s="14"/>
      <c r="C111" s="14"/>
      <c r="D111" s="34"/>
      <c r="E111" s="14"/>
    </row>
    <row r="112" spans="2:5" x14ac:dyDescent="0.25">
      <c r="B112" s="14"/>
      <c r="C112" s="14"/>
      <c r="D112" s="34"/>
      <c r="E112" s="14"/>
    </row>
    <row r="113" spans="2:5" x14ac:dyDescent="0.25">
      <c r="B113" s="14"/>
      <c r="C113" s="14"/>
      <c r="D113" s="34"/>
      <c r="E113" s="14"/>
    </row>
    <row r="114" spans="2:5" x14ac:dyDescent="0.25">
      <c r="B114" s="14"/>
      <c r="C114" s="14"/>
      <c r="D114" s="34"/>
      <c r="E114" s="14"/>
    </row>
    <row r="115" spans="2:5" x14ac:dyDescent="0.25">
      <c r="B115" s="14"/>
      <c r="C115" s="14"/>
      <c r="D115" s="34"/>
      <c r="E115" s="14"/>
    </row>
    <row r="116" spans="2:5" x14ac:dyDescent="0.25">
      <c r="B116" s="14"/>
      <c r="C116" s="14"/>
      <c r="D116" s="34"/>
      <c r="E116" s="14"/>
    </row>
    <row r="117" spans="2:5" x14ac:dyDescent="0.25">
      <c r="B117" s="14"/>
      <c r="C117" s="14"/>
      <c r="D117" s="34"/>
      <c r="E117" s="14"/>
    </row>
    <row r="118" spans="2:5" x14ac:dyDescent="0.25">
      <c r="B118" s="14"/>
      <c r="C118" s="14"/>
      <c r="D118" s="34"/>
      <c r="E118" s="14"/>
    </row>
    <row r="119" spans="2:5" x14ac:dyDescent="0.25">
      <c r="B119" s="14"/>
      <c r="C119" s="14"/>
      <c r="D119" s="34"/>
      <c r="E119" s="14"/>
    </row>
    <row r="120" spans="2:5" x14ac:dyDescent="0.25">
      <c r="B120" s="14"/>
      <c r="C120" s="14"/>
      <c r="D120" s="34"/>
      <c r="E120" s="14"/>
    </row>
    <row r="121" spans="2:5" x14ac:dyDescent="0.25">
      <c r="B121" s="14"/>
      <c r="C121" s="14"/>
      <c r="D121" s="34"/>
      <c r="E121" s="14"/>
    </row>
    <row r="122" spans="2:5" x14ac:dyDescent="0.25">
      <c r="B122" s="14"/>
      <c r="C122" s="14"/>
      <c r="D122" s="34"/>
      <c r="E122" s="14"/>
    </row>
    <row r="123" spans="2:5" x14ac:dyDescent="0.25">
      <c r="B123" s="14"/>
      <c r="C123" s="14"/>
      <c r="D123" s="34"/>
      <c r="E123" s="14"/>
    </row>
    <row r="124" spans="2:5" x14ac:dyDescent="0.25">
      <c r="B124" s="14"/>
      <c r="C124" s="14"/>
      <c r="D124" s="34"/>
      <c r="E124" s="14"/>
    </row>
    <row r="125" spans="2:5" x14ac:dyDescent="0.25">
      <c r="B125" s="14"/>
      <c r="C125" s="14"/>
      <c r="D125" s="34"/>
      <c r="E125" s="14"/>
    </row>
    <row r="126" spans="2:5" x14ac:dyDescent="0.25">
      <c r="B126" s="14"/>
      <c r="C126" s="14"/>
      <c r="D126" s="34"/>
      <c r="E126" s="14"/>
    </row>
    <row r="127" spans="2:5" x14ac:dyDescent="0.25">
      <c r="B127" s="14"/>
      <c r="C127" s="14"/>
      <c r="D127" s="34"/>
      <c r="E127" s="14"/>
    </row>
    <row r="128" spans="2:5" x14ac:dyDescent="0.25">
      <c r="B128" s="14"/>
      <c r="C128" s="14"/>
      <c r="D128" s="34"/>
      <c r="E128" s="14"/>
    </row>
    <row r="129" spans="2:5" x14ac:dyDescent="0.25">
      <c r="B129" s="14"/>
      <c r="C129" s="14"/>
      <c r="D129" s="34"/>
      <c r="E129" s="14"/>
    </row>
    <row r="130" spans="2:5" x14ac:dyDescent="0.25">
      <c r="B130" s="14"/>
      <c r="C130" s="14"/>
      <c r="D130" s="34"/>
      <c r="E130" s="14"/>
    </row>
    <row r="131" spans="2:5" x14ac:dyDescent="0.25">
      <c r="B131" s="14"/>
      <c r="C131" s="14"/>
      <c r="D131" s="34"/>
      <c r="E131" s="14"/>
    </row>
    <row r="132" spans="2:5" x14ac:dyDescent="0.25">
      <c r="B132" s="14"/>
      <c r="C132" s="14"/>
      <c r="D132" s="34"/>
      <c r="E132" s="14"/>
    </row>
    <row r="133" spans="2:5" x14ac:dyDescent="0.25">
      <c r="B133" s="14"/>
      <c r="C133" s="14"/>
      <c r="D133" s="34"/>
      <c r="E133" s="14"/>
    </row>
    <row r="134" spans="2:5" x14ac:dyDescent="0.25">
      <c r="B134" s="14"/>
      <c r="C134" s="14"/>
      <c r="D134" s="34"/>
      <c r="E134" s="14"/>
    </row>
    <row r="135" spans="2:5" x14ac:dyDescent="0.25">
      <c r="B135" s="14"/>
      <c r="C135" s="14"/>
      <c r="D135" s="34"/>
      <c r="E135" s="14"/>
    </row>
    <row r="136" spans="2:5" x14ac:dyDescent="0.25">
      <c r="B136" s="14"/>
      <c r="C136" s="14"/>
      <c r="D136" s="34"/>
      <c r="E136" s="14"/>
    </row>
    <row r="137" spans="2:5" x14ac:dyDescent="0.25">
      <c r="B137" s="14"/>
      <c r="C137" s="14"/>
      <c r="D137" s="34"/>
      <c r="E137" s="14"/>
    </row>
    <row r="138" spans="2:5" x14ac:dyDescent="0.25">
      <c r="B138" s="14"/>
      <c r="C138" s="14"/>
      <c r="D138" s="34"/>
      <c r="E138" s="14"/>
    </row>
    <row r="139" spans="2:5" x14ac:dyDescent="0.25">
      <c r="B139" s="14"/>
      <c r="C139" s="14"/>
      <c r="D139" s="34"/>
      <c r="E139" s="14"/>
    </row>
    <row r="140" spans="2:5" x14ac:dyDescent="0.25">
      <c r="B140" s="14"/>
      <c r="C140" s="14"/>
      <c r="D140" s="34"/>
      <c r="E140" s="14"/>
    </row>
    <row r="141" spans="2:5" x14ac:dyDescent="0.25">
      <c r="B141" s="14"/>
      <c r="C141" s="14"/>
      <c r="D141" s="34"/>
      <c r="E141" s="14"/>
    </row>
    <row r="142" spans="2:5" x14ac:dyDescent="0.25">
      <c r="B142" s="14"/>
      <c r="C142" s="14"/>
      <c r="D142" s="34"/>
      <c r="E142" s="14"/>
    </row>
    <row r="143" spans="2:5" x14ac:dyDescent="0.25">
      <c r="B143" s="14"/>
      <c r="C143" s="14"/>
      <c r="D143" s="34"/>
      <c r="E143" s="14"/>
    </row>
    <row r="144" spans="2:5" x14ac:dyDescent="0.25">
      <c r="B144" s="14"/>
      <c r="C144" s="14"/>
      <c r="D144" s="34"/>
      <c r="E144" s="14"/>
    </row>
    <row r="145" spans="2:5" x14ac:dyDescent="0.25">
      <c r="B145" s="14"/>
      <c r="C145" s="14"/>
      <c r="D145" s="34"/>
      <c r="E145" s="14"/>
    </row>
    <row r="146" spans="2:5" x14ac:dyDescent="0.25">
      <c r="B146" s="14"/>
      <c r="C146" s="14"/>
      <c r="D146" s="34"/>
      <c r="E146" s="14"/>
    </row>
    <row r="147" spans="2:5" x14ac:dyDescent="0.25">
      <c r="B147" s="14"/>
      <c r="C147" s="14"/>
      <c r="D147" s="34"/>
      <c r="E147" s="14"/>
    </row>
    <row r="148" spans="2:5" x14ac:dyDescent="0.25">
      <c r="B148" s="14"/>
      <c r="C148" s="14"/>
      <c r="D148" s="34"/>
      <c r="E148" s="14"/>
    </row>
    <row r="149" spans="2:5" x14ac:dyDescent="0.25">
      <c r="B149" s="14"/>
      <c r="C149" s="14"/>
      <c r="D149" s="34"/>
      <c r="E149" s="14"/>
    </row>
    <row r="150" spans="2:5" x14ac:dyDescent="0.25">
      <c r="B150" s="14"/>
      <c r="C150" s="14"/>
      <c r="D150" s="34"/>
      <c r="E150" s="14"/>
    </row>
    <row r="151" spans="2:5" x14ac:dyDescent="0.25">
      <c r="B151" s="14"/>
      <c r="C151" s="14"/>
      <c r="D151" s="34"/>
      <c r="E151" s="14"/>
    </row>
    <row r="152" spans="2:5" x14ac:dyDescent="0.25">
      <c r="B152" s="14"/>
      <c r="C152" s="14"/>
      <c r="D152" s="34"/>
      <c r="E152" s="14"/>
    </row>
    <row r="153" spans="2:5" x14ac:dyDescent="0.25">
      <c r="B153" s="14"/>
      <c r="C153" s="14"/>
      <c r="D153" s="34"/>
      <c r="E153" s="14"/>
    </row>
    <row r="154" spans="2:5" x14ac:dyDescent="0.25">
      <c r="B154" s="14"/>
      <c r="C154" s="14"/>
      <c r="D154" s="34"/>
      <c r="E154" s="14"/>
    </row>
    <row r="155" spans="2:5" x14ac:dyDescent="0.25">
      <c r="B155" s="14"/>
      <c r="C155" s="14"/>
      <c r="D155" s="34"/>
      <c r="E155" s="14"/>
    </row>
    <row r="156" spans="2:5" x14ac:dyDescent="0.25">
      <c r="B156" s="14"/>
      <c r="C156" s="14"/>
      <c r="D156" s="34"/>
      <c r="E156" s="14"/>
    </row>
  </sheetData>
  <mergeCells count="14">
    <mergeCell ref="B8:C8"/>
    <mergeCell ref="A1:G1"/>
    <mergeCell ref="A2:G2"/>
    <mergeCell ref="A3:G3"/>
    <mergeCell ref="A4:G4"/>
    <mergeCell ref="B6:C6"/>
    <mergeCell ref="B29:F29"/>
    <mergeCell ref="I27:N27"/>
    <mergeCell ref="B27:C27"/>
    <mergeCell ref="B12:C12"/>
    <mergeCell ref="B10:C10"/>
    <mergeCell ref="B24:C24"/>
    <mergeCell ref="B20:C20"/>
    <mergeCell ref="B16:C16"/>
  </mergeCells>
  <printOptions horizontalCentered="1"/>
  <pageMargins left="0.5" right="0.25" top="0.25" bottom="0.25" header="0.3" footer="0.3"/>
  <pageSetup paperSize="9" orientation="portrait" r:id="rId1"/>
  <rowBreaks count="1" manualBreakCount="1">
    <brk id="25"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5"/>
  <sheetViews>
    <sheetView view="pageBreakPreview" zoomScaleNormal="100" zoomScaleSheetLayoutView="100" workbookViewId="0">
      <pane ySplit="5" topLeftCell="A12" activePane="bottomLeft" state="frozen"/>
      <selection activeCell="B213" sqref="B213:C213"/>
      <selection pane="bottomLeft" activeCell="H25" sqref="H25"/>
    </sheetView>
  </sheetViews>
  <sheetFormatPr defaultColWidth="9.140625" defaultRowHeight="12.75" x14ac:dyDescent="0.2"/>
  <cols>
    <col min="1" max="1" width="4.42578125" style="38" bestFit="1" customWidth="1"/>
    <col min="2" max="2" width="45.42578125" style="38" customWidth="1"/>
    <col min="3" max="3" width="4.5703125" style="46" bestFit="1" customWidth="1"/>
    <col min="4" max="4" width="4.7109375" style="48" bestFit="1" customWidth="1"/>
    <col min="5" max="5" width="7.42578125" style="48" customWidth="1"/>
    <col min="6" max="6" width="7.5703125" style="48" customWidth="1"/>
    <col min="7" max="7" width="8.42578125" style="48" customWidth="1"/>
    <col min="8" max="8" width="7.7109375" style="48" customWidth="1"/>
    <col min="9" max="9" width="9.140625" style="38"/>
    <col min="10" max="10" width="37.28515625" style="38" customWidth="1"/>
    <col min="11" max="11" width="42.140625" style="38" customWidth="1"/>
    <col min="12" max="16384" width="9.140625" style="38"/>
  </cols>
  <sheetData>
    <row r="1" spans="1:12" x14ac:dyDescent="0.2">
      <c r="A1" s="177" t="e">
        <f>'Ex Water Supply'!A1</f>
        <v>#REF!</v>
      </c>
      <c r="B1" s="177"/>
      <c r="C1" s="177"/>
      <c r="D1" s="177"/>
      <c r="E1" s="177"/>
      <c r="F1" s="177"/>
      <c r="G1" s="177"/>
      <c r="H1" s="177"/>
    </row>
    <row r="2" spans="1:12" x14ac:dyDescent="0.2">
      <c r="A2" s="177" t="str">
        <f>'Ex Water Supply'!A2:G2</f>
        <v>EXTERNAL WATER SUPPLY</v>
      </c>
      <c r="B2" s="177"/>
      <c r="C2" s="177"/>
      <c r="D2" s="177"/>
      <c r="E2" s="177"/>
      <c r="F2" s="177"/>
      <c r="G2" s="177"/>
      <c r="H2" s="177"/>
    </row>
    <row r="3" spans="1:12" x14ac:dyDescent="0.2">
      <c r="A3" s="177" t="s">
        <v>26</v>
      </c>
      <c r="B3" s="177"/>
      <c r="C3" s="177"/>
      <c r="D3" s="177"/>
      <c r="E3" s="177"/>
      <c r="F3" s="177"/>
      <c r="G3" s="177"/>
      <c r="H3" s="177"/>
    </row>
    <row r="4" spans="1:12" x14ac:dyDescent="0.2">
      <c r="A4" s="178" t="s">
        <v>49</v>
      </c>
      <c r="B4" s="178"/>
      <c r="C4" s="178"/>
      <c r="D4" s="178"/>
      <c r="E4" s="178"/>
      <c r="F4" s="178"/>
      <c r="G4" s="178"/>
      <c r="H4" s="178"/>
    </row>
    <row r="5" spans="1:12" ht="25.5" x14ac:dyDescent="0.2">
      <c r="A5" s="40" t="s">
        <v>19</v>
      </c>
      <c r="B5" s="41" t="s">
        <v>0</v>
      </c>
      <c r="C5" s="41" t="s">
        <v>28</v>
      </c>
      <c r="D5" s="42" t="s">
        <v>76</v>
      </c>
      <c r="E5" s="42" t="s">
        <v>73</v>
      </c>
      <c r="F5" s="42" t="s">
        <v>74</v>
      </c>
      <c r="G5" s="42" t="s">
        <v>72</v>
      </c>
      <c r="H5" s="42" t="s">
        <v>1</v>
      </c>
      <c r="I5" s="43"/>
    </row>
    <row r="6" spans="1:12" x14ac:dyDescent="0.2">
      <c r="D6" s="44"/>
      <c r="E6" s="44"/>
      <c r="F6" s="44"/>
      <c r="G6" s="44"/>
      <c r="H6" s="45"/>
    </row>
    <row r="7" spans="1:12" x14ac:dyDescent="0.2">
      <c r="A7" s="36"/>
      <c r="B7" s="35" t="s">
        <v>95</v>
      </c>
      <c r="D7" s="45"/>
      <c r="E7" s="45"/>
      <c r="F7" s="45"/>
      <c r="G7" s="45"/>
      <c r="H7" s="45"/>
    </row>
    <row r="8" spans="1:12" x14ac:dyDescent="0.2">
      <c r="A8" s="36"/>
      <c r="B8" s="35" t="str">
        <f>'Ex Water Supply'!B9</f>
        <v>Excavation / Backfilling</v>
      </c>
      <c r="C8" s="47"/>
      <c r="D8" s="37"/>
      <c r="E8" s="37"/>
      <c r="F8" s="37"/>
      <c r="G8" s="37"/>
      <c r="H8" s="37"/>
    </row>
    <row r="9" spans="1:12" ht="89.25" x14ac:dyDescent="0.2">
      <c r="A9" s="36">
        <v>1</v>
      </c>
      <c r="B9" s="39" t="str">
        <f>'Ex Water Supply'!B10</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9" s="47" t="s">
        <v>24</v>
      </c>
      <c r="D9" s="37">
        <v>1</v>
      </c>
      <c r="E9" s="37">
        <f>E12+E16</f>
        <v>2325</v>
      </c>
      <c r="F9" s="74">
        <v>1</v>
      </c>
      <c r="G9" s="74">
        <v>3.5</v>
      </c>
      <c r="H9" s="37">
        <f>G9*F9*E9*D9</f>
        <v>8137.5</v>
      </c>
    </row>
    <row r="10" spans="1:12" x14ac:dyDescent="0.2">
      <c r="A10" s="36"/>
      <c r="B10" s="35"/>
      <c r="D10" s="45"/>
      <c r="E10" s="45"/>
      <c r="F10" s="45"/>
      <c r="G10" s="45"/>
      <c r="H10" s="45"/>
    </row>
    <row r="11" spans="1:12" ht="114.75" x14ac:dyDescent="0.2">
      <c r="A11" s="36">
        <f>A9+1</f>
        <v>2</v>
      </c>
      <c r="B11" s="39" t="s">
        <v>41</v>
      </c>
      <c r="C11" s="47"/>
      <c r="D11" s="37"/>
      <c r="E11" s="37"/>
      <c r="F11" s="37"/>
      <c r="G11" s="37"/>
      <c r="H11" s="37"/>
    </row>
    <row r="12" spans="1:12" x14ac:dyDescent="0.2">
      <c r="A12" s="36"/>
      <c r="B12" s="39" t="s">
        <v>42</v>
      </c>
      <c r="C12" s="47" t="s">
        <v>5</v>
      </c>
      <c r="D12" s="37"/>
      <c r="E12" s="37">
        <v>1175</v>
      </c>
      <c r="F12" s="37"/>
      <c r="G12" s="37"/>
      <c r="H12" s="37">
        <f>SUM(D12:G12)</f>
        <v>1175</v>
      </c>
    </row>
    <row r="13" spans="1:12" x14ac:dyDescent="0.2">
      <c r="A13" s="36"/>
      <c r="B13" s="35"/>
      <c r="D13" s="45"/>
      <c r="E13" s="45"/>
      <c r="F13" s="45"/>
      <c r="G13" s="45"/>
      <c r="H13" s="45"/>
    </row>
    <row r="14" spans="1:12" x14ac:dyDescent="0.2">
      <c r="A14" s="36"/>
      <c r="B14" s="35" t="str">
        <f>'Ex Water Supply'!B15:C15</f>
        <v>G.I Pipe</v>
      </c>
      <c r="C14" s="47"/>
      <c r="D14" s="37"/>
      <c r="E14" s="37"/>
      <c r="F14" s="37"/>
      <c r="G14" s="37"/>
      <c r="H14" s="37"/>
      <c r="I14" s="37"/>
      <c r="J14" s="37"/>
      <c r="K14" s="37"/>
      <c r="L14" s="37"/>
    </row>
    <row r="15" spans="1:12" ht="114.75" x14ac:dyDescent="0.2">
      <c r="A15" s="36">
        <f>A11+1</f>
        <v>3</v>
      </c>
      <c r="B15" s="39" t="str">
        <f>'Ex Water Supply'!B16:C16</f>
        <v>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v>
      </c>
      <c r="C15" s="47"/>
      <c r="D15" s="37"/>
      <c r="E15" s="37"/>
      <c r="F15" s="37"/>
      <c r="G15" s="37"/>
      <c r="H15" s="37"/>
      <c r="I15" s="37"/>
      <c r="J15" s="37"/>
      <c r="K15" s="37"/>
      <c r="L15" s="37"/>
    </row>
    <row r="16" spans="1:12" x14ac:dyDescent="0.2">
      <c r="A16" s="36"/>
      <c r="B16" s="39" t="str">
        <f>'Ex Water Supply'!B17:C17</f>
        <v>4 inch dia</v>
      </c>
      <c r="C16" s="47" t="s">
        <v>6</v>
      </c>
      <c r="D16" s="37"/>
      <c r="E16" s="37">
        <v>1150</v>
      </c>
      <c r="F16" s="37"/>
      <c r="G16" s="37"/>
      <c r="H16" s="37">
        <f>SUM(E16:G16)</f>
        <v>1150</v>
      </c>
      <c r="I16" s="37"/>
      <c r="J16" s="37"/>
      <c r="K16" s="37"/>
      <c r="L16" s="37"/>
    </row>
    <row r="17" spans="1:8" x14ac:dyDescent="0.2">
      <c r="A17" s="36"/>
      <c r="B17" s="39"/>
      <c r="D17" s="45"/>
      <c r="E17" s="45"/>
      <c r="F17" s="45"/>
      <c r="G17" s="45"/>
      <c r="H17" s="37"/>
    </row>
    <row r="18" spans="1:8" ht="51" x14ac:dyDescent="0.2">
      <c r="A18" s="36">
        <f>A15+1</f>
        <v>4</v>
      </c>
      <c r="B18" s="39" t="str">
        <f>'Ex Water Supply'!B20</f>
        <v>Providing and installing  gate/ball valves of following nominal dia, of approved equivalent make ,including jointing ,fitting, painting, testing, complete in all respects to match with following PE pipe diameters.</v>
      </c>
      <c r="D18" s="45"/>
      <c r="E18" s="45"/>
      <c r="F18" s="45"/>
      <c r="G18" s="45"/>
      <c r="H18" s="37"/>
    </row>
    <row r="19" spans="1:8" x14ac:dyDescent="0.2">
      <c r="A19" s="36"/>
      <c r="B19" s="39" t="str">
        <f>'Ex Water Supply'!B21</f>
        <v>4 inch dia</v>
      </c>
      <c r="C19" s="47" t="s">
        <v>22</v>
      </c>
      <c r="D19" s="37"/>
      <c r="E19" s="37">
        <v>4</v>
      </c>
      <c r="F19" s="37"/>
      <c r="G19" s="37"/>
      <c r="H19" s="37">
        <f>SUM(E19:G19)</f>
        <v>4</v>
      </c>
    </row>
    <row r="20" spans="1:8" x14ac:dyDescent="0.2">
      <c r="A20" s="36"/>
      <c r="B20" s="39"/>
      <c r="C20" s="47"/>
      <c r="D20" s="37"/>
      <c r="E20" s="37"/>
      <c r="F20" s="37"/>
      <c r="G20" s="37"/>
      <c r="H20" s="37"/>
    </row>
    <row r="21" spans="1:8" x14ac:dyDescent="0.2">
      <c r="A21" s="36"/>
      <c r="B21" s="35" t="str">
        <f>'Ex Water Supply'!B23</f>
        <v>Sand Filling</v>
      </c>
      <c r="C21" s="47"/>
      <c r="D21" s="37"/>
      <c r="E21" s="37"/>
      <c r="F21" s="37"/>
      <c r="G21" s="37"/>
      <c r="H21" s="37"/>
    </row>
    <row r="22" spans="1:8" ht="38.25" x14ac:dyDescent="0.2">
      <c r="A22" s="36">
        <f>A18+1</f>
        <v>5</v>
      </c>
      <c r="B22" s="39" t="str">
        <f>'Ex Water Supply'!B24</f>
        <v>Supplying and filling sand under floor; or plugging in wells, complete in all respect and as directed by the engineer incharge.</v>
      </c>
      <c r="C22" s="47" t="s">
        <v>24</v>
      </c>
      <c r="D22" s="37"/>
      <c r="E22" s="37">
        <f>E9</f>
        <v>2325</v>
      </c>
      <c r="F22" s="74">
        <f>F9</f>
        <v>1</v>
      </c>
      <c r="G22" s="74">
        <v>1</v>
      </c>
      <c r="H22" s="37">
        <f>G22*F22*E22</f>
        <v>2325</v>
      </c>
    </row>
    <row r="23" spans="1:8" x14ac:dyDescent="0.2">
      <c r="A23" s="36"/>
      <c r="B23" s="39"/>
      <c r="C23" s="47"/>
      <c r="D23" s="37"/>
      <c r="E23" s="37"/>
      <c r="F23" s="37"/>
      <c r="G23" s="37"/>
      <c r="H23" s="37"/>
    </row>
    <row r="24" spans="1:8" x14ac:dyDescent="0.2">
      <c r="A24" s="36"/>
      <c r="B24" s="35" t="s">
        <v>45</v>
      </c>
      <c r="C24" s="37"/>
    </row>
    <row r="25" spans="1:8" ht="63.75" x14ac:dyDescent="0.2">
      <c r="A25" s="36">
        <f>A22+1</f>
        <v>6</v>
      </c>
      <c r="B25" s="39" t="s">
        <v>91</v>
      </c>
      <c r="C25" s="47" t="s">
        <v>23</v>
      </c>
      <c r="D25" s="48">
        <v>2</v>
      </c>
      <c r="H25" s="37">
        <f>D25</f>
        <v>2</v>
      </c>
    </row>
  </sheetData>
  <mergeCells count="4">
    <mergeCell ref="A1:H1"/>
    <mergeCell ref="A2:H2"/>
    <mergeCell ref="A3:H3"/>
    <mergeCell ref="A4:H4"/>
  </mergeCells>
  <printOptions horizontalCentered="1"/>
  <pageMargins left="0.5" right="0.25" top="0.25" bottom="0.2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54"/>
  <sheetViews>
    <sheetView view="pageBreakPreview" topLeftCell="A20" zoomScaleNormal="100" zoomScaleSheetLayoutView="100" workbookViewId="0">
      <selection activeCell="G29" sqref="G29"/>
    </sheetView>
  </sheetViews>
  <sheetFormatPr defaultColWidth="9.140625" defaultRowHeight="15" x14ac:dyDescent="0.25"/>
  <cols>
    <col min="1" max="1" width="6.7109375" style="2" bestFit="1" customWidth="1"/>
    <col min="2" max="2" width="42" style="2" customWidth="1"/>
    <col min="3" max="3" width="9" style="2" customWidth="1"/>
    <col min="4" max="4" width="5.5703125" style="6" bestFit="1" customWidth="1"/>
    <col min="5" max="5" width="10.140625" style="2" bestFit="1" customWidth="1"/>
    <col min="6" max="6" width="10" style="2" bestFit="1" customWidth="1"/>
    <col min="7" max="7" width="11.570312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x14ac:dyDescent="0.25">
      <c r="A1" s="174" t="s">
        <v>93</v>
      </c>
      <c r="B1" s="174"/>
      <c r="C1" s="174"/>
      <c r="D1" s="174"/>
      <c r="E1" s="174"/>
      <c r="F1" s="174"/>
      <c r="G1" s="174"/>
    </row>
    <row r="2" spans="1:14" x14ac:dyDescent="0.25">
      <c r="A2" s="174" t="s">
        <v>96</v>
      </c>
      <c r="B2" s="174"/>
      <c r="C2" s="174"/>
      <c r="D2" s="174"/>
      <c r="E2" s="174"/>
      <c r="F2" s="174"/>
      <c r="G2" s="174"/>
    </row>
    <row r="3" spans="1:14" x14ac:dyDescent="0.25">
      <c r="A3" s="174" t="s">
        <v>25</v>
      </c>
      <c r="B3" s="174"/>
      <c r="C3" s="174"/>
      <c r="D3" s="174"/>
      <c r="E3" s="174"/>
      <c r="F3" s="174"/>
      <c r="G3" s="174"/>
    </row>
    <row r="4" spans="1:14" x14ac:dyDescent="0.25">
      <c r="A4" s="174" t="s">
        <v>26</v>
      </c>
      <c r="B4" s="174"/>
      <c r="C4" s="174"/>
      <c r="D4" s="174"/>
      <c r="E4" s="174"/>
      <c r="F4" s="174"/>
      <c r="G4" s="174"/>
    </row>
    <row r="5" spans="1:14" ht="15.75" thickBot="1" x14ac:dyDescent="0.3"/>
    <row r="6" spans="1:14" ht="29.25" thickBot="1" x14ac:dyDescent="0.3">
      <c r="A6" s="4" t="s">
        <v>27</v>
      </c>
      <c r="B6" s="175" t="s">
        <v>0</v>
      </c>
      <c r="C6" s="176"/>
      <c r="D6" s="4" t="s">
        <v>28</v>
      </c>
      <c r="E6" s="5" t="s">
        <v>29</v>
      </c>
      <c r="F6" s="4" t="s">
        <v>30</v>
      </c>
      <c r="G6" s="4" t="s">
        <v>20</v>
      </c>
    </row>
    <row r="7" spans="1:14" x14ac:dyDescent="0.25">
      <c r="F7" s="7"/>
      <c r="G7" s="8"/>
      <c r="I7" s="9"/>
      <c r="J7" s="10"/>
      <c r="L7" s="3"/>
      <c r="M7" s="11"/>
      <c r="N7" s="11"/>
    </row>
    <row r="8" spans="1:14" x14ac:dyDescent="0.25">
      <c r="A8" s="13"/>
      <c r="B8" s="173" t="s">
        <v>96</v>
      </c>
      <c r="C8" s="173"/>
      <c r="E8" s="6"/>
      <c r="F8" s="6"/>
      <c r="G8" s="20"/>
    </row>
    <row r="9" spans="1:14" x14ac:dyDescent="0.25">
      <c r="A9" s="13"/>
      <c r="B9" s="12" t="s">
        <v>77</v>
      </c>
      <c r="C9" s="14"/>
      <c r="D9" s="15"/>
      <c r="E9" s="15"/>
      <c r="F9" s="20"/>
      <c r="G9" s="20"/>
    </row>
    <row r="10" spans="1:14" ht="99.75" customHeight="1" x14ac:dyDescent="0.25">
      <c r="A10" s="13">
        <v>1</v>
      </c>
      <c r="B10" s="171" t="s">
        <v>81</v>
      </c>
      <c r="C10" s="171"/>
      <c r="D10" s="15" t="s">
        <v>24</v>
      </c>
      <c r="E10" s="83">
        <f>'Ex Sewerage (COQ)'!H9</f>
        <v>15198.75</v>
      </c>
      <c r="F10" s="55" t="e">
        <f>#REF!</f>
        <v>#REF!</v>
      </c>
      <c r="G10" s="20" t="e">
        <f>F10*E10</f>
        <v>#REF!</v>
      </c>
    </row>
    <row r="11" spans="1:14" x14ac:dyDescent="0.25">
      <c r="A11" s="13"/>
      <c r="B11" s="70"/>
      <c r="C11" s="70"/>
      <c r="E11" s="6"/>
      <c r="F11" s="6"/>
      <c r="G11" s="20"/>
    </row>
    <row r="12" spans="1:14" x14ac:dyDescent="0.25">
      <c r="A12" s="13"/>
      <c r="B12" s="70" t="s">
        <v>90</v>
      </c>
      <c r="C12" s="70"/>
      <c r="E12" s="6"/>
      <c r="F12" s="6"/>
      <c r="G12" s="20"/>
    </row>
    <row r="13" spans="1:14" ht="85.5" customHeight="1" x14ac:dyDescent="0.25">
      <c r="A13" s="13">
        <f>A10+1</f>
        <v>2</v>
      </c>
      <c r="B13" s="171" t="s">
        <v>106</v>
      </c>
      <c r="C13" s="171"/>
      <c r="E13" s="6"/>
      <c r="F13" s="6"/>
      <c r="G13" s="20"/>
      <c r="I13" s="169"/>
      <c r="J13" s="169"/>
      <c r="K13" s="169"/>
      <c r="L13" s="169"/>
      <c r="M13" s="169"/>
      <c r="N13" s="169"/>
    </row>
    <row r="14" spans="1:14" x14ac:dyDescent="0.25">
      <c r="A14" s="13"/>
      <c r="B14" s="12" t="s">
        <v>34</v>
      </c>
      <c r="C14" s="12"/>
      <c r="E14" s="6"/>
      <c r="F14" s="6"/>
      <c r="G14" s="20"/>
    </row>
    <row r="15" spans="1:14" x14ac:dyDescent="0.25">
      <c r="A15" s="13"/>
      <c r="B15" s="16" t="s">
        <v>13</v>
      </c>
      <c r="C15" s="16"/>
      <c r="D15" s="18" t="s">
        <v>6</v>
      </c>
      <c r="E15" s="64">
        <f>'Ex Sewerage (COQ)'!H13</f>
        <v>2325</v>
      </c>
      <c r="F15" s="19" t="e">
        <f>#REF!</f>
        <v>#REF!</v>
      </c>
      <c r="G15" s="19" t="e">
        <f>F15*E15</f>
        <v>#REF!</v>
      </c>
    </row>
    <row r="16" spans="1:14" x14ac:dyDescent="0.25">
      <c r="A16" s="13"/>
      <c r="B16" s="16" t="s">
        <v>17</v>
      </c>
      <c r="C16" s="16"/>
      <c r="D16" s="18" t="s">
        <v>6</v>
      </c>
      <c r="E16" s="64">
        <f>'Ex Sewerage (COQ)'!H14</f>
        <v>570</v>
      </c>
      <c r="F16" s="19" t="e">
        <f>#REF!</f>
        <v>#REF!</v>
      </c>
      <c r="G16" s="19" t="e">
        <f>F16*E16</f>
        <v>#REF!</v>
      </c>
    </row>
    <row r="17" spans="1:26" x14ac:dyDescent="0.25">
      <c r="A17" s="13"/>
      <c r="B17" s="14"/>
      <c r="C17" s="14"/>
      <c r="D17" s="15"/>
      <c r="E17" s="83"/>
      <c r="F17" s="20"/>
      <c r="G17" s="20"/>
    </row>
    <row r="18" spans="1:26" x14ac:dyDescent="0.25">
      <c r="A18" s="13"/>
      <c r="B18" s="70" t="s">
        <v>79</v>
      </c>
      <c r="C18" s="68"/>
      <c r="D18" s="15"/>
      <c r="E18" s="83"/>
      <c r="F18" s="20"/>
      <c r="G18" s="20"/>
    </row>
    <row r="19" spans="1:26" ht="45" customHeight="1" x14ac:dyDescent="0.25">
      <c r="A19" s="13">
        <f>A13+1</f>
        <v>3</v>
      </c>
      <c r="B19" s="170" t="s">
        <v>78</v>
      </c>
      <c r="C19" s="170"/>
      <c r="D19" s="18" t="s">
        <v>24</v>
      </c>
      <c r="E19" s="64">
        <f>'Ex Sewerage (COQ)'!H17</f>
        <v>6513.75</v>
      </c>
      <c r="F19" s="19">
        <v>20</v>
      </c>
      <c r="G19" s="19">
        <f>F19*E19</f>
        <v>130275</v>
      </c>
    </row>
    <row r="20" spans="1:26" x14ac:dyDescent="0.25">
      <c r="A20" s="13"/>
      <c r="B20" s="68"/>
      <c r="C20" s="68"/>
      <c r="D20" s="15"/>
      <c r="E20" s="15"/>
      <c r="F20" s="20"/>
      <c r="G20" s="20"/>
    </row>
    <row r="21" spans="1:26" x14ac:dyDescent="0.25">
      <c r="A21" s="13"/>
      <c r="B21" s="12" t="s">
        <v>97</v>
      </c>
      <c r="C21" s="14"/>
      <c r="E21" s="6"/>
      <c r="F21" s="20"/>
      <c r="G21" s="20"/>
    </row>
    <row r="22" spans="1:26" ht="125.25" customHeight="1" x14ac:dyDescent="0.25">
      <c r="A22" s="13">
        <f>A19+1</f>
        <v>4</v>
      </c>
      <c r="B22" s="170" t="s">
        <v>75</v>
      </c>
      <c r="C22" s="170"/>
      <c r="D22" s="18" t="s">
        <v>18</v>
      </c>
      <c r="E22" s="21">
        <f>'Ex Sewerage (COQ)'!H19</f>
        <v>45</v>
      </c>
      <c r="F22" s="19" t="e">
        <f>#REF!</f>
        <v>#REF!</v>
      </c>
      <c r="G22" s="19" t="e">
        <f>F22*E22</f>
        <v>#REF!</v>
      </c>
    </row>
    <row r="23" spans="1:26" x14ac:dyDescent="0.25">
      <c r="A23" s="13"/>
      <c r="B23" s="14"/>
      <c r="C23" s="14"/>
      <c r="D23" s="15"/>
      <c r="E23" s="53"/>
      <c r="F23" s="20"/>
      <c r="G23" s="20"/>
    </row>
    <row r="24" spans="1:26" x14ac:dyDescent="0.25">
      <c r="A24" s="23"/>
      <c r="B24" s="12" t="s">
        <v>46</v>
      </c>
      <c r="C24" s="12"/>
      <c r="D24" s="52"/>
      <c r="E24" s="53"/>
      <c r="F24" s="20"/>
      <c r="G24" s="54"/>
      <c r="I24" s="81"/>
    </row>
    <row r="25" spans="1:26" ht="74.25" customHeight="1" x14ac:dyDescent="0.25">
      <c r="A25" s="30">
        <f>A22+1</f>
        <v>5</v>
      </c>
      <c r="B25" s="170" t="s">
        <v>98</v>
      </c>
      <c r="C25" s="170"/>
      <c r="D25" s="21" t="s">
        <v>47</v>
      </c>
      <c r="E25" s="21">
        <f>'Ex Sewerage (COQ)'!H21</f>
        <v>1</v>
      </c>
      <c r="F25" s="64">
        <v>20000</v>
      </c>
      <c r="G25" s="19">
        <f>F25*E25</f>
        <v>20000</v>
      </c>
      <c r="I25" s="81"/>
    </row>
    <row r="26" spans="1:26" s="27" customFormat="1" ht="15.75" thickBot="1" x14ac:dyDescent="0.3">
      <c r="A26" s="66"/>
      <c r="B26" s="24"/>
      <c r="C26" s="24"/>
      <c r="D26" s="69"/>
      <c r="E26" s="69"/>
      <c r="F26" s="69"/>
      <c r="G26" s="26"/>
      <c r="I26" s="71"/>
      <c r="J26" s="67"/>
      <c r="K26" s="67"/>
      <c r="L26" s="71"/>
      <c r="M26" s="71"/>
      <c r="N26" s="71"/>
    </row>
    <row r="27" spans="1:26" s="3" customFormat="1" ht="16.5" thickTop="1" thickBot="1" x14ac:dyDescent="0.3">
      <c r="A27" s="29"/>
      <c r="B27" s="168" t="s">
        <v>48</v>
      </c>
      <c r="C27" s="168"/>
      <c r="D27" s="168"/>
      <c r="E27" s="168"/>
      <c r="F27" s="168"/>
      <c r="G27" s="31" t="e">
        <f>SUM(G9:G26)</f>
        <v>#REF!</v>
      </c>
      <c r="H27" s="2"/>
      <c r="I27" s="22"/>
      <c r="L27" s="2"/>
      <c r="M27" s="2"/>
      <c r="N27" s="2"/>
      <c r="O27" s="2"/>
      <c r="P27" s="2"/>
      <c r="Q27" s="2"/>
      <c r="R27" s="2"/>
      <c r="S27" s="2"/>
      <c r="T27" s="2"/>
      <c r="U27" s="2"/>
      <c r="V27" s="2"/>
      <c r="W27" s="2"/>
      <c r="X27" s="2"/>
      <c r="Y27" s="2"/>
      <c r="Z27" s="2"/>
    </row>
    <row r="28" spans="1:26" s="3" customFormat="1" ht="15.75" thickTop="1" x14ac:dyDescent="0.25">
      <c r="A28" s="13"/>
      <c r="B28" s="14"/>
      <c r="C28" s="14"/>
      <c r="D28" s="15"/>
      <c r="E28" s="32"/>
      <c r="F28" s="33"/>
      <c r="H28" s="2"/>
      <c r="I28" s="2"/>
      <c r="L28" s="2"/>
      <c r="M28" s="2"/>
      <c r="N28" s="2"/>
      <c r="O28" s="2"/>
      <c r="P28" s="2"/>
      <c r="Q28" s="2"/>
      <c r="R28" s="2"/>
      <c r="S28" s="2"/>
      <c r="T28" s="2"/>
      <c r="U28" s="2"/>
      <c r="V28" s="2"/>
      <c r="W28" s="2"/>
      <c r="X28" s="2"/>
      <c r="Y28" s="2"/>
      <c r="Z28" s="2"/>
    </row>
    <row r="29" spans="1:26" s="3" customFormat="1" x14ac:dyDescent="0.25">
      <c r="A29" s="13"/>
      <c r="B29" s="14"/>
      <c r="C29" s="14"/>
      <c r="D29" s="34"/>
      <c r="E29" s="14"/>
      <c r="F29" s="2"/>
      <c r="G29" s="2"/>
      <c r="H29" s="2"/>
      <c r="I29" s="2"/>
      <c r="L29" s="2"/>
      <c r="M29" s="2"/>
      <c r="N29" s="2"/>
      <c r="O29" s="2"/>
      <c r="P29" s="2"/>
      <c r="Q29" s="2"/>
      <c r="R29" s="2"/>
      <c r="S29" s="2"/>
      <c r="T29" s="2"/>
      <c r="U29" s="2"/>
      <c r="V29" s="2"/>
      <c r="W29" s="2"/>
      <c r="X29" s="2"/>
      <c r="Y29" s="2"/>
      <c r="Z29" s="2"/>
    </row>
    <row r="30" spans="1:26" x14ac:dyDescent="0.25">
      <c r="A30" s="13"/>
      <c r="B30" s="14"/>
      <c r="C30" s="14"/>
      <c r="D30" s="34"/>
      <c r="E30" s="14"/>
      <c r="G30" s="10"/>
    </row>
    <row r="31" spans="1:26" x14ac:dyDescent="0.25">
      <c r="A31" s="13"/>
      <c r="B31" s="14"/>
      <c r="C31" s="14"/>
      <c r="D31" s="34"/>
      <c r="E31" s="14"/>
      <c r="G31" s="22"/>
    </row>
    <row r="32" spans="1:26" x14ac:dyDescent="0.25">
      <c r="A32" s="13"/>
      <c r="B32" s="14"/>
      <c r="C32" s="14"/>
      <c r="D32" s="34"/>
      <c r="E32" s="14"/>
      <c r="G32" s="11"/>
    </row>
    <row r="33" spans="1:7" x14ac:dyDescent="0.25">
      <c r="A33" s="13"/>
      <c r="B33" s="14"/>
      <c r="C33" s="14"/>
      <c r="D33" s="34"/>
      <c r="E33" s="14"/>
    </row>
    <row r="34" spans="1:7" x14ac:dyDescent="0.25">
      <c r="A34" s="13"/>
      <c r="B34" s="14"/>
      <c r="C34" s="14"/>
      <c r="D34" s="34"/>
      <c r="E34" s="14"/>
    </row>
    <row r="35" spans="1:7" x14ac:dyDescent="0.25">
      <c r="A35" s="13"/>
      <c r="B35" s="14"/>
      <c r="C35" s="14"/>
      <c r="D35" s="34"/>
      <c r="E35" s="14"/>
      <c r="G35" s="11"/>
    </row>
    <row r="36" spans="1:7" x14ac:dyDescent="0.25">
      <c r="A36" s="13"/>
      <c r="B36" s="14"/>
      <c r="C36" s="14"/>
      <c r="D36" s="34"/>
      <c r="E36" s="14"/>
    </row>
    <row r="37" spans="1:7" x14ac:dyDescent="0.25">
      <c r="A37" s="13"/>
      <c r="B37" s="14"/>
      <c r="C37" s="14"/>
      <c r="D37" s="34"/>
      <c r="E37" s="14"/>
    </row>
    <row r="38" spans="1:7" x14ac:dyDescent="0.25">
      <c r="A38" s="13"/>
      <c r="B38" s="14"/>
      <c r="C38" s="14"/>
      <c r="D38" s="34"/>
      <c r="E38" s="14"/>
    </row>
    <row r="39" spans="1:7" x14ac:dyDescent="0.25">
      <c r="A39" s="13"/>
      <c r="B39" s="14"/>
      <c r="C39" s="14"/>
      <c r="D39" s="34"/>
      <c r="E39" s="14"/>
    </row>
    <row r="40" spans="1:7" x14ac:dyDescent="0.25">
      <c r="A40" s="13"/>
      <c r="B40" s="14"/>
      <c r="C40" s="14"/>
      <c r="D40" s="34"/>
      <c r="E40" s="14"/>
    </row>
    <row r="41" spans="1:7" x14ac:dyDescent="0.25">
      <c r="A41" s="13"/>
      <c r="B41" s="14"/>
      <c r="C41" s="14"/>
      <c r="D41" s="34"/>
      <c r="E41" s="14"/>
    </row>
    <row r="42" spans="1:7" x14ac:dyDescent="0.25">
      <c r="A42" s="13"/>
      <c r="B42" s="14"/>
      <c r="C42" s="14"/>
      <c r="D42" s="34"/>
      <c r="E42" s="14"/>
    </row>
    <row r="43" spans="1:7" x14ac:dyDescent="0.25">
      <c r="A43" s="13"/>
      <c r="B43" s="14"/>
      <c r="C43" s="14"/>
      <c r="D43" s="34"/>
      <c r="E43" s="14"/>
    </row>
    <row r="44" spans="1:7" x14ac:dyDescent="0.25">
      <c r="A44" s="13"/>
      <c r="B44" s="14"/>
      <c r="C44" s="14"/>
      <c r="D44" s="34"/>
      <c r="E44" s="14"/>
    </row>
    <row r="45" spans="1:7" x14ac:dyDescent="0.25">
      <c r="A45" s="13"/>
      <c r="B45" s="14"/>
      <c r="C45" s="14"/>
      <c r="D45" s="34"/>
      <c r="E45" s="14"/>
    </row>
    <row r="46" spans="1:7" x14ac:dyDescent="0.25">
      <c r="A46" s="13"/>
      <c r="B46" s="14"/>
      <c r="C46" s="14"/>
      <c r="D46" s="34"/>
      <c r="E46" s="14"/>
    </row>
    <row r="47" spans="1:7" x14ac:dyDescent="0.25">
      <c r="A47" s="13"/>
      <c r="B47" s="14"/>
      <c r="C47" s="14"/>
      <c r="D47" s="34"/>
      <c r="E47" s="14"/>
    </row>
    <row r="48" spans="1:7" x14ac:dyDescent="0.25">
      <c r="A48" s="13"/>
      <c r="B48" s="14"/>
      <c r="C48" s="14"/>
      <c r="D48" s="34"/>
      <c r="E48" s="14"/>
    </row>
    <row r="49" spans="1:5" x14ac:dyDescent="0.25">
      <c r="A49" s="13"/>
      <c r="B49" s="14"/>
      <c r="C49" s="14"/>
      <c r="D49" s="34"/>
      <c r="E49" s="14"/>
    </row>
    <row r="50" spans="1:5" x14ac:dyDescent="0.25">
      <c r="A50" s="13"/>
      <c r="B50" s="14"/>
      <c r="C50" s="14"/>
      <c r="D50" s="34"/>
      <c r="E50" s="14"/>
    </row>
    <row r="51" spans="1:5" x14ac:dyDescent="0.25">
      <c r="B51" s="14"/>
      <c r="C51" s="14"/>
      <c r="D51" s="34"/>
      <c r="E51" s="14"/>
    </row>
    <row r="52" spans="1:5" x14ac:dyDescent="0.25">
      <c r="B52" s="14"/>
      <c r="C52" s="14"/>
      <c r="D52" s="34"/>
      <c r="E52" s="14"/>
    </row>
    <row r="53" spans="1:5" x14ac:dyDescent="0.25">
      <c r="B53" s="14"/>
      <c r="C53" s="14"/>
      <c r="D53" s="34"/>
      <c r="E53" s="14"/>
    </row>
    <row r="54" spans="1:5" x14ac:dyDescent="0.25">
      <c r="B54" s="14"/>
      <c r="C54" s="14"/>
      <c r="D54" s="34"/>
      <c r="E54" s="14"/>
    </row>
    <row r="55" spans="1:5" x14ac:dyDescent="0.25">
      <c r="B55" s="14"/>
      <c r="C55" s="14"/>
      <c r="D55" s="34"/>
      <c r="E55" s="14"/>
    </row>
    <row r="56" spans="1:5" x14ac:dyDescent="0.25">
      <c r="B56" s="14"/>
      <c r="C56" s="14"/>
      <c r="D56" s="34"/>
      <c r="E56" s="14"/>
    </row>
    <row r="57" spans="1:5" x14ac:dyDescent="0.25">
      <c r="B57" s="14"/>
      <c r="C57" s="14"/>
      <c r="D57" s="34"/>
      <c r="E57" s="14"/>
    </row>
    <row r="58" spans="1:5" x14ac:dyDescent="0.25">
      <c r="B58" s="14"/>
      <c r="C58" s="14"/>
      <c r="D58" s="34"/>
      <c r="E58" s="14"/>
    </row>
    <row r="59" spans="1:5" x14ac:dyDescent="0.25">
      <c r="B59" s="14"/>
      <c r="C59" s="14"/>
      <c r="D59" s="34"/>
      <c r="E59" s="14"/>
    </row>
    <row r="60" spans="1:5" x14ac:dyDescent="0.25">
      <c r="B60" s="14"/>
      <c r="C60" s="14"/>
      <c r="D60" s="34"/>
      <c r="E60" s="14"/>
    </row>
    <row r="61" spans="1:5" x14ac:dyDescent="0.25">
      <c r="B61" s="14"/>
      <c r="C61" s="14"/>
      <c r="D61" s="34"/>
      <c r="E61" s="14"/>
    </row>
    <row r="62" spans="1:5" x14ac:dyDescent="0.25">
      <c r="B62" s="14"/>
      <c r="C62" s="14"/>
      <c r="D62" s="34"/>
      <c r="E62" s="14"/>
    </row>
    <row r="63" spans="1:5" x14ac:dyDescent="0.25">
      <c r="B63" s="14"/>
      <c r="C63" s="14"/>
      <c r="D63" s="34"/>
      <c r="E63" s="14"/>
    </row>
    <row r="64" spans="1:5" x14ac:dyDescent="0.25">
      <c r="B64" s="14"/>
      <c r="C64" s="14"/>
      <c r="D64" s="34"/>
      <c r="E64" s="14"/>
    </row>
    <row r="65" spans="2:5" x14ac:dyDescent="0.25">
      <c r="B65" s="14"/>
      <c r="C65" s="14"/>
      <c r="D65" s="34"/>
      <c r="E65" s="14"/>
    </row>
    <row r="66" spans="2:5" x14ac:dyDescent="0.25">
      <c r="B66" s="14"/>
      <c r="C66" s="14"/>
      <c r="D66" s="34"/>
      <c r="E66" s="14"/>
    </row>
    <row r="67" spans="2:5" x14ac:dyDescent="0.25">
      <c r="B67" s="14"/>
      <c r="C67" s="14"/>
      <c r="D67" s="34"/>
      <c r="E67" s="14"/>
    </row>
    <row r="68" spans="2:5" x14ac:dyDescent="0.25">
      <c r="B68" s="14"/>
      <c r="C68" s="14"/>
      <c r="D68" s="34"/>
      <c r="E68" s="14"/>
    </row>
    <row r="69" spans="2:5" x14ac:dyDescent="0.25">
      <c r="B69" s="14"/>
      <c r="C69" s="14"/>
      <c r="D69" s="34"/>
      <c r="E69" s="14"/>
    </row>
    <row r="70" spans="2:5" x14ac:dyDescent="0.25">
      <c r="B70" s="14"/>
      <c r="C70" s="14"/>
      <c r="D70" s="34"/>
      <c r="E70" s="14"/>
    </row>
    <row r="71" spans="2:5" x14ac:dyDescent="0.25">
      <c r="B71" s="14"/>
      <c r="C71" s="14"/>
      <c r="D71" s="34"/>
      <c r="E71" s="14"/>
    </row>
    <row r="72" spans="2:5" x14ac:dyDescent="0.25">
      <c r="B72" s="14"/>
      <c r="C72" s="14"/>
      <c r="D72" s="34"/>
      <c r="E72" s="14"/>
    </row>
    <row r="73" spans="2:5" x14ac:dyDescent="0.25">
      <c r="B73" s="14"/>
      <c r="C73" s="14"/>
      <c r="D73" s="34"/>
      <c r="E73" s="14"/>
    </row>
    <row r="74" spans="2:5" x14ac:dyDescent="0.25">
      <c r="B74" s="14"/>
      <c r="C74" s="14"/>
      <c r="D74" s="34"/>
      <c r="E74" s="14"/>
    </row>
    <row r="75" spans="2:5" x14ac:dyDescent="0.25">
      <c r="B75" s="14"/>
      <c r="C75" s="14"/>
      <c r="D75" s="34"/>
      <c r="E75" s="14"/>
    </row>
    <row r="76" spans="2:5" x14ac:dyDescent="0.25">
      <c r="B76" s="14"/>
      <c r="C76" s="14"/>
      <c r="D76" s="34"/>
      <c r="E76" s="14"/>
    </row>
    <row r="77" spans="2:5" x14ac:dyDescent="0.25">
      <c r="B77" s="14"/>
      <c r="C77" s="14"/>
      <c r="D77" s="34"/>
      <c r="E77" s="14"/>
    </row>
    <row r="78" spans="2:5" x14ac:dyDescent="0.25">
      <c r="B78" s="14"/>
      <c r="C78" s="14"/>
      <c r="D78" s="34"/>
      <c r="E78" s="14"/>
    </row>
    <row r="79" spans="2:5" x14ac:dyDescent="0.25">
      <c r="B79" s="14"/>
      <c r="C79" s="14"/>
      <c r="D79" s="34"/>
      <c r="E79" s="14"/>
    </row>
    <row r="80" spans="2:5" x14ac:dyDescent="0.25">
      <c r="B80" s="14"/>
      <c r="C80" s="14"/>
      <c r="D80" s="34"/>
      <c r="E80" s="14"/>
    </row>
    <row r="81" spans="2:5" x14ac:dyDescent="0.25">
      <c r="B81" s="14"/>
      <c r="C81" s="14"/>
      <c r="D81" s="34"/>
      <c r="E81" s="14"/>
    </row>
    <row r="82" spans="2:5" x14ac:dyDescent="0.25">
      <c r="B82" s="14"/>
      <c r="C82" s="14"/>
      <c r="D82" s="34"/>
      <c r="E82" s="14"/>
    </row>
    <row r="83" spans="2:5" x14ac:dyDescent="0.25">
      <c r="B83" s="14"/>
      <c r="C83" s="14"/>
      <c r="D83" s="34"/>
      <c r="E83" s="14"/>
    </row>
    <row r="84" spans="2:5" x14ac:dyDescent="0.25">
      <c r="B84" s="14"/>
      <c r="C84" s="14"/>
      <c r="D84" s="34"/>
      <c r="E84" s="14"/>
    </row>
    <row r="85" spans="2:5" x14ac:dyDescent="0.25">
      <c r="B85" s="14"/>
      <c r="C85" s="14"/>
      <c r="D85" s="34"/>
      <c r="E85" s="14"/>
    </row>
    <row r="86" spans="2:5" x14ac:dyDescent="0.25">
      <c r="B86" s="14"/>
      <c r="C86" s="14"/>
      <c r="D86" s="34"/>
      <c r="E86" s="14"/>
    </row>
    <row r="87" spans="2:5" x14ac:dyDescent="0.25">
      <c r="B87" s="14"/>
      <c r="C87" s="14"/>
      <c r="D87" s="34"/>
      <c r="E87" s="14"/>
    </row>
    <row r="88" spans="2:5" x14ac:dyDescent="0.25">
      <c r="B88" s="14"/>
      <c r="C88" s="14"/>
      <c r="D88" s="34"/>
      <c r="E88" s="14"/>
    </row>
    <row r="89" spans="2:5" x14ac:dyDescent="0.25">
      <c r="B89" s="14"/>
      <c r="C89" s="14"/>
      <c r="D89" s="34"/>
      <c r="E89" s="14"/>
    </row>
    <row r="90" spans="2:5" x14ac:dyDescent="0.25">
      <c r="B90" s="14"/>
      <c r="C90" s="14"/>
      <c r="D90" s="34"/>
      <c r="E90" s="14"/>
    </row>
    <row r="91" spans="2:5" x14ac:dyDescent="0.25">
      <c r="B91" s="14"/>
      <c r="C91" s="14"/>
      <c r="D91" s="34"/>
      <c r="E91" s="14"/>
    </row>
    <row r="92" spans="2:5" x14ac:dyDescent="0.25">
      <c r="B92" s="14"/>
      <c r="C92" s="14"/>
      <c r="D92" s="34"/>
      <c r="E92" s="14"/>
    </row>
    <row r="93" spans="2:5" x14ac:dyDescent="0.25">
      <c r="B93" s="14"/>
      <c r="C93" s="14"/>
      <c r="D93" s="34"/>
      <c r="E93" s="14"/>
    </row>
    <row r="94" spans="2:5" x14ac:dyDescent="0.25">
      <c r="B94" s="14"/>
      <c r="C94" s="14"/>
      <c r="D94" s="34"/>
      <c r="E94" s="14"/>
    </row>
    <row r="95" spans="2:5" x14ac:dyDescent="0.25">
      <c r="B95" s="14"/>
      <c r="C95" s="14"/>
      <c r="D95" s="34"/>
      <c r="E95" s="14"/>
    </row>
    <row r="96" spans="2:5" x14ac:dyDescent="0.25">
      <c r="B96" s="14"/>
      <c r="C96" s="14"/>
      <c r="D96" s="34"/>
      <c r="E96" s="14"/>
    </row>
    <row r="97" spans="2:5" x14ac:dyDescent="0.25">
      <c r="B97" s="14"/>
      <c r="C97" s="14"/>
      <c r="D97" s="34"/>
      <c r="E97" s="14"/>
    </row>
    <row r="98" spans="2:5" x14ac:dyDescent="0.25">
      <c r="B98" s="14"/>
      <c r="C98" s="14"/>
      <c r="D98" s="34"/>
      <c r="E98" s="14"/>
    </row>
    <row r="99" spans="2:5" x14ac:dyDescent="0.25">
      <c r="B99" s="14"/>
      <c r="C99" s="14"/>
      <c r="D99" s="34"/>
      <c r="E99" s="14"/>
    </row>
    <row r="100" spans="2:5" x14ac:dyDescent="0.25">
      <c r="B100" s="14"/>
      <c r="C100" s="14"/>
      <c r="D100" s="34"/>
      <c r="E100" s="14"/>
    </row>
    <row r="101" spans="2:5" x14ac:dyDescent="0.25">
      <c r="B101" s="14"/>
      <c r="C101" s="14"/>
      <c r="D101" s="34"/>
      <c r="E101" s="14"/>
    </row>
    <row r="102" spans="2:5" x14ac:dyDescent="0.25">
      <c r="B102" s="14"/>
      <c r="C102" s="14"/>
      <c r="D102" s="34"/>
      <c r="E102" s="14"/>
    </row>
    <row r="103" spans="2:5" x14ac:dyDescent="0.25">
      <c r="B103" s="14"/>
      <c r="C103" s="14"/>
      <c r="D103" s="34"/>
      <c r="E103" s="14"/>
    </row>
    <row r="104" spans="2:5" x14ac:dyDescent="0.25">
      <c r="B104" s="14"/>
      <c r="C104" s="14"/>
      <c r="D104" s="34"/>
      <c r="E104" s="14"/>
    </row>
    <row r="105" spans="2:5" x14ac:dyDescent="0.25">
      <c r="B105" s="14"/>
      <c r="C105" s="14"/>
      <c r="D105" s="34"/>
      <c r="E105" s="14"/>
    </row>
    <row r="106" spans="2:5" x14ac:dyDescent="0.25">
      <c r="B106" s="14"/>
      <c r="C106" s="14"/>
      <c r="D106" s="34"/>
      <c r="E106" s="14"/>
    </row>
    <row r="107" spans="2:5" x14ac:dyDescent="0.25">
      <c r="B107" s="14"/>
      <c r="C107" s="14"/>
      <c r="D107" s="34"/>
      <c r="E107" s="14"/>
    </row>
    <row r="108" spans="2:5" x14ac:dyDescent="0.25">
      <c r="B108" s="14"/>
      <c r="C108" s="14"/>
      <c r="D108" s="34"/>
      <c r="E108" s="14"/>
    </row>
    <row r="109" spans="2:5" x14ac:dyDescent="0.25">
      <c r="B109" s="14"/>
      <c r="C109" s="14"/>
      <c r="D109" s="34"/>
      <c r="E109" s="14"/>
    </row>
    <row r="110" spans="2:5" x14ac:dyDescent="0.25">
      <c r="B110" s="14"/>
      <c r="C110" s="14"/>
      <c r="D110" s="34"/>
      <c r="E110" s="14"/>
    </row>
    <row r="111" spans="2:5" x14ac:dyDescent="0.25">
      <c r="B111" s="14"/>
      <c r="C111" s="14"/>
      <c r="D111" s="34"/>
      <c r="E111" s="14"/>
    </row>
    <row r="112" spans="2:5" x14ac:dyDescent="0.25">
      <c r="B112" s="14"/>
      <c r="C112" s="14"/>
      <c r="D112" s="34"/>
      <c r="E112" s="14"/>
    </row>
    <row r="113" spans="2:5" x14ac:dyDescent="0.25">
      <c r="B113" s="14"/>
      <c r="C113" s="14"/>
      <c r="D113" s="34"/>
      <c r="E113" s="14"/>
    </row>
    <row r="114" spans="2:5" x14ac:dyDescent="0.25">
      <c r="B114" s="14"/>
      <c r="C114" s="14"/>
      <c r="D114" s="34"/>
      <c r="E114" s="14"/>
    </row>
    <row r="115" spans="2:5" x14ac:dyDescent="0.25">
      <c r="B115" s="14"/>
      <c r="C115" s="14"/>
      <c r="D115" s="34"/>
      <c r="E115" s="14"/>
    </row>
    <row r="116" spans="2:5" x14ac:dyDescent="0.25">
      <c r="B116" s="14"/>
      <c r="C116" s="14"/>
      <c r="D116" s="34"/>
      <c r="E116" s="14"/>
    </row>
    <row r="117" spans="2:5" x14ac:dyDescent="0.25">
      <c r="B117" s="14"/>
      <c r="C117" s="14"/>
      <c r="D117" s="34"/>
      <c r="E117" s="14"/>
    </row>
    <row r="118" spans="2:5" x14ac:dyDescent="0.25">
      <c r="B118" s="14"/>
      <c r="C118" s="14"/>
      <c r="D118" s="34"/>
      <c r="E118" s="14"/>
    </row>
    <row r="119" spans="2:5" x14ac:dyDescent="0.25">
      <c r="B119" s="14"/>
      <c r="C119" s="14"/>
      <c r="D119" s="34"/>
      <c r="E119" s="14"/>
    </row>
    <row r="120" spans="2:5" x14ac:dyDescent="0.25">
      <c r="B120" s="14"/>
      <c r="C120" s="14"/>
      <c r="D120" s="34"/>
      <c r="E120" s="14"/>
    </row>
    <row r="121" spans="2:5" x14ac:dyDescent="0.25">
      <c r="B121" s="14"/>
      <c r="C121" s="14"/>
      <c r="D121" s="34"/>
      <c r="E121" s="14"/>
    </row>
    <row r="122" spans="2:5" x14ac:dyDescent="0.25">
      <c r="B122" s="14"/>
      <c r="C122" s="14"/>
      <c r="D122" s="34"/>
      <c r="E122" s="14"/>
    </row>
    <row r="123" spans="2:5" x14ac:dyDescent="0.25">
      <c r="B123" s="14"/>
      <c r="C123" s="14"/>
      <c r="D123" s="34"/>
      <c r="E123" s="14"/>
    </row>
    <row r="124" spans="2:5" x14ac:dyDescent="0.25">
      <c r="B124" s="14"/>
      <c r="C124" s="14"/>
      <c r="D124" s="34"/>
      <c r="E124" s="14"/>
    </row>
    <row r="125" spans="2:5" x14ac:dyDescent="0.25">
      <c r="B125" s="14"/>
      <c r="C125" s="14"/>
      <c r="D125" s="34"/>
      <c r="E125" s="14"/>
    </row>
    <row r="126" spans="2:5" x14ac:dyDescent="0.25">
      <c r="B126" s="14"/>
      <c r="C126" s="14"/>
      <c r="D126" s="34"/>
      <c r="E126" s="14"/>
    </row>
    <row r="127" spans="2:5" x14ac:dyDescent="0.25">
      <c r="B127" s="14"/>
      <c r="C127" s="14"/>
      <c r="D127" s="34"/>
      <c r="E127" s="14"/>
    </row>
    <row r="128" spans="2:5" x14ac:dyDescent="0.25">
      <c r="B128" s="14"/>
      <c r="C128" s="14"/>
      <c r="D128" s="34"/>
      <c r="E128" s="14"/>
    </row>
    <row r="129" spans="2:5" x14ac:dyDescent="0.25">
      <c r="B129" s="14"/>
      <c r="C129" s="14"/>
      <c r="D129" s="34"/>
      <c r="E129" s="14"/>
    </row>
    <row r="130" spans="2:5" x14ac:dyDescent="0.25">
      <c r="B130" s="14"/>
      <c r="C130" s="14"/>
      <c r="D130" s="34"/>
      <c r="E130" s="14"/>
    </row>
    <row r="131" spans="2:5" x14ac:dyDescent="0.25">
      <c r="B131" s="14"/>
      <c r="C131" s="14"/>
      <c r="D131" s="34"/>
      <c r="E131" s="14"/>
    </row>
    <row r="132" spans="2:5" x14ac:dyDescent="0.25">
      <c r="B132" s="14"/>
      <c r="C132" s="14"/>
      <c r="D132" s="34"/>
      <c r="E132" s="14"/>
    </row>
    <row r="133" spans="2:5" x14ac:dyDescent="0.25">
      <c r="B133" s="14"/>
      <c r="C133" s="14"/>
      <c r="D133" s="34"/>
      <c r="E133" s="14"/>
    </row>
    <row r="134" spans="2:5" x14ac:dyDescent="0.25">
      <c r="B134" s="14"/>
      <c r="C134" s="14"/>
      <c r="D134" s="34"/>
      <c r="E134" s="14"/>
    </row>
    <row r="135" spans="2:5" x14ac:dyDescent="0.25">
      <c r="B135" s="14"/>
      <c r="C135" s="14"/>
      <c r="D135" s="34"/>
      <c r="E135" s="14"/>
    </row>
    <row r="136" spans="2:5" x14ac:dyDescent="0.25">
      <c r="B136" s="14"/>
      <c r="C136" s="14"/>
      <c r="D136" s="34"/>
      <c r="E136" s="14"/>
    </row>
    <row r="137" spans="2:5" x14ac:dyDescent="0.25">
      <c r="B137" s="14"/>
      <c r="C137" s="14"/>
      <c r="D137" s="34"/>
      <c r="E137" s="14"/>
    </row>
    <row r="138" spans="2:5" x14ac:dyDescent="0.25">
      <c r="B138" s="14"/>
      <c r="C138" s="14"/>
      <c r="D138" s="34"/>
      <c r="E138" s="14"/>
    </row>
    <row r="139" spans="2:5" x14ac:dyDescent="0.25">
      <c r="B139" s="14"/>
      <c r="C139" s="14"/>
      <c r="D139" s="34"/>
      <c r="E139" s="14"/>
    </row>
    <row r="140" spans="2:5" x14ac:dyDescent="0.25">
      <c r="B140" s="14"/>
      <c r="C140" s="14"/>
      <c r="D140" s="34"/>
      <c r="E140" s="14"/>
    </row>
    <row r="141" spans="2:5" x14ac:dyDescent="0.25">
      <c r="B141" s="14"/>
      <c r="C141" s="14"/>
      <c r="D141" s="34"/>
      <c r="E141" s="14"/>
    </row>
    <row r="142" spans="2:5" x14ac:dyDescent="0.25">
      <c r="B142" s="14"/>
      <c r="C142" s="14"/>
      <c r="D142" s="34"/>
      <c r="E142" s="14"/>
    </row>
    <row r="143" spans="2:5" x14ac:dyDescent="0.25">
      <c r="B143" s="14"/>
      <c r="C143" s="14"/>
      <c r="D143" s="34"/>
      <c r="E143" s="14"/>
    </row>
    <row r="144" spans="2:5" x14ac:dyDescent="0.25">
      <c r="B144" s="14"/>
      <c r="C144" s="14"/>
      <c r="D144" s="34"/>
      <c r="E144" s="14"/>
    </row>
    <row r="145" spans="2:5" x14ac:dyDescent="0.25">
      <c r="B145" s="14"/>
      <c r="C145" s="14"/>
      <c r="D145" s="34"/>
      <c r="E145" s="14"/>
    </row>
    <row r="146" spans="2:5" x14ac:dyDescent="0.25">
      <c r="B146" s="14"/>
      <c r="C146" s="14"/>
      <c r="D146" s="34"/>
      <c r="E146" s="14"/>
    </row>
    <row r="147" spans="2:5" x14ac:dyDescent="0.25">
      <c r="B147" s="14"/>
      <c r="C147" s="14"/>
      <c r="D147" s="34"/>
      <c r="E147" s="14"/>
    </row>
    <row r="148" spans="2:5" x14ac:dyDescent="0.25">
      <c r="B148" s="14"/>
      <c r="C148" s="14"/>
      <c r="D148" s="34"/>
      <c r="E148" s="14"/>
    </row>
    <row r="149" spans="2:5" x14ac:dyDescent="0.25">
      <c r="B149" s="14"/>
      <c r="C149" s="14"/>
      <c r="D149" s="34"/>
      <c r="E149" s="14"/>
    </row>
    <row r="150" spans="2:5" x14ac:dyDescent="0.25">
      <c r="B150" s="14"/>
      <c r="C150" s="14"/>
      <c r="D150" s="34"/>
      <c r="E150" s="14"/>
    </row>
    <row r="151" spans="2:5" x14ac:dyDescent="0.25">
      <c r="B151" s="14"/>
      <c r="C151" s="14"/>
      <c r="D151" s="34"/>
      <c r="E151" s="14"/>
    </row>
    <row r="152" spans="2:5" x14ac:dyDescent="0.25">
      <c r="B152" s="14"/>
      <c r="C152" s="14"/>
      <c r="D152" s="34"/>
      <c r="E152" s="14"/>
    </row>
    <row r="153" spans="2:5" x14ac:dyDescent="0.25">
      <c r="B153" s="14"/>
      <c r="C153" s="14"/>
      <c r="D153" s="34"/>
      <c r="E153" s="14"/>
    </row>
    <row r="154" spans="2:5" x14ac:dyDescent="0.25">
      <c r="B154" s="14"/>
      <c r="C154" s="14"/>
      <c r="D154" s="34"/>
      <c r="E154" s="14"/>
    </row>
  </sheetData>
  <mergeCells count="13">
    <mergeCell ref="B27:F27"/>
    <mergeCell ref="B25:C25"/>
    <mergeCell ref="B22:C22"/>
    <mergeCell ref="B10:C10"/>
    <mergeCell ref="B19:C19"/>
    <mergeCell ref="B8:C8"/>
    <mergeCell ref="B13:C13"/>
    <mergeCell ref="I13:N13"/>
    <mergeCell ref="A1:G1"/>
    <mergeCell ref="A2:G2"/>
    <mergeCell ref="A3:G3"/>
    <mergeCell ref="A4:G4"/>
    <mergeCell ref="B6:C6"/>
  </mergeCells>
  <printOptions horizontalCentered="1"/>
  <pageMargins left="0.5" right="0.25" top="0.25" bottom="0.2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J22"/>
  <sheetViews>
    <sheetView view="pageBreakPreview" zoomScaleNormal="100" zoomScaleSheetLayoutView="100" workbookViewId="0">
      <pane ySplit="5" topLeftCell="A6" activePane="bottomLeft" state="frozen"/>
      <selection activeCell="B295" sqref="B295:C295"/>
      <selection pane="bottomLeft" activeCell="B11" sqref="B11"/>
    </sheetView>
  </sheetViews>
  <sheetFormatPr defaultColWidth="9.140625" defaultRowHeight="12.75" x14ac:dyDescent="0.2"/>
  <cols>
    <col min="1" max="1" width="4.42578125" style="38" bestFit="1" customWidth="1"/>
    <col min="2" max="2" width="45.42578125" style="38" customWidth="1"/>
    <col min="3" max="3" width="4.5703125" style="46" bestFit="1" customWidth="1"/>
    <col min="4" max="4" width="4.7109375" style="48" bestFit="1" customWidth="1"/>
    <col min="5" max="5" width="8.140625" style="48" customWidth="1"/>
    <col min="6" max="6" width="8.85546875" style="48" customWidth="1"/>
    <col min="7" max="7" width="7.140625" style="48" customWidth="1"/>
    <col min="8" max="8" width="10.7109375" style="48" customWidth="1"/>
    <col min="9" max="9" width="9.140625" style="38"/>
    <col min="10" max="10" width="37.28515625" style="38" customWidth="1"/>
    <col min="11" max="11" width="42.140625" style="38" customWidth="1"/>
    <col min="12" max="16384" width="9.140625" style="38"/>
  </cols>
  <sheetData>
    <row r="1" spans="1:10" x14ac:dyDescent="0.2">
      <c r="A1" s="177" t="str">
        <f>'Ex Sewerage'!A1</f>
        <v>CLUB HOUSE BAHAWALPUR</v>
      </c>
      <c r="B1" s="177"/>
      <c r="C1" s="177"/>
      <c r="D1" s="177"/>
      <c r="E1" s="177"/>
      <c r="F1" s="177"/>
      <c r="G1" s="177"/>
      <c r="H1" s="177"/>
    </row>
    <row r="2" spans="1:10" x14ac:dyDescent="0.2">
      <c r="A2" s="177" t="str">
        <f>'Ex Sewerage'!A2:G2</f>
        <v>EXTERNAL SEWERAGE</v>
      </c>
      <c r="B2" s="177"/>
      <c r="C2" s="177"/>
      <c r="D2" s="177"/>
      <c r="E2" s="177"/>
      <c r="F2" s="177"/>
      <c r="G2" s="177"/>
      <c r="H2" s="177"/>
    </row>
    <row r="3" spans="1:10" x14ac:dyDescent="0.2">
      <c r="A3" s="177" t="s">
        <v>26</v>
      </c>
      <c r="B3" s="177"/>
      <c r="C3" s="177"/>
      <c r="D3" s="177"/>
      <c r="E3" s="177"/>
      <c r="F3" s="177"/>
      <c r="G3" s="177"/>
      <c r="H3" s="177"/>
    </row>
    <row r="4" spans="1:10" x14ac:dyDescent="0.2">
      <c r="A4" s="178" t="s">
        <v>49</v>
      </c>
      <c r="B4" s="178"/>
      <c r="C4" s="178"/>
      <c r="D4" s="178"/>
      <c r="E4" s="178"/>
      <c r="F4" s="178"/>
      <c r="G4" s="178"/>
      <c r="H4" s="178"/>
    </row>
    <row r="5" spans="1:10" ht="25.5" x14ac:dyDescent="0.2">
      <c r="A5" s="40" t="s">
        <v>19</v>
      </c>
      <c r="B5" s="41" t="s">
        <v>0</v>
      </c>
      <c r="C5" s="41" t="s">
        <v>28</v>
      </c>
      <c r="D5" s="42" t="s">
        <v>76</v>
      </c>
      <c r="E5" s="42" t="s">
        <v>73</v>
      </c>
      <c r="F5" s="42" t="s">
        <v>74</v>
      </c>
      <c r="G5" s="42" t="s">
        <v>72</v>
      </c>
      <c r="H5" s="42" t="s">
        <v>1</v>
      </c>
      <c r="I5" s="43"/>
    </row>
    <row r="6" spans="1:10" x14ac:dyDescent="0.2">
      <c r="D6" s="44"/>
      <c r="E6" s="44"/>
      <c r="F6" s="44"/>
      <c r="G6" s="44"/>
      <c r="H6" s="45"/>
    </row>
    <row r="7" spans="1:10" x14ac:dyDescent="0.2">
      <c r="A7" s="36"/>
      <c r="B7" s="35" t="s">
        <v>96</v>
      </c>
      <c r="D7" s="45"/>
      <c r="E7" s="45"/>
      <c r="F7" s="45"/>
      <c r="G7" s="45"/>
      <c r="H7" s="37"/>
    </row>
    <row r="8" spans="1:10" x14ac:dyDescent="0.2">
      <c r="A8" s="36"/>
      <c r="B8" s="35" t="str">
        <f>'Ex Sewerage'!B9</f>
        <v>Excavation / Backfilling</v>
      </c>
      <c r="C8" s="47"/>
      <c r="D8" s="37"/>
      <c r="E8" s="37"/>
      <c r="F8" s="37"/>
      <c r="G8" s="37"/>
      <c r="H8" s="37"/>
    </row>
    <row r="9" spans="1:10" ht="89.25" x14ac:dyDescent="0.2">
      <c r="A9" s="36">
        <v>1</v>
      </c>
      <c r="B9" s="39" t="str">
        <f>'Ex Sewerage'!B10</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9" s="47" t="s">
        <v>24</v>
      </c>
      <c r="D9" s="37">
        <v>1</v>
      </c>
      <c r="E9" s="37">
        <f>SUM(E13:E14)</f>
        <v>2895</v>
      </c>
      <c r="F9" s="74">
        <v>1.5</v>
      </c>
      <c r="G9" s="74">
        <v>3.5</v>
      </c>
      <c r="H9" s="37">
        <f>G9*F9*E9*D9</f>
        <v>15198.75</v>
      </c>
    </row>
    <row r="10" spans="1:10" x14ac:dyDescent="0.2">
      <c r="A10" s="36"/>
      <c r="B10" s="35"/>
      <c r="D10" s="45"/>
      <c r="E10" s="45"/>
      <c r="F10" s="45"/>
      <c r="G10" s="45"/>
      <c r="H10" s="37"/>
    </row>
    <row r="11" spans="1:10" ht="76.5" x14ac:dyDescent="0.2">
      <c r="A11" s="36">
        <f>A9+1</f>
        <v>2</v>
      </c>
      <c r="B11" s="39" t="str">
        <f>'Ex Sewerage'!B13</f>
        <v>Providing and fixing uPVC pipe including all fittings such as tees, bends and reducers. Also it includes the cost of  joint solutions for pipelines and pipe fittings of the following diameters, complete in all respect as per specifications and drawings as well as directed by the Engineer.</v>
      </c>
      <c r="D11" s="45"/>
      <c r="E11" s="45"/>
      <c r="F11" s="45"/>
      <c r="G11" s="45"/>
      <c r="H11" s="37"/>
    </row>
    <row r="12" spans="1:10" x14ac:dyDescent="0.2">
      <c r="A12" s="36"/>
      <c r="B12" s="35" t="s">
        <v>34</v>
      </c>
      <c r="D12" s="45"/>
      <c r="E12" s="45"/>
      <c r="F12" s="45"/>
      <c r="G12" s="45"/>
      <c r="H12" s="37"/>
    </row>
    <row r="13" spans="1:10" x14ac:dyDescent="0.2">
      <c r="A13" s="36"/>
      <c r="B13" s="39" t="s">
        <v>50</v>
      </c>
      <c r="C13" s="47" t="s">
        <v>6</v>
      </c>
      <c r="D13" s="38"/>
      <c r="E13" s="37">
        <v>2325</v>
      </c>
      <c r="F13" s="37"/>
      <c r="G13" s="37"/>
      <c r="H13" s="37">
        <f>SUM(D13:G13)</f>
        <v>2325</v>
      </c>
      <c r="J13" s="37"/>
    </row>
    <row r="14" spans="1:10" x14ac:dyDescent="0.2">
      <c r="A14" s="36"/>
      <c r="B14" s="39" t="s">
        <v>17</v>
      </c>
      <c r="C14" s="47" t="s">
        <v>6</v>
      </c>
      <c r="D14" s="38"/>
      <c r="E14" s="37">
        <v>570</v>
      </c>
      <c r="F14" s="37"/>
      <c r="G14" s="37"/>
      <c r="H14" s="37">
        <f>SUM(D14:G14)</f>
        <v>570</v>
      </c>
      <c r="J14" s="37"/>
    </row>
    <row r="15" spans="1:10" x14ac:dyDescent="0.2">
      <c r="A15" s="36"/>
      <c r="B15" s="39"/>
      <c r="C15" s="47"/>
      <c r="D15" s="37"/>
      <c r="E15" s="37"/>
      <c r="F15" s="37"/>
      <c r="G15" s="37"/>
      <c r="H15" s="37"/>
    </row>
    <row r="16" spans="1:10" x14ac:dyDescent="0.2">
      <c r="A16" s="36"/>
      <c r="B16" s="35" t="str">
        <f>'Ex Sewerage'!B18</f>
        <v>Sand Filling</v>
      </c>
      <c r="C16" s="47"/>
      <c r="D16" s="37"/>
      <c r="E16" s="37"/>
      <c r="F16" s="37"/>
      <c r="G16" s="37"/>
      <c r="H16" s="37"/>
    </row>
    <row r="17" spans="1:8" ht="38.25" x14ac:dyDescent="0.2">
      <c r="A17" s="36">
        <f>A11+1</f>
        <v>3</v>
      </c>
      <c r="B17" s="39" t="str">
        <f>'Ex Sewerage'!B19</f>
        <v>Supplying and filling sand under floor; or plugging in wells, complete in all respect and as directed by the engineer incharge.</v>
      </c>
      <c r="C17" s="47" t="s">
        <v>24</v>
      </c>
      <c r="D17" s="37">
        <v>1</v>
      </c>
      <c r="E17" s="37">
        <f>E9</f>
        <v>2895</v>
      </c>
      <c r="F17" s="74">
        <v>1.5</v>
      </c>
      <c r="G17" s="74">
        <v>1.5</v>
      </c>
      <c r="H17" s="37">
        <f>G17*F17*E17*D17</f>
        <v>6513.75</v>
      </c>
    </row>
    <row r="18" spans="1:8" x14ac:dyDescent="0.2">
      <c r="A18" s="36"/>
      <c r="B18" s="39"/>
      <c r="C18" s="47"/>
      <c r="D18" s="37"/>
      <c r="E18" s="37"/>
      <c r="F18" s="37"/>
      <c r="G18" s="37"/>
      <c r="H18" s="37"/>
    </row>
    <row r="19" spans="1:8" ht="105.75" customHeight="1" x14ac:dyDescent="0.2">
      <c r="A19" s="36">
        <f>A17+1</f>
        <v>4</v>
      </c>
      <c r="B19" s="39" t="str">
        <f>'Ex Sewerage'!B22:C22</f>
        <v>Construction of square manhole of 2'x2'  for sewer complete with 9" thick brick work ratio 1:3, plastering from internal and external side Ratio 1:3, PCC 1:4:8 base, RCC slab, benching with 1:2:4 cement concrete, including 18" dia manhole cover and frame, including all necessary accessories required for installation, complete in all respect as per specifications and drawings and as directed by the Engineer.</v>
      </c>
      <c r="C19" s="47" t="s">
        <v>22</v>
      </c>
      <c r="D19" s="37">
        <v>45</v>
      </c>
      <c r="E19" s="37"/>
      <c r="F19" s="37"/>
      <c r="G19" s="37"/>
      <c r="H19" s="37">
        <f>D19</f>
        <v>45</v>
      </c>
    </row>
    <row r="20" spans="1:8" x14ac:dyDescent="0.2">
      <c r="A20" s="36"/>
      <c r="B20" s="35" t="s">
        <v>46</v>
      </c>
      <c r="C20" s="47"/>
      <c r="H20" s="37"/>
    </row>
    <row r="21" spans="1:8" ht="60.75" customHeight="1" x14ac:dyDescent="0.2">
      <c r="A21" s="36">
        <f>A19+1</f>
        <v>5</v>
      </c>
      <c r="B21" s="39" t="str">
        <f>'Ex Sewerage'!B25:C25</f>
        <v>Providing, placing sleeves and puddle flange in brick work walls, pipe connection (G.I) with inlet / outlet pipe work, manhole covers etc, including all necessary accessories required for sleeces placing, complete in all respects.</v>
      </c>
      <c r="C21" s="37" t="s">
        <v>23</v>
      </c>
      <c r="D21" s="48">
        <v>1</v>
      </c>
      <c r="H21" s="37">
        <f>D21</f>
        <v>1</v>
      </c>
    </row>
    <row r="22" spans="1:8" x14ac:dyDescent="0.2">
      <c r="B22" s="39"/>
    </row>
  </sheetData>
  <mergeCells count="4">
    <mergeCell ref="A1:H1"/>
    <mergeCell ref="A2:H2"/>
    <mergeCell ref="A3:H3"/>
    <mergeCell ref="A4:H4"/>
  </mergeCells>
  <printOptions horizontalCentered="1"/>
  <pageMargins left="0.5" right="0.25" top="0.25" bottom="0.25" header="0.3" footer="0.3"/>
  <pageSetup paperSize="9" orientation="landscape" r:id="rId1"/>
  <rowBreaks count="1" manualBreakCount="1">
    <brk id="19" max="1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55"/>
  <sheetViews>
    <sheetView view="pageBreakPreview" topLeftCell="A10" zoomScaleNormal="100" zoomScaleSheetLayoutView="100" workbookViewId="0">
      <selection activeCell="F17" sqref="F17"/>
    </sheetView>
  </sheetViews>
  <sheetFormatPr defaultColWidth="9.140625" defaultRowHeight="15" x14ac:dyDescent="0.25"/>
  <cols>
    <col min="1" max="1" width="6.7109375" style="2" bestFit="1" customWidth="1"/>
    <col min="2" max="2" width="42" style="2" customWidth="1"/>
    <col min="3" max="3" width="9" style="2" customWidth="1"/>
    <col min="4" max="4" width="5.5703125" style="6" bestFit="1" customWidth="1"/>
    <col min="5" max="5" width="9" style="2" bestFit="1" customWidth="1"/>
    <col min="6" max="6" width="10" style="2" bestFit="1" customWidth="1"/>
    <col min="7" max="7" width="11.570312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x14ac:dyDescent="0.25">
      <c r="A1" s="174" t="e">
        <f>#REF!</f>
        <v>#REF!</v>
      </c>
      <c r="B1" s="174"/>
      <c r="C1" s="174"/>
      <c r="D1" s="174"/>
      <c r="E1" s="174"/>
      <c r="F1" s="174"/>
      <c r="G1" s="174"/>
    </row>
    <row r="2" spans="1:14" x14ac:dyDescent="0.25">
      <c r="A2" s="174" t="s">
        <v>99</v>
      </c>
      <c r="B2" s="174"/>
      <c r="C2" s="174"/>
      <c r="D2" s="174"/>
      <c r="E2" s="174"/>
      <c r="F2" s="174"/>
      <c r="G2" s="174"/>
    </row>
    <row r="3" spans="1:14" x14ac:dyDescent="0.25">
      <c r="A3" s="174" t="s">
        <v>25</v>
      </c>
      <c r="B3" s="174"/>
      <c r="C3" s="174"/>
      <c r="D3" s="174"/>
      <c r="E3" s="174"/>
      <c r="F3" s="174"/>
      <c r="G3" s="174"/>
    </row>
    <row r="4" spans="1:14" x14ac:dyDescent="0.25">
      <c r="A4" s="174" t="s">
        <v>26</v>
      </c>
      <c r="B4" s="174"/>
      <c r="C4" s="174"/>
      <c r="D4" s="174"/>
      <c r="E4" s="174"/>
      <c r="F4" s="174"/>
      <c r="G4" s="174"/>
    </row>
    <row r="5" spans="1:14" ht="15.75" thickBot="1" x14ac:dyDescent="0.3"/>
    <row r="6" spans="1:14" ht="29.25" thickBot="1" x14ac:dyDescent="0.3">
      <c r="A6" s="4" t="s">
        <v>27</v>
      </c>
      <c r="B6" s="175" t="s">
        <v>0</v>
      </c>
      <c r="C6" s="176"/>
      <c r="D6" s="4" t="s">
        <v>28</v>
      </c>
      <c r="E6" s="5" t="s">
        <v>29</v>
      </c>
      <c r="F6" s="4" t="s">
        <v>30</v>
      </c>
      <c r="G6" s="4" t="s">
        <v>20</v>
      </c>
    </row>
    <row r="7" spans="1:14" x14ac:dyDescent="0.25">
      <c r="F7" s="7"/>
      <c r="G7" s="8"/>
      <c r="I7" s="9"/>
      <c r="J7" s="10"/>
      <c r="L7" s="3"/>
      <c r="M7" s="11"/>
      <c r="N7" s="11"/>
    </row>
    <row r="8" spans="1:14" x14ac:dyDescent="0.25">
      <c r="A8" s="13"/>
      <c r="B8" s="12" t="s">
        <v>77</v>
      </c>
      <c r="C8" s="14"/>
      <c r="D8" s="15"/>
      <c r="E8" s="15"/>
      <c r="F8" s="20"/>
      <c r="G8" s="20"/>
    </row>
    <row r="9" spans="1:14" ht="99.75" customHeight="1" x14ac:dyDescent="0.25">
      <c r="A9" s="13">
        <v>1</v>
      </c>
      <c r="B9" s="170" t="s">
        <v>81</v>
      </c>
      <c r="C9" s="170"/>
      <c r="D9" s="18" t="s">
        <v>24</v>
      </c>
      <c r="E9" s="82">
        <f>'Ex Fire Fighting (COQ)'!H8</f>
        <v>18768.75</v>
      </c>
      <c r="F9" s="79" t="e">
        <f>#REF!</f>
        <v>#REF!</v>
      </c>
      <c r="G9" s="19" t="e">
        <f>F9*E9</f>
        <v>#REF!</v>
      </c>
    </row>
    <row r="10" spans="1:14" x14ac:dyDescent="0.25">
      <c r="A10" s="13"/>
      <c r="B10" s="68"/>
      <c r="C10" s="68"/>
      <c r="D10" s="15"/>
      <c r="E10" s="15"/>
      <c r="F10" s="55"/>
      <c r="G10" s="20"/>
    </row>
    <row r="11" spans="1:14" x14ac:dyDescent="0.25">
      <c r="A11" s="13"/>
      <c r="B11" s="70" t="s">
        <v>103</v>
      </c>
      <c r="C11" s="68"/>
      <c r="D11" s="15"/>
      <c r="E11" s="15"/>
      <c r="F11" s="55"/>
      <c r="G11" s="20"/>
    </row>
    <row r="12" spans="1:14" ht="140.25" customHeight="1" x14ac:dyDescent="0.25">
      <c r="A12" s="13">
        <f>A9+1</f>
        <v>2</v>
      </c>
      <c r="B12" s="171" t="s">
        <v>41</v>
      </c>
      <c r="C12" s="171"/>
      <c r="E12" s="6"/>
      <c r="F12" s="20"/>
      <c r="G12" s="20"/>
    </row>
    <row r="13" spans="1:14" x14ac:dyDescent="0.25">
      <c r="A13" s="13"/>
      <c r="B13" s="16" t="s">
        <v>16</v>
      </c>
      <c r="C13" s="16"/>
      <c r="D13" s="17" t="s">
        <v>6</v>
      </c>
      <c r="E13" s="17">
        <f>'Ex Fire Fighting (COQ)'!H12</f>
        <v>3575</v>
      </c>
      <c r="F13" s="19" t="e">
        <f>#REF!</f>
        <v>#REF!</v>
      </c>
      <c r="G13" s="19" t="e">
        <f>F13*E13</f>
        <v>#REF!</v>
      </c>
    </row>
    <row r="14" spans="1:14" x14ac:dyDescent="0.25">
      <c r="A14" s="13"/>
      <c r="B14" s="68"/>
      <c r="C14" s="68"/>
      <c r="D14" s="15"/>
      <c r="E14" s="15"/>
      <c r="F14" s="55"/>
      <c r="G14" s="20"/>
    </row>
    <row r="15" spans="1:14" x14ac:dyDescent="0.25">
      <c r="A15" s="13"/>
      <c r="B15" s="70" t="s">
        <v>70</v>
      </c>
      <c r="C15" s="68"/>
      <c r="D15" s="15"/>
      <c r="E15" s="15"/>
      <c r="F15" s="20"/>
      <c r="G15" s="20"/>
    </row>
    <row r="16" spans="1:14" ht="65.25" customHeight="1" x14ac:dyDescent="0.25">
      <c r="A16" s="13">
        <f>A12+1</f>
        <v>3</v>
      </c>
      <c r="B16" s="171" t="s">
        <v>40</v>
      </c>
      <c r="C16" s="171"/>
      <c r="E16" s="6"/>
      <c r="F16" s="20"/>
      <c r="G16" s="20"/>
    </row>
    <row r="17" spans="1:26" x14ac:dyDescent="0.25">
      <c r="A17" s="13"/>
      <c r="B17" s="57" t="s">
        <v>16</v>
      </c>
      <c r="C17" s="16"/>
      <c r="D17" s="18" t="s">
        <v>22</v>
      </c>
      <c r="E17" s="17">
        <f>'Ex Fire Fighting (COQ)'!H15</f>
        <v>5</v>
      </c>
      <c r="F17" s="19" t="e">
        <f>#REF!</f>
        <v>#REF!</v>
      </c>
      <c r="G17" s="19" t="e">
        <f t="shared" ref="G17" si="0">F17*E17</f>
        <v>#REF!</v>
      </c>
    </row>
    <row r="18" spans="1:26" x14ac:dyDescent="0.25">
      <c r="A18" s="13"/>
      <c r="B18" s="68"/>
      <c r="C18" s="68"/>
      <c r="D18" s="15"/>
      <c r="E18" s="15"/>
      <c r="F18" s="55"/>
      <c r="G18" s="20"/>
    </row>
    <row r="19" spans="1:26" x14ac:dyDescent="0.25">
      <c r="A19" s="13"/>
      <c r="B19" s="70" t="s">
        <v>79</v>
      </c>
      <c r="C19" s="68"/>
      <c r="D19" s="15"/>
      <c r="E19" s="15"/>
      <c r="F19" s="20"/>
      <c r="G19" s="20"/>
    </row>
    <row r="20" spans="1:26" ht="45" customHeight="1" x14ac:dyDescent="0.25">
      <c r="A20" s="13">
        <f>A16+1</f>
        <v>4</v>
      </c>
      <c r="B20" s="170" t="s">
        <v>78</v>
      </c>
      <c r="C20" s="170"/>
      <c r="D20" s="18" t="s">
        <v>24</v>
      </c>
      <c r="E20" s="64">
        <f>'Ex Fire Fighting (COQ)'!H18</f>
        <v>8043.75</v>
      </c>
      <c r="F20" s="19">
        <v>20</v>
      </c>
      <c r="G20" s="19">
        <f>F20*E20</f>
        <v>160875</v>
      </c>
    </row>
    <row r="21" spans="1:26" x14ac:dyDescent="0.25">
      <c r="A21" s="13"/>
      <c r="B21" s="68"/>
      <c r="C21" s="68"/>
      <c r="D21" s="15"/>
      <c r="E21" s="15"/>
      <c r="F21" s="20"/>
      <c r="G21" s="20"/>
    </row>
    <row r="22" spans="1:26" x14ac:dyDescent="0.25">
      <c r="A22" s="13"/>
      <c r="B22" s="12" t="s">
        <v>100</v>
      </c>
      <c r="C22" s="14"/>
      <c r="D22" s="15"/>
      <c r="E22" s="53"/>
      <c r="F22" s="20"/>
      <c r="G22" s="20"/>
    </row>
    <row r="23" spans="1:26" s="3" customFormat="1" ht="100.5" customHeight="1" x14ac:dyDescent="0.25">
      <c r="A23" s="30">
        <f>A20+1</f>
        <v>5</v>
      </c>
      <c r="B23" s="170" t="s">
        <v>88</v>
      </c>
      <c r="C23" s="170"/>
      <c r="D23" s="21" t="s">
        <v>22</v>
      </c>
      <c r="E23" s="21">
        <f>'Ex Fire Fighting (COQ)'!H21</f>
        <v>15</v>
      </c>
      <c r="F23" s="19" t="e">
        <f>#REF!</f>
        <v>#REF!</v>
      </c>
      <c r="G23" s="19" t="e">
        <f>F23*E23</f>
        <v>#REF!</v>
      </c>
      <c r="H23" s="2"/>
      <c r="I23" s="2"/>
      <c r="L23" s="2"/>
      <c r="M23" s="2"/>
      <c r="N23" s="2"/>
      <c r="O23" s="2"/>
      <c r="P23" s="2"/>
      <c r="Q23" s="2"/>
      <c r="R23" s="2"/>
      <c r="S23" s="2"/>
      <c r="T23" s="2"/>
      <c r="U23" s="2"/>
      <c r="V23" s="2"/>
      <c r="W23" s="2"/>
      <c r="X23" s="2"/>
      <c r="Y23" s="2"/>
      <c r="Z23" s="2"/>
    </row>
    <row r="24" spans="1:26" s="3" customFormat="1" x14ac:dyDescent="0.25">
      <c r="A24" s="30"/>
      <c r="B24" s="68"/>
      <c r="C24" s="68"/>
      <c r="D24" s="53"/>
      <c r="E24" s="53"/>
      <c r="F24" s="20"/>
      <c r="G24" s="20"/>
      <c r="H24" s="2"/>
      <c r="I24" s="2"/>
      <c r="L24" s="2"/>
      <c r="M24" s="2"/>
      <c r="N24" s="2"/>
      <c r="O24" s="2"/>
      <c r="P24" s="2"/>
      <c r="Q24" s="2"/>
      <c r="R24" s="2"/>
      <c r="S24" s="2"/>
      <c r="T24" s="2"/>
      <c r="U24" s="2"/>
      <c r="V24" s="2"/>
      <c r="W24" s="2"/>
      <c r="X24" s="2"/>
      <c r="Y24" s="2"/>
      <c r="Z24" s="2"/>
    </row>
    <row r="25" spans="1:26" s="3" customFormat="1" x14ac:dyDescent="0.25">
      <c r="A25" s="30"/>
      <c r="B25" s="173" t="s">
        <v>101</v>
      </c>
      <c r="C25" s="173"/>
      <c r="D25" s="53"/>
      <c r="E25" s="53"/>
      <c r="F25" s="20"/>
      <c r="G25" s="20"/>
      <c r="H25" s="2"/>
      <c r="I25" s="2"/>
      <c r="L25" s="2"/>
      <c r="M25" s="2"/>
      <c r="N25" s="2"/>
      <c r="O25" s="2"/>
      <c r="P25" s="2"/>
      <c r="Q25" s="2"/>
      <c r="R25" s="2"/>
      <c r="S25" s="2"/>
      <c r="T25" s="2"/>
      <c r="U25" s="2"/>
      <c r="V25" s="2"/>
      <c r="W25" s="2"/>
      <c r="X25" s="2"/>
      <c r="Y25" s="2"/>
      <c r="Z25" s="2"/>
    </row>
    <row r="26" spans="1:26" s="3" customFormat="1" ht="81.75" customHeight="1" x14ac:dyDescent="0.25">
      <c r="A26" s="30">
        <f>A23+1</f>
        <v>6</v>
      </c>
      <c r="B26" s="170" t="s">
        <v>102</v>
      </c>
      <c r="C26" s="170"/>
      <c r="D26" s="21" t="s">
        <v>22</v>
      </c>
      <c r="E26" s="21">
        <f>'Ex Fire Fighting (COQ)'!H24</f>
        <v>1</v>
      </c>
      <c r="F26" s="19" t="e">
        <f>#REF!</f>
        <v>#REF!</v>
      </c>
      <c r="G26" s="19" t="e">
        <f>F26*E26</f>
        <v>#REF!</v>
      </c>
      <c r="H26" s="2"/>
      <c r="I26" s="2"/>
      <c r="L26" s="2"/>
      <c r="M26" s="2"/>
      <c r="N26" s="2"/>
      <c r="O26" s="2"/>
      <c r="P26" s="2"/>
      <c r="Q26" s="2"/>
      <c r="R26" s="2"/>
      <c r="S26" s="2"/>
      <c r="T26" s="2"/>
      <c r="U26" s="2"/>
      <c r="V26" s="2"/>
      <c r="W26" s="2"/>
      <c r="X26" s="2"/>
      <c r="Y26" s="2"/>
      <c r="Z26" s="2"/>
    </row>
    <row r="27" spans="1:26" s="3" customFormat="1" ht="15.75" thickBot="1" x14ac:dyDescent="0.3">
      <c r="A27" s="30"/>
      <c r="B27" s="14"/>
      <c r="C27" s="14"/>
      <c r="D27" s="6"/>
      <c r="E27" s="6"/>
      <c r="F27" s="20"/>
      <c r="G27" s="20"/>
      <c r="H27" s="2"/>
      <c r="I27" s="2"/>
      <c r="L27" s="2"/>
      <c r="M27" s="2"/>
      <c r="N27" s="2"/>
      <c r="O27" s="2"/>
      <c r="P27" s="2"/>
      <c r="Q27" s="2"/>
      <c r="R27" s="2"/>
      <c r="S27" s="2"/>
      <c r="T27" s="2"/>
      <c r="U27" s="2"/>
      <c r="V27" s="2"/>
      <c r="W27" s="2"/>
      <c r="X27" s="2"/>
      <c r="Y27" s="2"/>
      <c r="Z27" s="2"/>
    </row>
    <row r="28" spans="1:26" s="3" customFormat="1" ht="16.5" thickTop="1" thickBot="1" x14ac:dyDescent="0.3">
      <c r="A28" s="29"/>
      <c r="B28" s="168" t="s">
        <v>48</v>
      </c>
      <c r="C28" s="168"/>
      <c r="D28" s="168"/>
      <c r="E28" s="168"/>
      <c r="F28" s="168"/>
      <c r="G28" s="31" t="e">
        <f>SUM(G9:G27)</f>
        <v>#REF!</v>
      </c>
      <c r="H28" s="2"/>
      <c r="I28" s="22"/>
      <c r="L28" s="2"/>
      <c r="M28" s="2"/>
      <c r="N28" s="2"/>
      <c r="O28" s="2"/>
      <c r="P28" s="2"/>
      <c r="Q28" s="2"/>
      <c r="R28" s="2"/>
      <c r="S28" s="2"/>
      <c r="T28" s="2"/>
      <c r="U28" s="2"/>
      <c r="V28" s="2"/>
      <c r="W28" s="2"/>
      <c r="X28" s="2"/>
      <c r="Y28" s="2"/>
      <c r="Z28" s="2"/>
    </row>
    <row r="29" spans="1:26" s="3" customFormat="1" ht="15.75" thickTop="1" x14ac:dyDescent="0.25">
      <c r="A29" s="13"/>
      <c r="B29" s="14"/>
      <c r="C29" s="14"/>
      <c r="D29" s="15"/>
      <c r="E29" s="32"/>
      <c r="F29" s="33"/>
      <c r="H29" s="2"/>
      <c r="I29" s="2"/>
      <c r="L29" s="2"/>
      <c r="M29" s="2"/>
      <c r="N29" s="2"/>
      <c r="O29" s="2"/>
      <c r="P29" s="2"/>
      <c r="Q29" s="2"/>
      <c r="R29" s="2"/>
      <c r="S29" s="2"/>
      <c r="T29" s="2"/>
      <c r="U29" s="2"/>
      <c r="V29" s="2"/>
      <c r="W29" s="2"/>
      <c r="X29" s="2"/>
      <c r="Y29" s="2"/>
      <c r="Z29" s="2"/>
    </row>
    <row r="30" spans="1:26" s="3" customFormat="1" x14ac:dyDescent="0.25">
      <c r="A30" s="13"/>
      <c r="B30" s="14"/>
      <c r="C30" s="14"/>
      <c r="D30" s="34"/>
      <c r="E30" s="14"/>
      <c r="F30" s="2"/>
      <c r="G30" s="2"/>
      <c r="H30" s="2"/>
      <c r="I30" s="2"/>
      <c r="L30" s="2"/>
      <c r="M30" s="2"/>
      <c r="N30" s="2"/>
      <c r="O30" s="2"/>
      <c r="P30" s="2"/>
      <c r="Q30" s="2"/>
      <c r="R30" s="2"/>
      <c r="S30" s="2"/>
      <c r="T30" s="2"/>
      <c r="U30" s="2"/>
      <c r="V30" s="2"/>
      <c r="W30" s="2"/>
      <c r="X30" s="2"/>
      <c r="Y30" s="2"/>
      <c r="Z30" s="2"/>
    </row>
    <row r="31" spans="1:26" x14ac:dyDescent="0.25">
      <c r="A31" s="13"/>
      <c r="B31" s="14"/>
      <c r="C31" s="14"/>
      <c r="D31" s="34"/>
      <c r="E31" s="14"/>
      <c r="G31" s="10"/>
    </row>
    <row r="32" spans="1:26" x14ac:dyDescent="0.25">
      <c r="A32" s="13"/>
      <c r="B32" s="14"/>
      <c r="C32" s="14"/>
      <c r="D32" s="34"/>
      <c r="E32" s="14"/>
      <c r="G32" s="22"/>
    </row>
    <row r="33" spans="1:7" x14ac:dyDescent="0.25">
      <c r="A33" s="13"/>
      <c r="B33" s="14"/>
      <c r="C33" s="14"/>
      <c r="D33" s="34"/>
      <c r="E33" s="14"/>
      <c r="G33" s="11"/>
    </row>
    <row r="34" spans="1:7" x14ac:dyDescent="0.25">
      <c r="A34" s="13"/>
      <c r="B34" s="14"/>
      <c r="C34" s="14"/>
      <c r="D34" s="34"/>
      <c r="E34" s="14"/>
    </row>
    <row r="35" spans="1:7" x14ac:dyDescent="0.25">
      <c r="A35" s="13"/>
      <c r="B35" s="14"/>
      <c r="C35" s="14"/>
      <c r="D35" s="34"/>
      <c r="E35" s="14"/>
    </row>
    <row r="36" spans="1:7" x14ac:dyDescent="0.25">
      <c r="A36" s="13"/>
      <c r="B36" s="14"/>
      <c r="C36" s="14"/>
      <c r="D36" s="34"/>
      <c r="E36" s="14"/>
      <c r="G36" s="11"/>
    </row>
    <row r="37" spans="1:7" x14ac:dyDescent="0.25">
      <c r="A37" s="13"/>
      <c r="B37" s="14"/>
      <c r="C37" s="14"/>
      <c r="D37" s="34"/>
      <c r="E37" s="14"/>
    </row>
    <row r="38" spans="1:7" x14ac:dyDescent="0.25">
      <c r="A38" s="13"/>
      <c r="B38" s="14"/>
      <c r="C38" s="14"/>
      <c r="D38" s="34"/>
      <c r="E38" s="14"/>
    </row>
    <row r="39" spans="1:7" x14ac:dyDescent="0.25">
      <c r="A39" s="13"/>
      <c r="B39" s="14"/>
      <c r="C39" s="14"/>
      <c r="D39" s="34"/>
      <c r="E39" s="14"/>
    </row>
    <row r="40" spans="1:7" x14ac:dyDescent="0.25">
      <c r="A40" s="13"/>
      <c r="B40" s="14"/>
      <c r="C40" s="14"/>
      <c r="D40" s="34"/>
      <c r="E40" s="14"/>
    </row>
    <row r="41" spans="1:7" x14ac:dyDescent="0.25">
      <c r="A41" s="13"/>
      <c r="B41" s="14"/>
      <c r="C41" s="14"/>
      <c r="D41" s="34"/>
      <c r="E41" s="14"/>
    </row>
    <row r="42" spans="1:7" x14ac:dyDescent="0.25">
      <c r="A42" s="13"/>
      <c r="B42" s="14"/>
      <c r="C42" s="14"/>
      <c r="D42" s="34"/>
      <c r="E42" s="14"/>
    </row>
    <row r="43" spans="1:7" x14ac:dyDescent="0.25">
      <c r="A43" s="13"/>
      <c r="B43" s="14"/>
      <c r="C43" s="14"/>
      <c r="D43" s="34"/>
      <c r="E43" s="14"/>
    </row>
    <row r="44" spans="1:7" x14ac:dyDescent="0.25">
      <c r="A44" s="13"/>
      <c r="B44" s="14"/>
      <c r="C44" s="14"/>
      <c r="D44" s="34"/>
      <c r="E44" s="14"/>
    </row>
    <row r="45" spans="1:7" x14ac:dyDescent="0.25">
      <c r="A45" s="13"/>
      <c r="B45" s="14"/>
      <c r="C45" s="14"/>
      <c r="D45" s="34"/>
      <c r="E45" s="14"/>
    </row>
    <row r="46" spans="1:7" x14ac:dyDescent="0.25">
      <c r="A46" s="13"/>
      <c r="B46" s="14"/>
      <c r="C46" s="14"/>
      <c r="D46" s="34"/>
      <c r="E46" s="14"/>
    </row>
    <row r="47" spans="1:7" x14ac:dyDescent="0.25">
      <c r="A47" s="13"/>
      <c r="B47" s="14"/>
      <c r="C47" s="14"/>
      <c r="D47" s="34"/>
      <c r="E47" s="14"/>
    </row>
    <row r="48" spans="1:7" x14ac:dyDescent="0.25">
      <c r="A48" s="13"/>
      <c r="B48" s="14"/>
      <c r="C48" s="14"/>
      <c r="D48" s="34"/>
      <c r="E48" s="14"/>
    </row>
    <row r="49" spans="1:5" x14ac:dyDescent="0.25">
      <c r="A49" s="13"/>
      <c r="B49" s="14"/>
      <c r="C49" s="14"/>
      <c r="D49" s="34"/>
      <c r="E49" s="14"/>
    </row>
    <row r="50" spans="1:5" x14ac:dyDescent="0.25">
      <c r="A50" s="13"/>
      <c r="B50" s="14"/>
      <c r="C50" s="14"/>
      <c r="D50" s="34"/>
      <c r="E50" s="14"/>
    </row>
    <row r="51" spans="1:5" x14ac:dyDescent="0.25">
      <c r="A51" s="13"/>
      <c r="B51" s="14"/>
      <c r="C51" s="14"/>
      <c r="D51" s="34"/>
      <c r="E51" s="14"/>
    </row>
    <row r="52" spans="1:5" x14ac:dyDescent="0.25">
      <c r="B52" s="14"/>
      <c r="C52" s="14"/>
      <c r="D52" s="34"/>
      <c r="E52" s="14"/>
    </row>
    <row r="53" spans="1:5" x14ac:dyDescent="0.25">
      <c r="B53" s="14"/>
      <c r="C53" s="14"/>
      <c r="D53" s="34"/>
      <c r="E53" s="14"/>
    </row>
    <row r="54" spans="1:5" x14ac:dyDescent="0.25">
      <c r="B54" s="14"/>
      <c r="C54" s="14"/>
      <c r="D54" s="34"/>
      <c r="E54" s="14"/>
    </row>
    <row r="55" spans="1:5" x14ac:dyDescent="0.25">
      <c r="B55" s="14"/>
      <c r="C55" s="14"/>
      <c r="D55" s="34"/>
      <c r="E55" s="14"/>
    </row>
    <row r="56" spans="1:5" x14ac:dyDescent="0.25">
      <c r="B56" s="14"/>
      <c r="C56" s="14"/>
      <c r="D56" s="34"/>
      <c r="E56" s="14"/>
    </row>
    <row r="57" spans="1:5" x14ac:dyDescent="0.25">
      <c r="B57" s="14"/>
      <c r="C57" s="14"/>
      <c r="D57" s="34"/>
      <c r="E57" s="14"/>
    </row>
    <row r="58" spans="1:5" x14ac:dyDescent="0.25">
      <c r="B58" s="14"/>
      <c r="C58" s="14"/>
      <c r="D58" s="34"/>
      <c r="E58" s="14"/>
    </row>
    <row r="59" spans="1:5" x14ac:dyDescent="0.25">
      <c r="B59" s="14"/>
      <c r="C59" s="14"/>
      <c r="D59" s="34"/>
      <c r="E59" s="14"/>
    </row>
    <row r="60" spans="1:5" x14ac:dyDescent="0.25">
      <c r="B60" s="14"/>
      <c r="C60" s="14"/>
      <c r="D60" s="34"/>
      <c r="E60" s="14"/>
    </row>
    <row r="61" spans="1:5" x14ac:dyDescent="0.25">
      <c r="B61" s="14"/>
      <c r="C61" s="14"/>
      <c r="D61" s="34"/>
      <c r="E61" s="14"/>
    </row>
    <row r="62" spans="1:5" x14ac:dyDescent="0.25">
      <c r="B62" s="14"/>
      <c r="C62" s="14"/>
      <c r="D62" s="34"/>
      <c r="E62" s="14"/>
    </row>
    <row r="63" spans="1:5" x14ac:dyDescent="0.25">
      <c r="B63" s="14"/>
      <c r="C63" s="14"/>
      <c r="D63" s="34"/>
      <c r="E63" s="14"/>
    </row>
    <row r="64" spans="1:5" x14ac:dyDescent="0.25">
      <c r="B64" s="14"/>
      <c r="C64" s="14"/>
      <c r="D64" s="34"/>
      <c r="E64" s="14"/>
    </row>
    <row r="65" spans="2:5" x14ac:dyDescent="0.25">
      <c r="B65" s="14"/>
      <c r="C65" s="14"/>
      <c r="D65" s="34"/>
      <c r="E65" s="14"/>
    </row>
    <row r="66" spans="2:5" x14ac:dyDescent="0.25">
      <c r="B66" s="14"/>
      <c r="C66" s="14"/>
      <c r="D66" s="34"/>
      <c r="E66" s="14"/>
    </row>
    <row r="67" spans="2:5" x14ac:dyDescent="0.25">
      <c r="B67" s="14"/>
      <c r="C67" s="14"/>
      <c r="D67" s="34"/>
      <c r="E67" s="14"/>
    </row>
    <row r="68" spans="2:5" x14ac:dyDescent="0.25">
      <c r="B68" s="14"/>
      <c r="C68" s="14"/>
      <c r="D68" s="34"/>
      <c r="E68" s="14"/>
    </row>
    <row r="69" spans="2:5" x14ac:dyDescent="0.25">
      <c r="B69" s="14"/>
      <c r="C69" s="14"/>
      <c r="D69" s="34"/>
      <c r="E69" s="14"/>
    </row>
    <row r="70" spans="2:5" x14ac:dyDescent="0.25">
      <c r="B70" s="14"/>
      <c r="C70" s="14"/>
      <c r="D70" s="34"/>
      <c r="E70" s="14"/>
    </row>
    <row r="71" spans="2:5" x14ac:dyDescent="0.25">
      <c r="B71" s="14"/>
      <c r="C71" s="14"/>
      <c r="D71" s="34"/>
      <c r="E71" s="14"/>
    </row>
    <row r="72" spans="2:5" x14ac:dyDescent="0.25">
      <c r="B72" s="14"/>
      <c r="C72" s="14"/>
      <c r="D72" s="34"/>
      <c r="E72" s="14"/>
    </row>
    <row r="73" spans="2:5" x14ac:dyDescent="0.25">
      <c r="B73" s="14"/>
      <c r="C73" s="14"/>
      <c r="D73" s="34"/>
      <c r="E73" s="14"/>
    </row>
    <row r="74" spans="2:5" x14ac:dyDescent="0.25">
      <c r="B74" s="14"/>
      <c r="C74" s="14"/>
      <c r="D74" s="34"/>
      <c r="E74" s="14"/>
    </row>
    <row r="75" spans="2:5" x14ac:dyDescent="0.25">
      <c r="B75" s="14"/>
      <c r="C75" s="14"/>
      <c r="D75" s="34"/>
      <c r="E75" s="14"/>
    </row>
    <row r="76" spans="2:5" x14ac:dyDescent="0.25">
      <c r="B76" s="14"/>
      <c r="C76" s="14"/>
      <c r="D76" s="34"/>
      <c r="E76" s="14"/>
    </row>
    <row r="77" spans="2:5" x14ac:dyDescent="0.25">
      <c r="B77" s="14"/>
      <c r="C77" s="14"/>
      <c r="D77" s="34"/>
      <c r="E77" s="14"/>
    </row>
    <row r="78" spans="2:5" x14ac:dyDescent="0.25">
      <c r="B78" s="14"/>
      <c r="C78" s="14"/>
      <c r="D78" s="34"/>
      <c r="E78" s="14"/>
    </row>
    <row r="79" spans="2:5" x14ac:dyDescent="0.25">
      <c r="B79" s="14"/>
      <c r="C79" s="14"/>
      <c r="D79" s="34"/>
      <c r="E79" s="14"/>
    </row>
    <row r="80" spans="2:5" x14ac:dyDescent="0.25">
      <c r="B80" s="14"/>
      <c r="C80" s="14"/>
      <c r="D80" s="34"/>
      <c r="E80" s="14"/>
    </row>
    <row r="81" spans="2:5" x14ac:dyDescent="0.25">
      <c r="B81" s="14"/>
      <c r="C81" s="14"/>
      <c r="D81" s="34"/>
      <c r="E81" s="14"/>
    </row>
    <row r="82" spans="2:5" x14ac:dyDescent="0.25">
      <c r="B82" s="14"/>
      <c r="C82" s="14"/>
      <c r="D82" s="34"/>
      <c r="E82" s="14"/>
    </row>
    <row r="83" spans="2:5" x14ac:dyDescent="0.25">
      <c r="B83" s="14"/>
      <c r="C83" s="14"/>
      <c r="D83" s="34"/>
      <c r="E83" s="14"/>
    </row>
    <row r="84" spans="2:5" x14ac:dyDescent="0.25">
      <c r="B84" s="14"/>
      <c r="C84" s="14"/>
      <c r="D84" s="34"/>
      <c r="E84" s="14"/>
    </row>
    <row r="85" spans="2:5" x14ac:dyDescent="0.25">
      <c r="B85" s="14"/>
      <c r="C85" s="14"/>
      <c r="D85" s="34"/>
      <c r="E85" s="14"/>
    </row>
    <row r="86" spans="2:5" x14ac:dyDescent="0.25">
      <c r="B86" s="14"/>
      <c r="C86" s="14"/>
      <c r="D86" s="34"/>
      <c r="E86" s="14"/>
    </row>
    <row r="87" spans="2:5" x14ac:dyDescent="0.25">
      <c r="B87" s="14"/>
      <c r="C87" s="14"/>
      <c r="D87" s="34"/>
      <c r="E87" s="14"/>
    </row>
    <row r="88" spans="2:5" x14ac:dyDescent="0.25">
      <c r="B88" s="14"/>
      <c r="C88" s="14"/>
      <c r="D88" s="34"/>
      <c r="E88" s="14"/>
    </row>
    <row r="89" spans="2:5" x14ac:dyDescent="0.25">
      <c r="B89" s="14"/>
      <c r="C89" s="14"/>
      <c r="D89" s="34"/>
      <c r="E89" s="14"/>
    </row>
    <row r="90" spans="2:5" x14ac:dyDescent="0.25">
      <c r="B90" s="14"/>
      <c r="C90" s="14"/>
      <c r="D90" s="34"/>
      <c r="E90" s="14"/>
    </row>
    <row r="91" spans="2:5" x14ac:dyDescent="0.25">
      <c r="B91" s="14"/>
      <c r="C91" s="14"/>
      <c r="D91" s="34"/>
      <c r="E91" s="14"/>
    </row>
    <row r="92" spans="2:5" x14ac:dyDescent="0.25">
      <c r="B92" s="14"/>
      <c r="C92" s="14"/>
      <c r="D92" s="34"/>
      <c r="E92" s="14"/>
    </row>
    <row r="93" spans="2:5" x14ac:dyDescent="0.25">
      <c r="B93" s="14"/>
      <c r="C93" s="14"/>
      <c r="D93" s="34"/>
      <c r="E93" s="14"/>
    </row>
    <row r="94" spans="2:5" x14ac:dyDescent="0.25">
      <c r="B94" s="14"/>
      <c r="C94" s="14"/>
      <c r="D94" s="34"/>
      <c r="E94" s="14"/>
    </row>
    <row r="95" spans="2:5" x14ac:dyDescent="0.25">
      <c r="B95" s="14"/>
      <c r="C95" s="14"/>
      <c r="D95" s="34"/>
      <c r="E95" s="14"/>
    </row>
    <row r="96" spans="2:5" x14ac:dyDescent="0.25">
      <c r="B96" s="14"/>
      <c r="C96" s="14"/>
      <c r="D96" s="34"/>
      <c r="E96" s="14"/>
    </row>
    <row r="97" spans="2:5" x14ac:dyDescent="0.25">
      <c r="B97" s="14"/>
      <c r="C97" s="14"/>
      <c r="D97" s="34"/>
      <c r="E97" s="14"/>
    </row>
    <row r="98" spans="2:5" x14ac:dyDescent="0.25">
      <c r="B98" s="14"/>
      <c r="C98" s="14"/>
      <c r="D98" s="34"/>
      <c r="E98" s="14"/>
    </row>
    <row r="99" spans="2:5" x14ac:dyDescent="0.25">
      <c r="B99" s="14"/>
      <c r="C99" s="14"/>
      <c r="D99" s="34"/>
      <c r="E99" s="14"/>
    </row>
    <row r="100" spans="2:5" x14ac:dyDescent="0.25">
      <c r="B100" s="14"/>
      <c r="C100" s="14"/>
      <c r="D100" s="34"/>
      <c r="E100" s="14"/>
    </row>
    <row r="101" spans="2:5" x14ac:dyDescent="0.25">
      <c r="B101" s="14"/>
      <c r="C101" s="14"/>
      <c r="D101" s="34"/>
      <c r="E101" s="14"/>
    </row>
    <row r="102" spans="2:5" x14ac:dyDescent="0.25">
      <c r="B102" s="14"/>
      <c r="C102" s="14"/>
      <c r="D102" s="34"/>
      <c r="E102" s="14"/>
    </row>
    <row r="103" spans="2:5" x14ac:dyDescent="0.25">
      <c r="B103" s="14"/>
      <c r="C103" s="14"/>
      <c r="D103" s="34"/>
      <c r="E103" s="14"/>
    </row>
    <row r="104" spans="2:5" x14ac:dyDescent="0.25">
      <c r="B104" s="14"/>
      <c r="C104" s="14"/>
      <c r="D104" s="34"/>
      <c r="E104" s="14"/>
    </row>
    <row r="105" spans="2:5" x14ac:dyDescent="0.25">
      <c r="B105" s="14"/>
      <c r="C105" s="14"/>
      <c r="D105" s="34"/>
      <c r="E105" s="14"/>
    </row>
    <row r="106" spans="2:5" x14ac:dyDescent="0.25">
      <c r="B106" s="14"/>
      <c r="C106" s="14"/>
      <c r="D106" s="34"/>
      <c r="E106" s="14"/>
    </row>
    <row r="107" spans="2:5" x14ac:dyDescent="0.25">
      <c r="B107" s="14"/>
      <c r="C107" s="14"/>
      <c r="D107" s="34"/>
      <c r="E107" s="14"/>
    </row>
    <row r="108" spans="2:5" x14ac:dyDescent="0.25">
      <c r="B108" s="14"/>
      <c r="C108" s="14"/>
      <c r="D108" s="34"/>
      <c r="E108" s="14"/>
    </row>
    <row r="109" spans="2:5" x14ac:dyDescent="0.25">
      <c r="B109" s="14"/>
      <c r="C109" s="14"/>
      <c r="D109" s="34"/>
      <c r="E109" s="14"/>
    </row>
    <row r="110" spans="2:5" x14ac:dyDescent="0.25">
      <c r="B110" s="14"/>
      <c r="C110" s="14"/>
      <c r="D110" s="34"/>
      <c r="E110" s="14"/>
    </row>
    <row r="111" spans="2:5" x14ac:dyDescent="0.25">
      <c r="B111" s="14"/>
      <c r="C111" s="14"/>
      <c r="D111" s="34"/>
      <c r="E111" s="14"/>
    </row>
    <row r="112" spans="2:5" x14ac:dyDescent="0.25">
      <c r="B112" s="14"/>
      <c r="C112" s="14"/>
      <c r="D112" s="34"/>
      <c r="E112" s="14"/>
    </row>
    <row r="113" spans="2:5" x14ac:dyDescent="0.25">
      <c r="B113" s="14"/>
      <c r="C113" s="14"/>
      <c r="D113" s="34"/>
      <c r="E113" s="14"/>
    </row>
    <row r="114" spans="2:5" x14ac:dyDescent="0.25">
      <c r="B114" s="14"/>
      <c r="C114" s="14"/>
      <c r="D114" s="34"/>
      <c r="E114" s="14"/>
    </row>
    <row r="115" spans="2:5" x14ac:dyDescent="0.25">
      <c r="B115" s="14"/>
      <c r="C115" s="14"/>
      <c r="D115" s="34"/>
      <c r="E115" s="14"/>
    </row>
    <row r="116" spans="2:5" x14ac:dyDescent="0.25">
      <c r="B116" s="14"/>
      <c r="C116" s="14"/>
      <c r="D116" s="34"/>
      <c r="E116" s="14"/>
    </row>
    <row r="117" spans="2:5" x14ac:dyDescent="0.25">
      <c r="B117" s="14"/>
      <c r="C117" s="14"/>
      <c r="D117" s="34"/>
      <c r="E117" s="14"/>
    </row>
    <row r="118" spans="2:5" x14ac:dyDescent="0.25">
      <c r="B118" s="14"/>
      <c r="C118" s="14"/>
      <c r="D118" s="34"/>
      <c r="E118" s="14"/>
    </row>
    <row r="119" spans="2:5" x14ac:dyDescent="0.25">
      <c r="B119" s="14"/>
      <c r="C119" s="14"/>
      <c r="D119" s="34"/>
      <c r="E119" s="14"/>
    </row>
    <row r="120" spans="2:5" x14ac:dyDescent="0.25">
      <c r="B120" s="14"/>
      <c r="C120" s="14"/>
      <c r="D120" s="34"/>
      <c r="E120" s="14"/>
    </row>
    <row r="121" spans="2:5" x14ac:dyDescent="0.25">
      <c r="B121" s="14"/>
      <c r="C121" s="14"/>
      <c r="D121" s="34"/>
      <c r="E121" s="14"/>
    </row>
    <row r="122" spans="2:5" x14ac:dyDescent="0.25">
      <c r="B122" s="14"/>
      <c r="C122" s="14"/>
      <c r="D122" s="34"/>
      <c r="E122" s="14"/>
    </row>
    <row r="123" spans="2:5" x14ac:dyDescent="0.25">
      <c r="B123" s="14"/>
      <c r="C123" s="14"/>
      <c r="D123" s="34"/>
      <c r="E123" s="14"/>
    </row>
    <row r="124" spans="2:5" x14ac:dyDescent="0.25">
      <c r="B124" s="14"/>
      <c r="C124" s="14"/>
      <c r="D124" s="34"/>
      <c r="E124" s="14"/>
    </row>
    <row r="125" spans="2:5" x14ac:dyDescent="0.25">
      <c r="B125" s="14"/>
      <c r="C125" s="14"/>
      <c r="D125" s="34"/>
      <c r="E125" s="14"/>
    </row>
    <row r="126" spans="2:5" x14ac:dyDescent="0.25">
      <c r="B126" s="14"/>
      <c r="C126" s="14"/>
      <c r="D126" s="34"/>
      <c r="E126" s="14"/>
    </row>
    <row r="127" spans="2:5" x14ac:dyDescent="0.25">
      <c r="B127" s="14"/>
      <c r="C127" s="14"/>
      <c r="D127" s="34"/>
      <c r="E127" s="14"/>
    </row>
    <row r="128" spans="2:5" x14ac:dyDescent="0.25">
      <c r="B128" s="14"/>
      <c r="C128" s="14"/>
      <c r="D128" s="34"/>
      <c r="E128" s="14"/>
    </row>
    <row r="129" spans="2:5" x14ac:dyDescent="0.25">
      <c r="B129" s="14"/>
      <c r="C129" s="14"/>
      <c r="D129" s="34"/>
      <c r="E129" s="14"/>
    </row>
    <row r="130" spans="2:5" x14ac:dyDescent="0.25">
      <c r="B130" s="14"/>
      <c r="C130" s="14"/>
      <c r="D130" s="34"/>
      <c r="E130" s="14"/>
    </row>
    <row r="131" spans="2:5" x14ac:dyDescent="0.25">
      <c r="B131" s="14"/>
      <c r="C131" s="14"/>
      <c r="D131" s="34"/>
      <c r="E131" s="14"/>
    </row>
    <row r="132" spans="2:5" x14ac:dyDescent="0.25">
      <c r="B132" s="14"/>
      <c r="C132" s="14"/>
      <c r="D132" s="34"/>
      <c r="E132" s="14"/>
    </row>
    <row r="133" spans="2:5" x14ac:dyDescent="0.25">
      <c r="B133" s="14"/>
      <c r="C133" s="14"/>
      <c r="D133" s="34"/>
      <c r="E133" s="14"/>
    </row>
    <row r="134" spans="2:5" x14ac:dyDescent="0.25">
      <c r="B134" s="14"/>
      <c r="C134" s="14"/>
      <c r="D134" s="34"/>
      <c r="E134" s="14"/>
    </row>
    <row r="135" spans="2:5" x14ac:dyDescent="0.25">
      <c r="B135" s="14"/>
      <c r="C135" s="14"/>
      <c r="D135" s="34"/>
      <c r="E135" s="14"/>
    </row>
    <row r="136" spans="2:5" x14ac:dyDescent="0.25">
      <c r="B136" s="14"/>
      <c r="C136" s="14"/>
      <c r="D136" s="34"/>
      <c r="E136" s="14"/>
    </row>
    <row r="137" spans="2:5" x14ac:dyDescent="0.25">
      <c r="B137" s="14"/>
      <c r="C137" s="14"/>
      <c r="D137" s="34"/>
      <c r="E137" s="14"/>
    </row>
    <row r="138" spans="2:5" x14ac:dyDescent="0.25">
      <c r="B138" s="14"/>
      <c r="C138" s="14"/>
      <c r="D138" s="34"/>
      <c r="E138" s="14"/>
    </row>
    <row r="139" spans="2:5" x14ac:dyDescent="0.25">
      <c r="B139" s="14"/>
      <c r="C139" s="14"/>
      <c r="D139" s="34"/>
      <c r="E139" s="14"/>
    </row>
    <row r="140" spans="2:5" x14ac:dyDescent="0.25">
      <c r="B140" s="14"/>
      <c r="C140" s="14"/>
      <c r="D140" s="34"/>
      <c r="E140" s="14"/>
    </row>
    <row r="141" spans="2:5" x14ac:dyDescent="0.25">
      <c r="B141" s="14"/>
      <c r="C141" s="14"/>
      <c r="D141" s="34"/>
      <c r="E141" s="14"/>
    </row>
    <row r="142" spans="2:5" x14ac:dyDescent="0.25">
      <c r="B142" s="14"/>
      <c r="C142" s="14"/>
      <c r="D142" s="34"/>
      <c r="E142" s="14"/>
    </row>
    <row r="143" spans="2:5" x14ac:dyDescent="0.25">
      <c r="B143" s="14"/>
      <c r="C143" s="14"/>
      <c r="D143" s="34"/>
      <c r="E143" s="14"/>
    </row>
    <row r="144" spans="2:5" x14ac:dyDescent="0.25">
      <c r="B144" s="14"/>
      <c r="C144" s="14"/>
      <c r="D144" s="34"/>
      <c r="E144" s="14"/>
    </row>
    <row r="145" spans="2:5" x14ac:dyDescent="0.25">
      <c r="B145" s="14"/>
      <c r="C145" s="14"/>
      <c r="D145" s="34"/>
      <c r="E145" s="14"/>
    </row>
    <row r="146" spans="2:5" x14ac:dyDescent="0.25">
      <c r="B146" s="14"/>
      <c r="C146" s="14"/>
      <c r="D146" s="34"/>
      <c r="E146" s="14"/>
    </row>
    <row r="147" spans="2:5" x14ac:dyDescent="0.25">
      <c r="B147" s="14"/>
      <c r="C147" s="14"/>
      <c r="D147" s="34"/>
      <c r="E147" s="14"/>
    </row>
    <row r="148" spans="2:5" x14ac:dyDescent="0.25">
      <c r="B148" s="14"/>
      <c r="C148" s="14"/>
      <c r="D148" s="34"/>
      <c r="E148" s="14"/>
    </row>
    <row r="149" spans="2:5" x14ac:dyDescent="0.25">
      <c r="B149" s="14"/>
      <c r="C149" s="14"/>
      <c r="D149" s="34"/>
      <c r="E149" s="14"/>
    </row>
    <row r="150" spans="2:5" x14ac:dyDescent="0.25">
      <c r="B150" s="14"/>
      <c r="C150" s="14"/>
      <c r="D150" s="34"/>
      <c r="E150" s="14"/>
    </row>
    <row r="151" spans="2:5" x14ac:dyDescent="0.25">
      <c r="B151" s="14"/>
      <c r="C151" s="14"/>
      <c r="D151" s="34"/>
      <c r="E151" s="14"/>
    </row>
    <row r="152" spans="2:5" x14ac:dyDescent="0.25">
      <c r="B152" s="14"/>
      <c r="C152" s="14"/>
      <c r="D152" s="34"/>
      <c r="E152" s="14"/>
    </row>
    <row r="153" spans="2:5" x14ac:dyDescent="0.25">
      <c r="B153" s="14"/>
      <c r="C153" s="14"/>
      <c r="D153" s="34"/>
      <c r="E153" s="14"/>
    </row>
    <row r="154" spans="2:5" x14ac:dyDescent="0.25">
      <c r="B154" s="14"/>
      <c r="C154" s="14"/>
      <c r="D154" s="34"/>
      <c r="E154" s="14"/>
    </row>
    <row r="155" spans="2:5" x14ac:dyDescent="0.25">
      <c r="B155" s="14"/>
      <c r="C155" s="14"/>
      <c r="D155" s="34"/>
      <c r="E155" s="14"/>
    </row>
  </sheetData>
  <mergeCells count="13">
    <mergeCell ref="B23:C23"/>
    <mergeCell ref="B25:C25"/>
    <mergeCell ref="B28:F28"/>
    <mergeCell ref="B26:C26"/>
    <mergeCell ref="B9:C9"/>
    <mergeCell ref="B20:C20"/>
    <mergeCell ref="B16:C16"/>
    <mergeCell ref="B12:C12"/>
    <mergeCell ref="A1:G1"/>
    <mergeCell ref="A2:G2"/>
    <mergeCell ref="A3:G3"/>
    <mergeCell ref="A4:G4"/>
    <mergeCell ref="B6:C6"/>
  </mergeCells>
  <printOptions horizontalCentered="1"/>
  <pageMargins left="0.5" right="0.25" top="0.25" bottom="0.25" header="0.3" footer="0.3"/>
  <pageSetup paperSize="9" orientation="portrait" r:id="rId1"/>
  <rowBreaks count="1" manualBreakCount="1">
    <brk id="24"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I24"/>
  <sheetViews>
    <sheetView view="pageBreakPreview" zoomScaleNormal="100" zoomScaleSheetLayoutView="100" workbookViewId="0">
      <pane ySplit="5" topLeftCell="A15" activePane="bottomLeft" state="frozen"/>
      <selection activeCell="B26" sqref="B26:C26"/>
      <selection pane="bottomLeft" activeCell="B26" sqref="B26:C26"/>
    </sheetView>
  </sheetViews>
  <sheetFormatPr defaultColWidth="9.140625" defaultRowHeight="12.75" x14ac:dyDescent="0.2"/>
  <cols>
    <col min="1" max="1" width="4.42578125" style="38" bestFit="1" customWidth="1"/>
    <col min="2" max="2" width="45.42578125" style="38" customWidth="1"/>
    <col min="3" max="3" width="4.5703125" style="46" bestFit="1" customWidth="1"/>
    <col min="4" max="4" width="4.42578125" style="48" customWidth="1"/>
    <col min="5" max="5" width="9.5703125" style="48" customWidth="1"/>
    <col min="6" max="6" width="8.7109375" style="48" customWidth="1"/>
    <col min="7" max="7" width="6.5703125" style="48" customWidth="1"/>
    <col min="8" max="8" width="9.42578125" style="48" customWidth="1"/>
    <col min="9" max="19" width="9.42578125" style="38" customWidth="1"/>
    <col min="20" max="16384" width="9.140625" style="38"/>
  </cols>
  <sheetData>
    <row r="1" spans="1:9" x14ac:dyDescent="0.2">
      <c r="A1" s="177" t="e">
        <f>'Ex Fire Fighting'!A1</f>
        <v>#REF!</v>
      </c>
      <c r="B1" s="177"/>
      <c r="C1" s="177"/>
      <c r="D1" s="177"/>
      <c r="E1" s="177"/>
      <c r="F1" s="177"/>
      <c r="G1" s="177"/>
      <c r="H1" s="177"/>
    </row>
    <row r="2" spans="1:9" x14ac:dyDescent="0.2">
      <c r="A2" s="177" t="str">
        <f>'Ex Fire Fighting'!A2:G2</f>
        <v>EXTERNAL FIRE FIGHTING</v>
      </c>
      <c r="B2" s="177"/>
      <c r="C2" s="177"/>
      <c r="D2" s="177"/>
      <c r="E2" s="177"/>
      <c r="F2" s="177"/>
      <c r="G2" s="177"/>
      <c r="H2" s="177"/>
    </row>
    <row r="3" spans="1:9" x14ac:dyDescent="0.2">
      <c r="A3" s="177" t="s">
        <v>26</v>
      </c>
      <c r="B3" s="177"/>
      <c r="C3" s="177"/>
      <c r="D3" s="177"/>
      <c r="E3" s="177"/>
      <c r="F3" s="177"/>
      <c r="G3" s="177"/>
      <c r="H3" s="177"/>
    </row>
    <row r="4" spans="1:9" x14ac:dyDescent="0.2">
      <c r="A4" s="178" t="s">
        <v>49</v>
      </c>
      <c r="B4" s="178"/>
      <c r="C4" s="178"/>
      <c r="D4" s="178"/>
      <c r="E4" s="178"/>
      <c r="F4" s="178"/>
      <c r="G4" s="178"/>
      <c r="H4" s="178"/>
    </row>
    <row r="5" spans="1:9" ht="25.5" x14ac:dyDescent="0.2">
      <c r="A5" s="40" t="s">
        <v>19</v>
      </c>
      <c r="B5" s="41" t="s">
        <v>0</v>
      </c>
      <c r="C5" s="41" t="s">
        <v>28</v>
      </c>
      <c r="D5" s="42" t="s">
        <v>76</v>
      </c>
      <c r="E5" s="42" t="s">
        <v>73</v>
      </c>
      <c r="F5" s="42" t="s">
        <v>74</v>
      </c>
      <c r="G5" s="42" t="s">
        <v>72</v>
      </c>
      <c r="H5" s="42" t="s">
        <v>69</v>
      </c>
      <c r="I5" s="43"/>
    </row>
    <row r="6" spans="1:9" x14ac:dyDescent="0.2">
      <c r="D6" s="44"/>
      <c r="E6" s="44"/>
      <c r="F6" s="44"/>
      <c r="G6" s="44"/>
      <c r="H6" s="45"/>
    </row>
    <row r="7" spans="1:9" x14ac:dyDescent="0.2">
      <c r="A7" s="36"/>
      <c r="B7" s="35" t="str">
        <f>'Ex Fire Fighting'!B8</f>
        <v>Excavation / Backfilling</v>
      </c>
      <c r="C7" s="47"/>
      <c r="D7" s="37"/>
      <c r="E7" s="37"/>
      <c r="F7" s="37"/>
      <c r="G7" s="37"/>
      <c r="H7" s="37"/>
    </row>
    <row r="8" spans="1:9" ht="89.25" x14ac:dyDescent="0.2">
      <c r="A8" s="36">
        <v>1</v>
      </c>
      <c r="B8" s="39" t="str">
        <f>'Ex Fire Fighting'!B9</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8" s="47" t="s">
        <v>24</v>
      </c>
      <c r="D8" s="37">
        <v>1</v>
      </c>
      <c r="E8" s="37">
        <f>E12</f>
        <v>3575</v>
      </c>
      <c r="F8" s="74">
        <v>1.5</v>
      </c>
      <c r="G8" s="74">
        <v>3.5</v>
      </c>
      <c r="H8" s="37">
        <f>G8*F8*E8*D8</f>
        <v>18768.75</v>
      </c>
    </row>
    <row r="9" spans="1:9" x14ac:dyDescent="0.2">
      <c r="A9" s="36"/>
      <c r="B9" s="39"/>
      <c r="C9" s="47"/>
      <c r="D9" s="37"/>
      <c r="E9" s="37"/>
      <c r="F9" s="37"/>
      <c r="G9" s="37"/>
      <c r="H9" s="37"/>
    </row>
    <row r="10" spans="1:9" x14ac:dyDescent="0.2">
      <c r="A10" s="36"/>
      <c r="B10" s="35" t="s">
        <v>103</v>
      </c>
      <c r="C10" s="47"/>
      <c r="D10" s="37"/>
      <c r="E10" s="37"/>
      <c r="F10" s="37"/>
      <c r="G10" s="37"/>
      <c r="H10" s="37"/>
    </row>
    <row r="11" spans="1:9" ht="114.75" x14ac:dyDescent="0.2">
      <c r="A11" s="36">
        <f>A8+1</f>
        <v>2</v>
      </c>
      <c r="B11" s="39" t="s">
        <v>41</v>
      </c>
      <c r="C11" s="47"/>
      <c r="D11" s="37"/>
      <c r="E11" s="37"/>
      <c r="F11" s="37"/>
      <c r="G11" s="37"/>
      <c r="H11" s="37"/>
    </row>
    <row r="12" spans="1:9" x14ac:dyDescent="0.2">
      <c r="A12" s="36"/>
      <c r="B12" s="39" t="s">
        <v>42</v>
      </c>
      <c r="C12" s="47" t="s">
        <v>5</v>
      </c>
      <c r="D12" s="37">
        <v>1</v>
      </c>
      <c r="E12" s="37">
        <v>3575</v>
      </c>
      <c r="F12" s="37"/>
      <c r="G12" s="37"/>
      <c r="H12" s="37">
        <f>E12*D12</f>
        <v>3575</v>
      </c>
    </row>
    <row r="13" spans="1:9" x14ac:dyDescent="0.2">
      <c r="A13" s="36"/>
      <c r="B13" s="39"/>
      <c r="C13" s="47"/>
      <c r="D13" s="37"/>
      <c r="E13" s="37"/>
      <c r="F13" s="37"/>
      <c r="G13" s="37"/>
      <c r="H13" s="37"/>
    </row>
    <row r="14" spans="1:9" ht="51" x14ac:dyDescent="0.2">
      <c r="A14" s="36">
        <f>A11+1</f>
        <v>3</v>
      </c>
      <c r="B14" s="39" t="s">
        <v>104</v>
      </c>
      <c r="C14" s="47"/>
      <c r="D14" s="37"/>
      <c r="E14" s="37"/>
      <c r="F14" s="37"/>
      <c r="G14" s="37"/>
      <c r="H14" s="37"/>
    </row>
    <row r="15" spans="1:9" x14ac:dyDescent="0.2">
      <c r="A15" s="36"/>
      <c r="B15" s="1" t="s">
        <v>16</v>
      </c>
      <c r="C15" s="47" t="s">
        <v>22</v>
      </c>
      <c r="D15" s="37">
        <v>5</v>
      </c>
      <c r="E15" s="74"/>
      <c r="F15" s="37"/>
      <c r="G15" s="37"/>
      <c r="H15" s="37">
        <f>D15</f>
        <v>5</v>
      </c>
    </row>
    <row r="16" spans="1:9" x14ac:dyDescent="0.2">
      <c r="A16" s="36"/>
      <c r="B16" s="39"/>
      <c r="C16" s="47"/>
      <c r="D16" s="37"/>
      <c r="E16" s="37"/>
      <c r="F16" s="37"/>
      <c r="G16" s="37"/>
      <c r="H16" s="37"/>
    </row>
    <row r="17" spans="1:8" x14ac:dyDescent="0.2">
      <c r="A17" s="36"/>
      <c r="B17" s="35" t="str">
        <f>'Ex Fire Fighting'!B19</f>
        <v>Sand Filling</v>
      </c>
      <c r="C17" s="47"/>
      <c r="D17" s="37"/>
      <c r="E17" s="37"/>
      <c r="F17" s="37"/>
      <c r="G17" s="37"/>
      <c r="H17" s="37"/>
    </row>
    <row r="18" spans="1:8" ht="38.25" x14ac:dyDescent="0.2">
      <c r="A18" s="36">
        <f>A14+1</f>
        <v>4</v>
      </c>
      <c r="B18" s="39" t="str">
        <f>'Ex Fire Fighting'!B20</f>
        <v>Supplying and filling sand under floor; or plugging in wells, complete in all respect and as directed by the engineer incharge.</v>
      </c>
      <c r="C18" s="47" t="s">
        <v>24</v>
      </c>
      <c r="D18" s="37">
        <v>1</v>
      </c>
      <c r="E18" s="37">
        <f>E8</f>
        <v>3575</v>
      </c>
      <c r="F18" s="74">
        <v>1.5</v>
      </c>
      <c r="G18" s="74">
        <v>1.5</v>
      </c>
      <c r="H18" s="37">
        <f>G18*F18*E18*D18</f>
        <v>8043.75</v>
      </c>
    </row>
    <row r="19" spans="1:8" x14ac:dyDescent="0.2">
      <c r="A19" s="36"/>
      <c r="B19" s="39"/>
      <c r="C19" s="47"/>
      <c r="D19" s="37"/>
      <c r="E19" s="37"/>
      <c r="F19" s="37"/>
      <c r="G19" s="37"/>
      <c r="H19" s="37"/>
    </row>
    <row r="20" spans="1:8" x14ac:dyDescent="0.2">
      <c r="A20" s="36"/>
      <c r="B20" s="35" t="s">
        <v>100</v>
      </c>
      <c r="C20" s="47"/>
      <c r="D20" s="37"/>
      <c r="E20" s="37"/>
      <c r="F20" s="37"/>
      <c r="G20" s="37"/>
      <c r="H20" s="37"/>
    </row>
    <row r="21" spans="1:8" ht="63.75" x14ac:dyDescent="0.2">
      <c r="A21" s="36">
        <f>A18+1</f>
        <v>5</v>
      </c>
      <c r="B21" s="39" t="s">
        <v>43</v>
      </c>
      <c r="C21" s="47" t="s">
        <v>22</v>
      </c>
      <c r="D21" s="37">
        <v>15</v>
      </c>
      <c r="E21" s="37"/>
      <c r="F21" s="37"/>
      <c r="G21" s="37"/>
      <c r="H21" s="37">
        <f>SUM(D21)</f>
        <v>15</v>
      </c>
    </row>
    <row r="22" spans="1:8" x14ac:dyDescent="0.2">
      <c r="A22" s="36"/>
      <c r="B22" s="39"/>
      <c r="C22" s="47"/>
      <c r="D22" s="37"/>
      <c r="E22" s="37"/>
      <c r="F22" s="37"/>
      <c r="G22" s="37"/>
      <c r="H22" s="37"/>
    </row>
    <row r="23" spans="1:8" x14ac:dyDescent="0.2">
      <c r="A23" s="36"/>
      <c r="B23" s="35" t="s">
        <v>101</v>
      </c>
      <c r="C23" s="47"/>
      <c r="D23" s="37"/>
      <c r="E23" s="37"/>
      <c r="F23" s="37"/>
      <c r="G23" s="37"/>
      <c r="H23" s="37"/>
    </row>
    <row r="24" spans="1:8" ht="51" x14ac:dyDescent="0.2">
      <c r="A24" s="36">
        <f>A21+1</f>
        <v>6</v>
      </c>
      <c r="B24" s="39" t="s">
        <v>105</v>
      </c>
      <c r="C24" s="47" t="s">
        <v>22</v>
      </c>
      <c r="D24" s="37">
        <v>1</v>
      </c>
      <c r="E24" s="37"/>
      <c r="F24" s="37"/>
      <c r="G24" s="37"/>
      <c r="H24" s="37">
        <f>SUM(D24)</f>
        <v>1</v>
      </c>
    </row>
  </sheetData>
  <mergeCells count="4">
    <mergeCell ref="A1:H1"/>
    <mergeCell ref="A2:H2"/>
    <mergeCell ref="A3:H3"/>
    <mergeCell ref="A4:H4"/>
  </mergeCells>
  <printOptions horizontalCentered="1"/>
  <pageMargins left="0.5" right="0.25" top="0.25" bottom="0.25" header="0.3" footer="0.3"/>
  <pageSetup paperSize="9" scale="92" orientation="landscape" r:id="rId1"/>
  <rowBreaks count="1" manualBreakCount="1">
    <brk id="16" max="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50"/>
  <sheetViews>
    <sheetView view="pageBreakPreview" zoomScaleNormal="100" zoomScaleSheetLayoutView="100" workbookViewId="0">
      <selection activeCell="B13" sqref="B13"/>
    </sheetView>
  </sheetViews>
  <sheetFormatPr defaultColWidth="9.140625" defaultRowHeight="15" x14ac:dyDescent="0.25"/>
  <cols>
    <col min="1" max="1" width="6.7109375" style="2" bestFit="1" customWidth="1"/>
    <col min="2" max="2" width="42" style="2" customWidth="1"/>
    <col min="3" max="3" width="9" style="2" customWidth="1"/>
    <col min="4" max="4" width="5.5703125" style="6" bestFit="1" customWidth="1"/>
    <col min="5" max="5" width="9.42578125" style="2" bestFit="1" customWidth="1"/>
    <col min="6" max="6" width="10" style="2" bestFit="1" customWidth="1"/>
    <col min="7" max="7" width="11.570312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x14ac:dyDescent="0.25">
      <c r="A1" s="174" t="e">
        <f>#REF!</f>
        <v>#REF!</v>
      </c>
      <c r="B1" s="174"/>
      <c r="C1" s="174"/>
      <c r="D1" s="174"/>
      <c r="E1" s="174"/>
      <c r="F1" s="174"/>
      <c r="G1" s="174"/>
    </row>
    <row r="2" spans="1:14" x14ac:dyDescent="0.25">
      <c r="A2" s="174" t="s">
        <v>107</v>
      </c>
      <c r="B2" s="174"/>
      <c r="C2" s="174"/>
      <c r="D2" s="174"/>
      <c r="E2" s="174"/>
      <c r="F2" s="174"/>
      <c r="G2" s="174"/>
    </row>
    <row r="3" spans="1:14" x14ac:dyDescent="0.25">
      <c r="A3" s="174" t="s">
        <v>25</v>
      </c>
      <c r="B3" s="174"/>
      <c r="C3" s="174"/>
      <c r="D3" s="174"/>
      <c r="E3" s="174"/>
      <c r="F3" s="174"/>
      <c r="G3" s="174"/>
    </row>
    <row r="4" spans="1:14" x14ac:dyDescent="0.25">
      <c r="A4" s="174" t="s">
        <v>26</v>
      </c>
      <c r="B4" s="174"/>
      <c r="C4" s="174"/>
      <c r="D4" s="174"/>
      <c r="E4" s="174"/>
      <c r="F4" s="174"/>
      <c r="G4" s="174"/>
    </row>
    <row r="5" spans="1:14" ht="15.75" thickBot="1" x14ac:dyDescent="0.3"/>
    <row r="6" spans="1:14" ht="29.25" thickBot="1" x14ac:dyDescent="0.3">
      <c r="A6" s="4" t="s">
        <v>27</v>
      </c>
      <c r="B6" s="175" t="s">
        <v>0</v>
      </c>
      <c r="C6" s="176"/>
      <c r="D6" s="4" t="s">
        <v>28</v>
      </c>
      <c r="E6" s="5" t="s">
        <v>29</v>
      </c>
      <c r="F6" s="4" t="s">
        <v>30</v>
      </c>
      <c r="G6" s="4" t="s">
        <v>20</v>
      </c>
    </row>
    <row r="7" spans="1:14" x14ac:dyDescent="0.25">
      <c r="F7" s="7"/>
      <c r="G7" s="8"/>
      <c r="I7" s="9"/>
      <c r="J7" s="10"/>
      <c r="L7" s="3"/>
      <c r="M7" s="11"/>
      <c r="N7" s="11"/>
    </row>
    <row r="8" spans="1:14" x14ac:dyDescent="0.25">
      <c r="A8" s="13"/>
      <c r="B8" s="12" t="s">
        <v>77</v>
      </c>
      <c r="C8" s="14"/>
      <c r="D8" s="15"/>
      <c r="E8" s="15"/>
      <c r="F8" s="20"/>
      <c r="G8" s="20"/>
    </row>
    <row r="9" spans="1:14" ht="99.75" customHeight="1" x14ac:dyDescent="0.25">
      <c r="A9" s="13">
        <v>1</v>
      </c>
      <c r="B9" s="170" t="s">
        <v>81</v>
      </c>
      <c r="C9" s="170"/>
      <c r="D9" s="18" t="s">
        <v>24</v>
      </c>
      <c r="E9" s="82">
        <f>'Irrigation (COQ)'!H8</f>
        <v>26775</v>
      </c>
      <c r="F9" s="79" t="e">
        <f>#REF!</f>
        <v>#REF!</v>
      </c>
      <c r="G9" s="19" t="e">
        <f>F9*E9</f>
        <v>#REF!</v>
      </c>
    </row>
    <row r="10" spans="1:14" x14ac:dyDescent="0.25">
      <c r="A10" s="13"/>
      <c r="B10" s="68"/>
      <c r="C10" s="68"/>
      <c r="D10" s="15"/>
      <c r="E10" s="15"/>
      <c r="F10" s="55"/>
      <c r="G10" s="20"/>
    </row>
    <row r="11" spans="1:14" x14ac:dyDescent="0.25">
      <c r="A11" s="13"/>
      <c r="B11" s="70" t="s">
        <v>103</v>
      </c>
      <c r="C11" s="68"/>
      <c r="D11" s="15"/>
      <c r="E11" s="15"/>
      <c r="F11" s="55"/>
      <c r="G11" s="20"/>
    </row>
    <row r="12" spans="1:14" ht="140.25" customHeight="1" x14ac:dyDescent="0.25">
      <c r="A12" s="13">
        <f>A9+1</f>
        <v>2</v>
      </c>
      <c r="B12" s="171" t="s">
        <v>41</v>
      </c>
      <c r="C12" s="171"/>
      <c r="E12" s="6"/>
      <c r="F12" s="20"/>
      <c r="G12" s="20"/>
    </row>
    <row r="13" spans="1:14" x14ac:dyDescent="0.25">
      <c r="A13" s="13"/>
      <c r="B13" s="16" t="s">
        <v>16</v>
      </c>
      <c r="C13" s="16"/>
      <c r="D13" s="17" t="s">
        <v>6</v>
      </c>
      <c r="E13" s="84">
        <f>'Irrigation (COQ)'!H12</f>
        <v>5100</v>
      </c>
      <c r="F13" s="19" t="e">
        <f>#REF!</f>
        <v>#REF!</v>
      </c>
      <c r="G13" s="19" t="e">
        <f>F13*E13</f>
        <v>#REF!</v>
      </c>
    </row>
    <row r="14" spans="1:14" x14ac:dyDescent="0.25">
      <c r="A14" s="13"/>
      <c r="B14" s="68"/>
      <c r="C14" s="68"/>
      <c r="D14" s="15"/>
      <c r="E14" s="15"/>
      <c r="F14" s="55"/>
      <c r="G14" s="20"/>
    </row>
    <row r="15" spans="1:14" x14ac:dyDescent="0.25">
      <c r="A15" s="13"/>
      <c r="B15" s="70" t="s">
        <v>70</v>
      </c>
      <c r="C15" s="68"/>
      <c r="D15" s="15"/>
      <c r="E15" s="15"/>
      <c r="F15" s="20"/>
      <c r="G15" s="20"/>
    </row>
    <row r="16" spans="1:14" ht="65.25" customHeight="1" x14ac:dyDescent="0.25">
      <c r="A16" s="13">
        <f>A12+1</f>
        <v>3</v>
      </c>
      <c r="B16" s="171" t="s">
        <v>40</v>
      </c>
      <c r="C16" s="171"/>
      <c r="E16" s="6"/>
      <c r="F16" s="20"/>
      <c r="G16" s="20"/>
    </row>
    <row r="17" spans="1:26" x14ac:dyDescent="0.25">
      <c r="A17" s="13"/>
      <c r="B17" s="57" t="s">
        <v>92</v>
      </c>
      <c r="C17" s="80"/>
      <c r="D17" s="18" t="s">
        <v>22</v>
      </c>
      <c r="E17" s="17">
        <f>'Irrigation (COQ)'!H15</f>
        <v>10</v>
      </c>
      <c r="F17" s="19" t="e">
        <f>#REF!</f>
        <v>#REF!</v>
      </c>
      <c r="G17" s="19" t="e">
        <f>F17*E17</f>
        <v>#REF!</v>
      </c>
    </row>
    <row r="18" spans="1:26" x14ac:dyDescent="0.25">
      <c r="A18" s="13"/>
      <c r="B18" s="57" t="s">
        <v>16</v>
      </c>
      <c r="C18" s="16"/>
      <c r="D18" s="18" t="s">
        <v>22</v>
      </c>
      <c r="E18" s="17">
        <f>'Irrigation (COQ)'!H16</f>
        <v>5</v>
      </c>
      <c r="F18" s="19" t="e">
        <f>#REF!</f>
        <v>#REF!</v>
      </c>
      <c r="G18" s="19" t="e">
        <f>F18*E18</f>
        <v>#REF!</v>
      </c>
    </row>
    <row r="19" spans="1:26" x14ac:dyDescent="0.25">
      <c r="A19" s="13"/>
      <c r="B19" s="68"/>
      <c r="C19" s="68"/>
      <c r="D19" s="15"/>
      <c r="E19" s="15"/>
      <c r="F19" s="55"/>
      <c r="G19" s="20"/>
    </row>
    <row r="20" spans="1:26" x14ac:dyDescent="0.25">
      <c r="A20" s="13"/>
      <c r="B20" s="70" t="s">
        <v>79</v>
      </c>
      <c r="C20" s="68"/>
      <c r="D20" s="15"/>
      <c r="E20" s="15"/>
      <c r="F20" s="20"/>
      <c r="G20" s="20"/>
    </row>
    <row r="21" spans="1:26" ht="45" customHeight="1" x14ac:dyDescent="0.25">
      <c r="A21" s="13">
        <f>A16+1</f>
        <v>4</v>
      </c>
      <c r="B21" s="170" t="s">
        <v>78</v>
      </c>
      <c r="C21" s="170"/>
      <c r="D21" s="18" t="s">
        <v>24</v>
      </c>
      <c r="E21" s="64">
        <f>'Irrigation (COQ)'!H19</f>
        <v>11475</v>
      </c>
      <c r="F21" s="19">
        <v>20</v>
      </c>
      <c r="G21" s="19">
        <f>F21*E21</f>
        <v>229500</v>
      </c>
    </row>
    <row r="22" spans="1:26" ht="15.75" thickBot="1" x14ac:dyDescent="0.3">
      <c r="A22" s="13"/>
      <c r="B22" s="68"/>
      <c r="C22" s="68"/>
      <c r="D22" s="15"/>
      <c r="E22" s="15"/>
      <c r="F22" s="20"/>
      <c r="G22" s="20"/>
    </row>
    <row r="23" spans="1:26" s="3" customFormat="1" ht="16.5" thickTop="1" thickBot="1" x14ac:dyDescent="0.3">
      <c r="A23" s="29"/>
      <c r="B23" s="168" t="s">
        <v>48</v>
      </c>
      <c r="C23" s="168"/>
      <c r="D23" s="168"/>
      <c r="E23" s="168"/>
      <c r="F23" s="168"/>
      <c r="G23" s="31" t="e">
        <f>SUM(G9:G22)</f>
        <v>#REF!</v>
      </c>
      <c r="H23" s="2"/>
      <c r="I23" s="22"/>
      <c r="L23" s="2"/>
      <c r="M23" s="2"/>
      <c r="N23" s="2"/>
      <c r="O23" s="2"/>
      <c r="P23" s="2"/>
      <c r="Q23" s="2"/>
      <c r="R23" s="2"/>
      <c r="S23" s="2"/>
      <c r="T23" s="2"/>
      <c r="U23" s="2"/>
      <c r="V23" s="2"/>
      <c r="W23" s="2"/>
      <c r="X23" s="2"/>
      <c r="Y23" s="2"/>
      <c r="Z23" s="2"/>
    </row>
    <row r="24" spans="1:26" s="3" customFormat="1" ht="15.75" thickTop="1" x14ac:dyDescent="0.25">
      <c r="A24" s="13"/>
      <c r="B24" s="14"/>
      <c r="C24" s="14"/>
      <c r="D24" s="15"/>
      <c r="E24" s="32"/>
      <c r="F24" s="33"/>
      <c r="H24" s="2"/>
      <c r="I24" s="2"/>
      <c r="L24" s="2"/>
      <c r="M24" s="2"/>
      <c r="N24" s="2"/>
      <c r="O24" s="2"/>
      <c r="P24" s="2"/>
      <c r="Q24" s="2"/>
      <c r="R24" s="2"/>
      <c r="S24" s="2"/>
      <c r="T24" s="2"/>
      <c r="U24" s="2"/>
      <c r="V24" s="2"/>
      <c r="W24" s="2"/>
      <c r="X24" s="2"/>
      <c r="Y24" s="2"/>
      <c r="Z24" s="2"/>
    </row>
    <row r="25" spans="1:26" s="3" customFormat="1" x14ac:dyDescent="0.25">
      <c r="A25" s="13"/>
      <c r="B25" s="14"/>
      <c r="C25" s="14"/>
      <c r="D25" s="34"/>
      <c r="E25" s="14"/>
      <c r="F25" s="2"/>
      <c r="G25" s="2"/>
      <c r="H25" s="2"/>
      <c r="I25" s="2"/>
      <c r="L25" s="2"/>
      <c r="M25" s="2"/>
      <c r="N25" s="2"/>
      <c r="O25" s="2"/>
      <c r="P25" s="2"/>
      <c r="Q25" s="2"/>
      <c r="R25" s="2"/>
      <c r="S25" s="2"/>
      <c r="T25" s="2"/>
      <c r="U25" s="2"/>
      <c r="V25" s="2"/>
      <c r="W25" s="2"/>
      <c r="X25" s="2"/>
      <c r="Y25" s="2"/>
      <c r="Z25" s="2"/>
    </row>
    <row r="26" spans="1:26" x14ac:dyDescent="0.25">
      <c r="A26" s="13"/>
      <c r="B26" s="14"/>
      <c r="C26" s="14"/>
      <c r="D26" s="34"/>
      <c r="E26" s="14"/>
      <c r="G26" s="10"/>
    </row>
    <row r="27" spans="1:26" x14ac:dyDescent="0.25">
      <c r="A27" s="13"/>
      <c r="B27" s="14"/>
      <c r="C27" s="14"/>
      <c r="D27" s="34"/>
      <c r="E27" s="14"/>
      <c r="G27" s="22"/>
    </row>
    <row r="28" spans="1:26" x14ac:dyDescent="0.25">
      <c r="A28" s="13"/>
      <c r="B28" s="14"/>
      <c r="C28" s="14"/>
      <c r="D28" s="34"/>
      <c r="E28" s="14"/>
      <c r="G28" s="11"/>
    </row>
    <row r="29" spans="1:26" x14ac:dyDescent="0.25">
      <c r="A29" s="13"/>
      <c r="B29" s="14"/>
      <c r="C29" s="14"/>
      <c r="D29" s="34"/>
      <c r="E29" s="14"/>
    </row>
    <row r="30" spans="1:26" x14ac:dyDescent="0.25">
      <c r="A30" s="13"/>
      <c r="B30" s="14"/>
      <c r="C30" s="14"/>
      <c r="D30" s="34"/>
      <c r="E30" s="14"/>
    </row>
    <row r="31" spans="1:26" x14ac:dyDescent="0.25">
      <c r="A31" s="13"/>
      <c r="B31" s="14"/>
      <c r="C31" s="14"/>
      <c r="D31" s="34"/>
      <c r="E31" s="14"/>
      <c r="G31" s="11"/>
    </row>
    <row r="32" spans="1:26" x14ac:dyDescent="0.25">
      <c r="A32" s="13"/>
      <c r="B32" s="14"/>
      <c r="C32" s="14"/>
      <c r="D32" s="34"/>
      <c r="E32" s="14"/>
    </row>
    <row r="33" spans="1:5" x14ac:dyDescent="0.25">
      <c r="A33" s="13"/>
      <c r="B33" s="14"/>
      <c r="C33" s="14"/>
      <c r="D33" s="34"/>
      <c r="E33" s="14"/>
    </row>
    <row r="34" spans="1:5" x14ac:dyDescent="0.25">
      <c r="A34" s="13"/>
      <c r="B34" s="14"/>
      <c r="C34" s="14"/>
      <c r="D34" s="34"/>
      <c r="E34" s="14"/>
    </row>
    <row r="35" spans="1:5" x14ac:dyDescent="0.25">
      <c r="A35" s="13"/>
      <c r="B35" s="14"/>
      <c r="C35" s="14"/>
      <c r="D35" s="34"/>
      <c r="E35" s="14"/>
    </row>
    <row r="36" spans="1:5" x14ac:dyDescent="0.25">
      <c r="A36" s="13"/>
      <c r="B36" s="14"/>
      <c r="C36" s="14"/>
      <c r="D36" s="34"/>
      <c r="E36" s="14"/>
    </row>
    <row r="37" spans="1:5" x14ac:dyDescent="0.25">
      <c r="A37" s="13"/>
      <c r="B37" s="14"/>
      <c r="C37" s="14"/>
      <c r="D37" s="34"/>
      <c r="E37" s="14"/>
    </row>
    <row r="38" spans="1:5" x14ac:dyDescent="0.25">
      <c r="A38" s="13"/>
      <c r="B38" s="14"/>
      <c r="C38" s="14"/>
      <c r="D38" s="34"/>
      <c r="E38" s="14"/>
    </row>
    <row r="39" spans="1:5" x14ac:dyDescent="0.25">
      <c r="A39" s="13"/>
      <c r="B39" s="14"/>
      <c r="C39" s="14"/>
      <c r="D39" s="34"/>
      <c r="E39" s="14"/>
    </row>
    <row r="40" spans="1:5" x14ac:dyDescent="0.25">
      <c r="A40" s="13"/>
      <c r="B40" s="14"/>
      <c r="C40" s="14"/>
      <c r="D40" s="34"/>
      <c r="E40" s="14"/>
    </row>
    <row r="41" spans="1:5" x14ac:dyDescent="0.25">
      <c r="A41" s="13"/>
      <c r="B41" s="14"/>
      <c r="C41" s="14"/>
      <c r="D41" s="34"/>
      <c r="E41" s="14"/>
    </row>
    <row r="42" spans="1:5" x14ac:dyDescent="0.25">
      <c r="A42" s="13"/>
      <c r="B42" s="14"/>
      <c r="C42" s="14"/>
      <c r="D42" s="34"/>
      <c r="E42" s="14"/>
    </row>
    <row r="43" spans="1:5" x14ac:dyDescent="0.25">
      <c r="A43" s="13"/>
      <c r="B43" s="14"/>
      <c r="C43" s="14"/>
      <c r="D43" s="34"/>
      <c r="E43" s="14"/>
    </row>
    <row r="44" spans="1:5" x14ac:dyDescent="0.25">
      <c r="A44" s="13"/>
      <c r="B44" s="14"/>
      <c r="C44" s="14"/>
      <c r="D44" s="34"/>
      <c r="E44" s="14"/>
    </row>
    <row r="45" spans="1:5" x14ac:dyDescent="0.25">
      <c r="A45" s="13"/>
      <c r="B45" s="14"/>
      <c r="C45" s="14"/>
      <c r="D45" s="34"/>
      <c r="E45" s="14"/>
    </row>
    <row r="46" spans="1:5" x14ac:dyDescent="0.25">
      <c r="A46" s="13"/>
      <c r="B46" s="14"/>
      <c r="C46" s="14"/>
      <c r="D46" s="34"/>
      <c r="E46" s="14"/>
    </row>
    <row r="47" spans="1:5" x14ac:dyDescent="0.25">
      <c r="B47" s="14"/>
      <c r="C47" s="14"/>
      <c r="D47" s="34"/>
      <c r="E47" s="14"/>
    </row>
    <row r="48" spans="1:5" x14ac:dyDescent="0.25">
      <c r="B48" s="14"/>
      <c r="C48" s="14"/>
      <c r="D48" s="34"/>
      <c r="E48" s="14"/>
    </row>
    <row r="49" spans="2:5" x14ac:dyDescent="0.25">
      <c r="B49" s="14"/>
      <c r="C49" s="14"/>
      <c r="D49" s="34"/>
      <c r="E49" s="14"/>
    </row>
    <row r="50" spans="2:5" x14ac:dyDescent="0.25">
      <c r="B50" s="14"/>
      <c r="C50" s="14"/>
      <c r="D50" s="34"/>
      <c r="E50" s="14"/>
    </row>
    <row r="51" spans="2:5" x14ac:dyDescent="0.25">
      <c r="B51" s="14"/>
      <c r="C51" s="14"/>
      <c r="D51" s="34"/>
      <c r="E51" s="14"/>
    </row>
    <row r="52" spans="2:5" x14ac:dyDescent="0.25">
      <c r="B52" s="14"/>
      <c r="C52" s="14"/>
      <c r="D52" s="34"/>
      <c r="E52" s="14"/>
    </row>
    <row r="53" spans="2:5" x14ac:dyDescent="0.25">
      <c r="B53" s="14"/>
      <c r="C53" s="14"/>
      <c r="D53" s="34"/>
      <c r="E53" s="14"/>
    </row>
    <row r="54" spans="2:5" x14ac:dyDescent="0.25">
      <c r="B54" s="14"/>
      <c r="C54" s="14"/>
      <c r="D54" s="34"/>
      <c r="E54" s="14"/>
    </row>
    <row r="55" spans="2:5" x14ac:dyDescent="0.25">
      <c r="B55" s="14"/>
      <c r="C55" s="14"/>
      <c r="D55" s="34"/>
      <c r="E55" s="14"/>
    </row>
    <row r="56" spans="2:5" x14ac:dyDescent="0.25">
      <c r="B56" s="14"/>
      <c r="C56" s="14"/>
      <c r="D56" s="34"/>
      <c r="E56" s="14"/>
    </row>
    <row r="57" spans="2:5" x14ac:dyDescent="0.25">
      <c r="B57" s="14"/>
      <c r="C57" s="14"/>
      <c r="D57" s="34"/>
      <c r="E57" s="14"/>
    </row>
    <row r="58" spans="2:5" x14ac:dyDescent="0.25">
      <c r="B58" s="14"/>
      <c r="C58" s="14"/>
      <c r="D58" s="34"/>
      <c r="E58" s="14"/>
    </row>
    <row r="59" spans="2:5" x14ac:dyDescent="0.25">
      <c r="B59" s="14"/>
      <c r="C59" s="14"/>
      <c r="D59" s="34"/>
      <c r="E59" s="14"/>
    </row>
    <row r="60" spans="2:5" x14ac:dyDescent="0.25">
      <c r="B60" s="14"/>
      <c r="C60" s="14"/>
      <c r="D60" s="34"/>
      <c r="E60" s="14"/>
    </row>
    <row r="61" spans="2:5" x14ac:dyDescent="0.25">
      <c r="B61" s="14"/>
      <c r="C61" s="14"/>
      <c r="D61" s="34"/>
      <c r="E61" s="14"/>
    </row>
    <row r="62" spans="2:5" x14ac:dyDescent="0.25">
      <c r="B62" s="14"/>
      <c r="C62" s="14"/>
      <c r="D62" s="34"/>
      <c r="E62" s="14"/>
    </row>
    <row r="63" spans="2:5" x14ac:dyDescent="0.25">
      <c r="B63" s="14"/>
      <c r="C63" s="14"/>
      <c r="D63" s="34"/>
      <c r="E63" s="14"/>
    </row>
    <row r="64" spans="2:5" x14ac:dyDescent="0.25">
      <c r="B64" s="14"/>
      <c r="C64" s="14"/>
      <c r="D64" s="34"/>
      <c r="E64" s="14"/>
    </row>
    <row r="65" spans="2:5" x14ac:dyDescent="0.25">
      <c r="B65" s="14"/>
      <c r="C65" s="14"/>
      <c r="D65" s="34"/>
      <c r="E65" s="14"/>
    </row>
    <row r="66" spans="2:5" x14ac:dyDescent="0.25">
      <c r="B66" s="14"/>
      <c r="C66" s="14"/>
      <c r="D66" s="34"/>
      <c r="E66" s="14"/>
    </row>
    <row r="67" spans="2:5" x14ac:dyDescent="0.25">
      <c r="B67" s="14"/>
      <c r="C67" s="14"/>
      <c r="D67" s="34"/>
      <c r="E67" s="14"/>
    </row>
    <row r="68" spans="2:5" x14ac:dyDescent="0.25">
      <c r="B68" s="14"/>
      <c r="C68" s="14"/>
      <c r="D68" s="34"/>
      <c r="E68" s="14"/>
    </row>
    <row r="69" spans="2:5" x14ac:dyDescent="0.25">
      <c r="B69" s="14"/>
      <c r="C69" s="14"/>
      <c r="D69" s="34"/>
      <c r="E69" s="14"/>
    </row>
    <row r="70" spans="2:5" x14ac:dyDescent="0.25">
      <c r="B70" s="14"/>
      <c r="C70" s="14"/>
      <c r="D70" s="34"/>
      <c r="E70" s="14"/>
    </row>
    <row r="71" spans="2:5" x14ac:dyDescent="0.25">
      <c r="B71" s="14"/>
      <c r="C71" s="14"/>
      <c r="D71" s="34"/>
      <c r="E71" s="14"/>
    </row>
    <row r="72" spans="2:5" x14ac:dyDescent="0.25">
      <c r="B72" s="14"/>
      <c r="C72" s="14"/>
      <c r="D72" s="34"/>
      <c r="E72" s="14"/>
    </row>
    <row r="73" spans="2:5" x14ac:dyDescent="0.25">
      <c r="B73" s="14"/>
      <c r="C73" s="14"/>
      <c r="D73" s="34"/>
      <c r="E73" s="14"/>
    </row>
    <row r="74" spans="2:5" x14ac:dyDescent="0.25">
      <c r="B74" s="14"/>
      <c r="C74" s="14"/>
      <c r="D74" s="34"/>
      <c r="E74" s="14"/>
    </row>
    <row r="75" spans="2:5" x14ac:dyDescent="0.25">
      <c r="B75" s="14"/>
      <c r="C75" s="14"/>
      <c r="D75" s="34"/>
      <c r="E75" s="14"/>
    </row>
    <row r="76" spans="2:5" x14ac:dyDescent="0.25">
      <c r="B76" s="14"/>
      <c r="C76" s="14"/>
      <c r="D76" s="34"/>
      <c r="E76" s="14"/>
    </row>
    <row r="77" spans="2:5" x14ac:dyDescent="0.25">
      <c r="B77" s="14"/>
      <c r="C77" s="14"/>
      <c r="D77" s="34"/>
      <c r="E77" s="14"/>
    </row>
    <row r="78" spans="2:5" x14ac:dyDescent="0.25">
      <c r="B78" s="14"/>
      <c r="C78" s="14"/>
      <c r="D78" s="34"/>
      <c r="E78" s="14"/>
    </row>
    <row r="79" spans="2:5" x14ac:dyDescent="0.25">
      <c r="B79" s="14"/>
      <c r="C79" s="14"/>
      <c r="D79" s="34"/>
      <c r="E79" s="14"/>
    </row>
    <row r="80" spans="2:5" x14ac:dyDescent="0.25">
      <c r="B80" s="14"/>
      <c r="C80" s="14"/>
      <c r="D80" s="34"/>
      <c r="E80" s="14"/>
    </row>
    <row r="81" spans="2:5" x14ac:dyDescent="0.25">
      <c r="B81" s="14"/>
      <c r="C81" s="14"/>
      <c r="D81" s="34"/>
      <c r="E81" s="14"/>
    </row>
    <row r="82" spans="2:5" x14ac:dyDescent="0.25">
      <c r="B82" s="14"/>
      <c r="C82" s="14"/>
      <c r="D82" s="34"/>
      <c r="E82" s="14"/>
    </row>
    <row r="83" spans="2:5" x14ac:dyDescent="0.25">
      <c r="B83" s="14"/>
      <c r="C83" s="14"/>
      <c r="D83" s="34"/>
      <c r="E83" s="14"/>
    </row>
    <row r="84" spans="2:5" x14ac:dyDescent="0.25">
      <c r="B84" s="14"/>
      <c r="C84" s="14"/>
      <c r="D84" s="34"/>
      <c r="E84" s="14"/>
    </row>
    <row r="85" spans="2:5" x14ac:dyDescent="0.25">
      <c r="B85" s="14"/>
      <c r="C85" s="14"/>
      <c r="D85" s="34"/>
      <c r="E85" s="14"/>
    </row>
    <row r="86" spans="2:5" x14ac:dyDescent="0.25">
      <c r="B86" s="14"/>
      <c r="C86" s="14"/>
      <c r="D86" s="34"/>
      <c r="E86" s="14"/>
    </row>
    <row r="87" spans="2:5" x14ac:dyDescent="0.25">
      <c r="B87" s="14"/>
      <c r="C87" s="14"/>
      <c r="D87" s="34"/>
      <c r="E87" s="14"/>
    </row>
    <row r="88" spans="2:5" x14ac:dyDescent="0.25">
      <c r="B88" s="14"/>
      <c r="C88" s="14"/>
      <c r="D88" s="34"/>
      <c r="E88" s="14"/>
    </row>
    <row r="89" spans="2:5" x14ac:dyDescent="0.25">
      <c r="B89" s="14"/>
      <c r="C89" s="14"/>
      <c r="D89" s="34"/>
      <c r="E89" s="14"/>
    </row>
    <row r="90" spans="2:5" x14ac:dyDescent="0.25">
      <c r="B90" s="14"/>
      <c r="C90" s="14"/>
      <c r="D90" s="34"/>
      <c r="E90" s="14"/>
    </row>
    <row r="91" spans="2:5" x14ac:dyDescent="0.25">
      <c r="B91" s="14"/>
      <c r="C91" s="14"/>
      <c r="D91" s="34"/>
      <c r="E91" s="14"/>
    </row>
    <row r="92" spans="2:5" x14ac:dyDescent="0.25">
      <c r="B92" s="14"/>
      <c r="C92" s="14"/>
      <c r="D92" s="34"/>
      <c r="E92" s="14"/>
    </row>
    <row r="93" spans="2:5" x14ac:dyDescent="0.25">
      <c r="B93" s="14"/>
      <c r="C93" s="14"/>
      <c r="D93" s="34"/>
      <c r="E93" s="14"/>
    </row>
    <row r="94" spans="2:5" x14ac:dyDescent="0.25">
      <c r="B94" s="14"/>
      <c r="C94" s="14"/>
      <c r="D94" s="34"/>
      <c r="E94" s="14"/>
    </row>
    <row r="95" spans="2:5" x14ac:dyDescent="0.25">
      <c r="B95" s="14"/>
      <c r="C95" s="14"/>
      <c r="D95" s="34"/>
      <c r="E95" s="14"/>
    </row>
    <row r="96" spans="2:5" x14ac:dyDescent="0.25">
      <c r="B96" s="14"/>
      <c r="C96" s="14"/>
      <c r="D96" s="34"/>
      <c r="E96" s="14"/>
    </row>
    <row r="97" spans="2:5" x14ac:dyDescent="0.25">
      <c r="B97" s="14"/>
      <c r="C97" s="14"/>
      <c r="D97" s="34"/>
      <c r="E97" s="14"/>
    </row>
    <row r="98" spans="2:5" x14ac:dyDescent="0.25">
      <c r="B98" s="14"/>
      <c r="C98" s="14"/>
      <c r="D98" s="34"/>
      <c r="E98" s="14"/>
    </row>
    <row r="99" spans="2:5" x14ac:dyDescent="0.25">
      <c r="B99" s="14"/>
      <c r="C99" s="14"/>
      <c r="D99" s="34"/>
      <c r="E99" s="14"/>
    </row>
    <row r="100" spans="2:5" x14ac:dyDescent="0.25">
      <c r="B100" s="14"/>
      <c r="C100" s="14"/>
      <c r="D100" s="34"/>
      <c r="E100" s="14"/>
    </row>
    <row r="101" spans="2:5" x14ac:dyDescent="0.25">
      <c r="B101" s="14"/>
      <c r="C101" s="14"/>
      <c r="D101" s="34"/>
      <c r="E101" s="14"/>
    </row>
    <row r="102" spans="2:5" x14ac:dyDescent="0.25">
      <c r="B102" s="14"/>
      <c r="C102" s="14"/>
      <c r="D102" s="34"/>
      <c r="E102" s="14"/>
    </row>
    <row r="103" spans="2:5" x14ac:dyDescent="0.25">
      <c r="B103" s="14"/>
      <c r="C103" s="14"/>
      <c r="D103" s="34"/>
      <c r="E103" s="14"/>
    </row>
    <row r="104" spans="2:5" x14ac:dyDescent="0.25">
      <c r="B104" s="14"/>
      <c r="C104" s="14"/>
      <c r="D104" s="34"/>
      <c r="E104" s="14"/>
    </row>
    <row r="105" spans="2:5" x14ac:dyDescent="0.25">
      <c r="B105" s="14"/>
      <c r="C105" s="14"/>
      <c r="D105" s="34"/>
      <c r="E105" s="14"/>
    </row>
    <row r="106" spans="2:5" x14ac:dyDescent="0.25">
      <c r="B106" s="14"/>
      <c r="C106" s="14"/>
      <c r="D106" s="34"/>
      <c r="E106" s="14"/>
    </row>
    <row r="107" spans="2:5" x14ac:dyDescent="0.25">
      <c r="B107" s="14"/>
      <c r="C107" s="14"/>
      <c r="D107" s="34"/>
      <c r="E107" s="14"/>
    </row>
    <row r="108" spans="2:5" x14ac:dyDescent="0.25">
      <c r="B108" s="14"/>
      <c r="C108" s="14"/>
      <c r="D108" s="34"/>
      <c r="E108" s="14"/>
    </row>
    <row r="109" spans="2:5" x14ac:dyDescent="0.25">
      <c r="B109" s="14"/>
      <c r="C109" s="14"/>
      <c r="D109" s="34"/>
      <c r="E109" s="14"/>
    </row>
    <row r="110" spans="2:5" x14ac:dyDescent="0.25">
      <c r="B110" s="14"/>
      <c r="C110" s="14"/>
      <c r="D110" s="34"/>
      <c r="E110" s="14"/>
    </row>
    <row r="111" spans="2:5" x14ac:dyDescent="0.25">
      <c r="B111" s="14"/>
      <c r="C111" s="14"/>
      <c r="D111" s="34"/>
      <c r="E111" s="14"/>
    </row>
    <row r="112" spans="2:5" x14ac:dyDescent="0.25">
      <c r="B112" s="14"/>
      <c r="C112" s="14"/>
      <c r="D112" s="34"/>
      <c r="E112" s="14"/>
    </row>
    <row r="113" spans="2:5" x14ac:dyDescent="0.25">
      <c r="B113" s="14"/>
      <c r="C113" s="14"/>
      <c r="D113" s="34"/>
      <c r="E113" s="14"/>
    </row>
    <row r="114" spans="2:5" x14ac:dyDescent="0.25">
      <c r="B114" s="14"/>
      <c r="C114" s="14"/>
      <c r="D114" s="34"/>
      <c r="E114" s="14"/>
    </row>
    <row r="115" spans="2:5" x14ac:dyDescent="0.25">
      <c r="B115" s="14"/>
      <c r="C115" s="14"/>
      <c r="D115" s="34"/>
      <c r="E115" s="14"/>
    </row>
    <row r="116" spans="2:5" x14ac:dyDescent="0.25">
      <c r="B116" s="14"/>
      <c r="C116" s="14"/>
      <c r="D116" s="34"/>
      <c r="E116" s="14"/>
    </row>
    <row r="117" spans="2:5" x14ac:dyDescent="0.25">
      <c r="B117" s="14"/>
      <c r="C117" s="14"/>
      <c r="D117" s="34"/>
      <c r="E117" s="14"/>
    </row>
    <row r="118" spans="2:5" x14ac:dyDescent="0.25">
      <c r="B118" s="14"/>
      <c r="C118" s="14"/>
      <c r="D118" s="34"/>
      <c r="E118" s="14"/>
    </row>
    <row r="119" spans="2:5" x14ac:dyDescent="0.25">
      <c r="B119" s="14"/>
      <c r="C119" s="14"/>
      <c r="D119" s="34"/>
      <c r="E119" s="14"/>
    </row>
    <row r="120" spans="2:5" x14ac:dyDescent="0.25">
      <c r="B120" s="14"/>
      <c r="C120" s="14"/>
      <c r="D120" s="34"/>
      <c r="E120" s="14"/>
    </row>
    <row r="121" spans="2:5" x14ac:dyDescent="0.25">
      <c r="B121" s="14"/>
      <c r="C121" s="14"/>
      <c r="D121" s="34"/>
      <c r="E121" s="14"/>
    </row>
    <row r="122" spans="2:5" x14ac:dyDescent="0.25">
      <c r="B122" s="14"/>
      <c r="C122" s="14"/>
      <c r="D122" s="34"/>
      <c r="E122" s="14"/>
    </row>
    <row r="123" spans="2:5" x14ac:dyDescent="0.25">
      <c r="B123" s="14"/>
      <c r="C123" s="14"/>
      <c r="D123" s="34"/>
      <c r="E123" s="14"/>
    </row>
    <row r="124" spans="2:5" x14ac:dyDescent="0.25">
      <c r="B124" s="14"/>
      <c r="C124" s="14"/>
      <c r="D124" s="34"/>
      <c r="E124" s="14"/>
    </row>
    <row r="125" spans="2:5" x14ac:dyDescent="0.25">
      <c r="B125" s="14"/>
      <c r="C125" s="14"/>
      <c r="D125" s="34"/>
      <c r="E125" s="14"/>
    </row>
    <row r="126" spans="2:5" x14ac:dyDescent="0.25">
      <c r="B126" s="14"/>
      <c r="C126" s="14"/>
      <c r="D126" s="34"/>
      <c r="E126" s="14"/>
    </row>
    <row r="127" spans="2:5" x14ac:dyDescent="0.25">
      <c r="B127" s="14"/>
      <c r="C127" s="14"/>
      <c r="D127" s="34"/>
      <c r="E127" s="14"/>
    </row>
    <row r="128" spans="2:5" x14ac:dyDescent="0.25">
      <c r="B128" s="14"/>
      <c r="C128" s="14"/>
      <c r="D128" s="34"/>
      <c r="E128" s="14"/>
    </row>
    <row r="129" spans="2:5" x14ac:dyDescent="0.25">
      <c r="B129" s="14"/>
      <c r="C129" s="14"/>
      <c r="D129" s="34"/>
      <c r="E129" s="14"/>
    </row>
    <row r="130" spans="2:5" x14ac:dyDescent="0.25">
      <c r="B130" s="14"/>
      <c r="C130" s="14"/>
      <c r="D130" s="34"/>
      <c r="E130" s="14"/>
    </row>
    <row r="131" spans="2:5" x14ac:dyDescent="0.25">
      <c r="B131" s="14"/>
      <c r="C131" s="14"/>
      <c r="D131" s="34"/>
      <c r="E131" s="14"/>
    </row>
    <row r="132" spans="2:5" x14ac:dyDescent="0.25">
      <c r="B132" s="14"/>
      <c r="C132" s="14"/>
      <c r="D132" s="34"/>
      <c r="E132" s="14"/>
    </row>
    <row r="133" spans="2:5" x14ac:dyDescent="0.25">
      <c r="B133" s="14"/>
      <c r="C133" s="14"/>
      <c r="D133" s="34"/>
      <c r="E133" s="14"/>
    </row>
    <row r="134" spans="2:5" x14ac:dyDescent="0.25">
      <c r="B134" s="14"/>
      <c r="C134" s="14"/>
      <c r="D134" s="34"/>
      <c r="E134" s="14"/>
    </row>
    <row r="135" spans="2:5" x14ac:dyDescent="0.25">
      <c r="B135" s="14"/>
      <c r="C135" s="14"/>
      <c r="D135" s="34"/>
      <c r="E135" s="14"/>
    </row>
    <row r="136" spans="2:5" x14ac:dyDescent="0.25">
      <c r="B136" s="14"/>
      <c r="C136" s="14"/>
      <c r="D136" s="34"/>
      <c r="E136" s="14"/>
    </row>
    <row r="137" spans="2:5" x14ac:dyDescent="0.25">
      <c r="B137" s="14"/>
      <c r="C137" s="14"/>
      <c r="D137" s="34"/>
      <c r="E137" s="14"/>
    </row>
    <row r="138" spans="2:5" x14ac:dyDescent="0.25">
      <c r="B138" s="14"/>
      <c r="C138" s="14"/>
      <c r="D138" s="34"/>
      <c r="E138" s="14"/>
    </row>
    <row r="139" spans="2:5" x14ac:dyDescent="0.25">
      <c r="B139" s="14"/>
      <c r="C139" s="14"/>
      <c r="D139" s="34"/>
      <c r="E139" s="14"/>
    </row>
    <row r="140" spans="2:5" x14ac:dyDescent="0.25">
      <c r="B140" s="14"/>
      <c r="C140" s="14"/>
      <c r="D140" s="34"/>
      <c r="E140" s="14"/>
    </row>
    <row r="141" spans="2:5" x14ac:dyDescent="0.25">
      <c r="B141" s="14"/>
      <c r="C141" s="14"/>
      <c r="D141" s="34"/>
      <c r="E141" s="14"/>
    </row>
    <row r="142" spans="2:5" x14ac:dyDescent="0.25">
      <c r="B142" s="14"/>
      <c r="C142" s="14"/>
      <c r="D142" s="34"/>
      <c r="E142" s="14"/>
    </row>
    <row r="143" spans="2:5" x14ac:dyDescent="0.25">
      <c r="B143" s="14"/>
      <c r="C143" s="14"/>
      <c r="D143" s="34"/>
      <c r="E143" s="14"/>
    </row>
    <row r="144" spans="2:5" x14ac:dyDescent="0.25">
      <c r="B144" s="14"/>
      <c r="C144" s="14"/>
      <c r="D144" s="34"/>
      <c r="E144" s="14"/>
    </row>
    <row r="145" spans="2:5" x14ac:dyDescent="0.25">
      <c r="B145" s="14"/>
      <c r="C145" s="14"/>
      <c r="D145" s="34"/>
      <c r="E145" s="14"/>
    </row>
    <row r="146" spans="2:5" x14ac:dyDescent="0.25">
      <c r="B146" s="14"/>
      <c r="C146" s="14"/>
      <c r="D146" s="34"/>
      <c r="E146" s="14"/>
    </row>
    <row r="147" spans="2:5" x14ac:dyDescent="0.25">
      <c r="B147" s="14"/>
      <c r="C147" s="14"/>
      <c r="D147" s="34"/>
      <c r="E147" s="14"/>
    </row>
    <row r="148" spans="2:5" x14ac:dyDescent="0.25">
      <c r="B148" s="14"/>
      <c r="C148" s="14"/>
      <c r="D148" s="34"/>
      <c r="E148" s="14"/>
    </row>
    <row r="149" spans="2:5" x14ac:dyDescent="0.25">
      <c r="B149" s="14"/>
      <c r="C149" s="14"/>
      <c r="D149" s="34"/>
      <c r="E149" s="14"/>
    </row>
    <row r="150" spans="2:5" x14ac:dyDescent="0.25">
      <c r="B150" s="14"/>
      <c r="C150" s="14"/>
      <c r="D150" s="34"/>
      <c r="E150" s="14"/>
    </row>
  </sheetData>
  <mergeCells count="10">
    <mergeCell ref="B23:F23"/>
    <mergeCell ref="B12:C12"/>
    <mergeCell ref="B16:C16"/>
    <mergeCell ref="B21:C21"/>
    <mergeCell ref="A1:G1"/>
    <mergeCell ref="A2:G2"/>
    <mergeCell ref="A3:G3"/>
    <mergeCell ref="A4:G4"/>
    <mergeCell ref="B6:C6"/>
    <mergeCell ref="B9:C9"/>
  </mergeCells>
  <printOptions horizontalCentered="1"/>
  <pageMargins left="0.5" right="0.25" top="0.25" bottom="0.2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17</vt:i4>
      </vt:variant>
    </vt:vector>
  </HeadingPairs>
  <TitlesOfParts>
    <vt:vector size="29" baseType="lpstr">
      <vt:lpstr>Sheet1</vt:lpstr>
      <vt:lpstr>Updated</vt:lpstr>
      <vt:lpstr>Ex Water Supply</vt:lpstr>
      <vt:lpstr>Ex Water Supply (COQ)</vt:lpstr>
      <vt:lpstr>Ex Sewerage</vt:lpstr>
      <vt:lpstr>Ex Sewerage (COQ)</vt:lpstr>
      <vt:lpstr>Ex Fire Fighting</vt:lpstr>
      <vt:lpstr>Ex Fire Fighting (COQ)</vt:lpstr>
      <vt:lpstr>Irrigation</vt:lpstr>
      <vt:lpstr>Irrigation (COQ)</vt:lpstr>
      <vt:lpstr>Ex Gas Supply</vt:lpstr>
      <vt:lpstr>Ex Gas Supply (COQ)</vt:lpstr>
      <vt:lpstr>'Ex Fire Fighting'!Print_Area</vt:lpstr>
      <vt:lpstr>'Ex Fire Fighting (COQ)'!Print_Area</vt:lpstr>
      <vt:lpstr>'Ex Gas Supply'!Print_Area</vt:lpstr>
      <vt:lpstr>'Ex Gas Supply (COQ)'!Print_Area</vt:lpstr>
      <vt:lpstr>'Ex Sewerage'!Print_Area</vt:lpstr>
      <vt:lpstr>'Ex Sewerage (COQ)'!Print_Area</vt:lpstr>
      <vt:lpstr>'Ex Water Supply'!Print_Area</vt:lpstr>
      <vt:lpstr>'Ex Water Supply (COQ)'!Print_Area</vt:lpstr>
      <vt:lpstr>Irrigation!Print_Area</vt:lpstr>
      <vt:lpstr>'Irrigation (COQ)'!Print_Area</vt:lpstr>
      <vt:lpstr>Updated!Print_Area</vt:lpstr>
      <vt:lpstr>'Ex Fire Fighting'!Print_Titles</vt:lpstr>
      <vt:lpstr>'Ex Gas Supply'!Print_Titles</vt:lpstr>
      <vt:lpstr>'Ex Sewerage'!Print_Titles</vt:lpstr>
      <vt:lpstr>'Ex Water Supply'!Print_Titles</vt:lpstr>
      <vt:lpstr>Irrigation!Print_Titles</vt:lpstr>
      <vt:lpstr>Updated!Print_Titles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Kashif Sohail</dc:creator>
  <cp:lastModifiedBy>Rehan Aslam</cp:lastModifiedBy>
  <cp:lastPrinted>2025-03-15T07:35:38Z</cp:lastPrinted>
  <dcterms:created xsi:type="dcterms:W3CDTF">2019-02-18T04:39:59Z</dcterms:created>
  <dcterms:modified xsi:type="dcterms:W3CDTF">2025-03-15T11:46:55Z</dcterms:modified>
</cp:coreProperties>
</file>