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B3264640-7FF8-4D3A-A422-B90AF3A1E36A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E31" i="2"/>
  <c r="F22" i="3" l="1"/>
  <c r="F16" i="3"/>
  <c r="I14" i="3"/>
  <c r="I13" i="3"/>
  <c r="E29" i="2" l="1"/>
  <c r="E30" i="2" s="1"/>
  <c r="E28" i="2" l="1"/>
  <c r="K9" i="2"/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<sst xmlns="http://schemas.openxmlformats.org/spreadsheetml/2006/main" count="97" uniqueCount="78">
  <si>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</si>
  <si>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</si>
  <si>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</si>
  <si>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</si>
  <si>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</si>
  <si>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</si>
  <si>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</si>
  <si>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</si>
  <si>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</si>
  <si>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</si>
  <si>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</si>
  <si>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</si>
  <si>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</si>
  <si>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</si>
  <si>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</si>
  <si>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</si>
  <si>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</si>
  <si>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</si>
  <si>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</si>
  <si>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</si>
  <si>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</si>
  <si>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</si>
  <si>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</si>
  <si>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</si>
  <si>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</si>
  <si>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</si>
  <si>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</si>
  <si>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</si>
  <si>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</si>
  <si>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</si>
  <si>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</si>
  <si>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</si>
  <si>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</si>
  <si>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</si>
  <si>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</si>
  <si>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</si>
  <si>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</si>
  <si>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</si>
  <si>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</si>
  <si>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</si>
  <si>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</si>
  <si>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</si>
  <si>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</si>
  <si>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</si>
  <si>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</si>
  <si>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</si>
  <si>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</si>
  <si>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</si>
  <si>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</si>
  <si>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</si>
  <si>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</si>
  <si>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</si>
  <si>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</si>
  <si>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</si>
  <si>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</si>
  <si>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</si>
  <si>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</si>
  <si>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</si>
  <si>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</si>
  <si>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</si>
  <si>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</si>
  <si>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</si>
  <si>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</si>
  <si>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</si>
  <si>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</si>
  <si>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</si>
  <si>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</si>
  <si>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</si>
  <si>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</si>
  <si>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</si>
  <si>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</si>
  <si>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</si>
  <si>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</si>
  <si>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</si>
  <si>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</si>
  <si>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</si>
  <si>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Loan due from  off</t>
  </si>
  <si>
    <t>Charity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</si>
</sst>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66" fontId="0" fillId="0" borderId="0" xfId="1" applyNumberFormat="1" applyFont="1"/>
    <xf numFmtId="166" fontId="0" fillId="2" borderId="0" xfId="1" applyNumberFormat="1" applyFont="1" applyFill="1"/>
    <xf numFmtId="43" fontId="0" fillId="0" borderId="0" xfId="0" applyNumberFormat="1"/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10" workbookViewId="0">
      <selection activeCell="E34" sqref="E3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1" t="s">
        <v>0</v>
      </c>
      <c r="B3" s="31"/>
      <c r="C3" s="31"/>
      <c r="D3" s="31"/>
      <c r="E3" s="31"/>
      <c r="G3" s="32" t="s">
        <v>24</v>
      </c>
      <c r="H3" s="32"/>
      <c r="I3" s="32"/>
      <c r="J3" s="32"/>
      <c r="K3" s="32"/>
    </row>
    <row r="4" spans="1:16" ht="24" thickBot="1" x14ac:dyDescent="0.4">
      <c r="G4" s="33" t="s">
        <v>64</v>
      </c>
      <c r="H4" s="34"/>
      <c r="I4" s="34"/>
      <c r="J4" s="34"/>
      <c r="K4" s="35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O5" t="s">
        <v>75</v>
      </c>
      <c r="P5">
        <v>12000</v>
      </c>
    </row>
    <row r="6" spans="1:16" ht="18.75" x14ac:dyDescent="0.25">
      <c r="A6" s="26"/>
      <c r="B6" s="26"/>
      <c r="C6" s="24"/>
      <c r="D6" s="25"/>
      <c r="E6" s="25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3" t="s">
        <v>25</v>
      </c>
      <c r="C7" s="24"/>
      <c r="D7" s="25">
        <v>1000</v>
      </c>
      <c r="E7" s="25">
        <f t="shared" ref="E7:E22" si="0">E6-D7+C7</f>
        <v>15000</v>
      </c>
      <c r="G7" s="26"/>
      <c r="H7" s="26"/>
      <c r="I7" s="26"/>
      <c r="J7" s="11"/>
      <c r="K7" s="11">
        <f>26000+10000-10000</f>
        <v>26000</v>
      </c>
    </row>
    <row r="8" spans="1:16" ht="30" x14ac:dyDescent="0.25">
      <c r="A8" s="19">
        <v>45460</v>
      </c>
      <c r="B8" s="23" t="s">
        <v>26</v>
      </c>
      <c r="C8" s="24"/>
      <c r="D8" s="25">
        <v>500</v>
      </c>
      <c r="E8" s="25">
        <f t="shared" si="0"/>
        <v>14500</v>
      </c>
      <c r="G8" s="19">
        <v>45363</v>
      </c>
      <c r="H8" s="30" t="s">
        <v>63</v>
      </c>
      <c r="I8" s="27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3" t="s">
        <v>27</v>
      </c>
      <c r="C9" s="24"/>
      <c r="D9" s="25">
        <v>5000</v>
      </c>
      <c r="E9" s="25">
        <f t="shared" si="0"/>
        <v>9500</v>
      </c>
      <c r="G9" s="19">
        <v>45369</v>
      </c>
      <c r="H9" s="30" t="s">
        <v>65</v>
      </c>
      <c r="I9" s="27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6" t="s">
        <v>31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11"/>
      <c r="K10" s="11"/>
      <c r="M10" s="3"/>
      <c r="N10" s="2"/>
    </row>
    <row r="11" spans="1:16" ht="15.75" x14ac:dyDescent="0.25">
      <c r="A11" s="19">
        <v>45514</v>
      </c>
      <c r="B11" s="26" t="s">
        <v>54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11"/>
      <c r="K11" s="11"/>
    </row>
    <row r="12" spans="1:16" ht="15.75" x14ac:dyDescent="0.25">
      <c r="A12" s="19">
        <v>45514</v>
      </c>
      <c r="B12" s="23" t="s">
        <v>32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11"/>
      <c r="K12" s="11"/>
    </row>
    <row r="13" spans="1:16" ht="15.75" x14ac:dyDescent="0.25">
      <c r="A13" s="19">
        <v>45545</v>
      </c>
      <c r="B13" s="26" t="s">
        <v>55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11"/>
      <c r="K13" s="11"/>
    </row>
    <row r="14" spans="1:16" ht="15.75" x14ac:dyDescent="0.25">
      <c r="A14" s="19">
        <v>45547</v>
      </c>
      <c r="B14" s="23" t="s">
        <v>32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11"/>
      <c r="K14" s="11"/>
    </row>
    <row r="15" spans="1:16" ht="15.75" x14ac:dyDescent="0.25">
      <c r="A15" s="19">
        <v>45562</v>
      </c>
      <c r="B15" s="26" t="s">
        <v>50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11"/>
      <c r="K15" s="11"/>
    </row>
    <row r="16" spans="1:16" ht="45" x14ac:dyDescent="0.25">
      <c r="A16" s="19">
        <v>45562</v>
      </c>
      <c r="B16" s="23" t="s">
        <v>51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11"/>
      <c r="K16" s="11"/>
    </row>
    <row r="17" spans="1:11" ht="15.75" x14ac:dyDescent="0.25">
      <c r="A17" s="19">
        <v>45609</v>
      </c>
      <c r="B17" s="26" t="s">
        <v>52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11"/>
      <c r="K17" s="11"/>
    </row>
    <row r="18" spans="1:11" ht="15.75" x14ac:dyDescent="0.25">
      <c r="A18" s="19">
        <v>45609</v>
      </c>
      <c r="B18" s="26" t="s">
        <v>53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11"/>
      <c r="K18" s="11"/>
    </row>
    <row r="19" spans="1:11" ht="15.75" x14ac:dyDescent="0.25">
      <c r="A19" s="19">
        <v>45609</v>
      </c>
      <c r="B19" s="26" t="s">
        <v>56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11"/>
      <c r="K19" s="11"/>
    </row>
    <row r="20" spans="1:11" ht="15.75" x14ac:dyDescent="0.25">
      <c r="A20" s="19">
        <v>45609</v>
      </c>
      <c r="B20" s="26" t="s">
        <v>57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11"/>
      <c r="K20" s="11"/>
    </row>
    <row r="21" spans="1:11" ht="15.75" x14ac:dyDescent="0.25">
      <c r="A21" s="19">
        <v>45626</v>
      </c>
      <c r="B21" s="26" t="s">
        <v>58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11"/>
      <c r="K21" s="11"/>
    </row>
    <row r="22" spans="1:11" ht="15.75" x14ac:dyDescent="0.25">
      <c r="A22" s="19">
        <v>45639</v>
      </c>
      <c r="B22" s="26" t="s">
        <v>59</v>
      </c>
      <c r="C22" s="24">
        <v>3750</v>
      </c>
      <c r="D22" s="25"/>
      <c r="E22" s="25">
        <f t="shared" si="0"/>
        <v>9500</v>
      </c>
      <c r="G22" s="27"/>
      <c r="H22" s="27"/>
      <c r="I22" s="27"/>
      <c r="J22" s="11"/>
      <c r="K22" s="11"/>
    </row>
    <row r="23" spans="1:11" ht="15.75" x14ac:dyDescent="0.25">
      <c r="A23" s="19">
        <v>45670</v>
      </c>
      <c r="B23" s="26" t="s">
        <v>60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61</v>
      </c>
      <c r="C24" s="24">
        <v>3750</v>
      </c>
      <c r="D24" s="25"/>
      <c r="E24" s="25">
        <f t="shared" si="1"/>
        <v>17000</v>
      </c>
    </row>
    <row r="25" spans="1:11" ht="15.75" x14ac:dyDescent="0.25">
      <c r="A25" s="19">
        <v>45724</v>
      </c>
      <c r="B25" s="26" t="s">
        <v>61</v>
      </c>
      <c r="C25" s="24">
        <v>5000</v>
      </c>
      <c r="D25" s="25"/>
      <c r="E25" s="25">
        <f t="shared" ref="E25:E28" si="2">E24-D25+C25</f>
        <v>22000</v>
      </c>
    </row>
    <row r="26" spans="1:11" ht="15.75" x14ac:dyDescent="0.25">
      <c r="A26" s="19">
        <v>45724</v>
      </c>
      <c r="B26" s="26" t="s">
        <v>53</v>
      </c>
      <c r="C26" s="24"/>
      <c r="D26" s="25">
        <v>550</v>
      </c>
      <c r="E26" s="25">
        <f t="shared" si="2"/>
        <v>21450</v>
      </c>
    </row>
    <row r="27" spans="1:11" ht="15.75" x14ac:dyDescent="0.25">
      <c r="A27" s="19">
        <v>45724</v>
      </c>
      <c r="B27" s="26" t="s">
        <v>53</v>
      </c>
      <c r="C27" s="24"/>
      <c r="D27" s="25">
        <v>2000</v>
      </c>
      <c r="E27" s="25">
        <f t="shared" si="2"/>
        <v>19450</v>
      </c>
    </row>
    <row r="28" spans="1:11" ht="15.75" x14ac:dyDescent="0.25">
      <c r="A28" s="19">
        <v>45734</v>
      </c>
      <c r="B28" s="26" t="s">
        <v>53</v>
      </c>
      <c r="C28" s="24"/>
      <c r="D28" s="25">
        <v>1000</v>
      </c>
      <c r="E28" s="25">
        <f t="shared" si="2"/>
        <v>18450</v>
      </c>
    </row>
    <row r="29" spans="1:11" ht="15.75" x14ac:dyDescent="0.25">
      <c r="A29" s="19">
        <v>45735</v>
      </c>
      <c r="B29" s="23" t="s">
        <v>26</v>
      </c>
      <c r="C29" s="24"/>
      <c r="D29" s="25">
        <v>500</v>
      </c>
      <c r="E29" s="25">
        <f t="shared" ref="E29:E31" si="3">E28-D29+C29</f>
        <v>17950</v>
      </c>
    </row>
    <row r="30" spans="1:11" ht="45" x14ac:dyDescent="0.25">
      <c r="A30" s="19">
        <v>45735</v>
      </c>
      <c r="B30" s="23" t="s">
        <v>25</v>
      </c>
      <c r="C30" s="24"/>
      <c r="D30" s="25">
        <v>1500</v>
      </c>
      <c r="E30" s="25">
        <f t="shared" si="3"/>
        <v>16450</v>
      </c>
    </row>
    <row r="31" spans="1:11" ht="15.75" x14ac:dyDescent="0.25">
      <c r="A31" s="19">
        <v>45735</v>
      </c>
      <c r="B31" s="26" t="s">
        <v>53</v>
      </c>
      <c r="C31" s="24"/>
      <c r="D31" s="25">
        <v>1000</v>
      </c>
      <c r="E31" s="25">
        <f t="shared" si="3"/>
        <v>15450</v>
      </c>
    </row>
    <row r="32" spans="1:11" x14ac:dyDescent="0.25">
      <c r="A32" s="2"/>
      <c r="B32" s="2"/>
      <c r="C32" s="22"/>
      <c r="D32" s="20"/>
      <c r="E32" s="20"/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I22"/>
  <sheetViews>
    <sheetView workbookViewId="0">
      <selection activeCell="H21" sqref="H21"/>
    </sheetView>
  </sheetViews>
  <sheetFormatPr defaultRowHeight="15" x14ac:dyDescent="0.25"/>
  <cols>
    <col min="5" max="5" width="18.85546875" customWidth="1"/>
    <col min="6" max="6" width="11.28515625" customWidth="1"/>
  </cols>
  <sheetData>
    <row r="4" spans="5:9" x14ac:dyDescent="0.25">
      <c r="E4" s="38" t="s">
        <v>66</v>
      </c>
      <c r="F4" s="38"/>
    </row>
    <row r="6" spans="5:9" x14ac:dyDescent="0.25">
      <c r="E6" s="39" t="s">
        <v>7</v>
      </c>
      <c r="F6" s="40">
        <v>45737</v>
      </c>
    </row>
    <row r="7" spans="5:9" x14ac:dyDescent="0.25">
      <c r="E7" s="39" t="s">
        <v>67</v>
      </c>
      <c r="F7" s="39" t="s">
        <v>68</v>
      </c>
    </row>
    <row r="9" spans="5:9" x14ac:dyDescent="0.25">
      <c r="F9" s="41"/>
    </row>
    <row r="10" spans="5:9" x14ac:dyDescent="0.25">
      <c r="E10" t="s">
        <v>69</v>
      </c>
      <c r="F10" s="41">
        <v>278564</v>
      </c>
    </row>
    <row r="11" spans="5:9" x14ac:dyDescent="0.25">
      <c r="E11" t="s">
        <v>70</v>
      </c>
      <c r="F11" s="41">
        <v>25350</v>
      </c>
      <c r="I11">
        <v>577614</v>
      </c>
    </row>
    <row r="12" spans="5:9" x14ac:dyDescent="0.25">
      <c r="E12" t="s">
        <v>71</v>
      </c>
      <c r="F12" s="41">
        <v>1174</v>
      </c>
      <c r="I12">
        <v>950</v>
      </c>
    </row>
    <row r="13" spans="5:9" x14ac:dyDescent="0.25">
      <c r="E13" t="s">
        <v>72</v>
      </c>
      <c r="F13" s="41">
        <v>360</v>
      </c>
      <c r="I13">
        <f>I12+I11</f>
        <v>578564</v>
      </c>
    </row>
    <row r="14" spans="5:9" x14ac:dyDescent="0.25">
      <c r="E14" t="s">
        <v>73</v>
      </c>
      <c r="F14" s="41">
        <v>15000</v>
      </c>
      <c r="I14">
        <f>I13-300000</f>
        <v>278564</v>
      </c>
    </row>
    <row r="15" spans="5:9" x14ac:dyDescent="0.25">
      <c r="E15" t="s">
        <v>74</v>
      </c>
      <c r="F15" s="42">
        <v>65000</v>
      </c>
    </row>
    <row r="16" spans="5:9" x14ac:dyDescent="0.25">
      <c r="F16" s="41">
        <f>SUM(F10:F15)</f>
        <v>385448</v>
      </c>
    </row>
    <row r="17" spans="5:6" x14ac:dyDescent="0.25">
      <c r="F17" s="41"/>
    </row>
    <row r="18" spans="5:6" x14ac:dyDescent="0.25">
      <c r="E18" t="s">
        <v>76</v>
      </c>
      <c r="F18" s="41">
        <v>12000</v>
      </c>
    </row>
    <row r="19" spans="5:6" x14ac:dyDescent="0.25">
      <c r="E19" t="s">
        <v>77</v>
      </c>
      <c r="F19" s="41">
        <v>15450</v>
      </c>
    </row>
    <row r="20" spans="5:6" x14ac:dyDescent="0.25">
      <c r="F20" s="28">
        <f>F16-F18-F19</f>
        <v>357998</v>
      </c>
    </row>
    <row r="22" spans="5:6" x14ac:dyDescent="0.25">
      <c r="F22" s="43">
        <f>F20*2.5%</f>
        <v>8949.9500000000007</v>
      </c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10" sqref="F10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6" t="s">
        <v>62</v>
      </c>
      <c r="J3" s="36"/>
      <c r="K3" s="36"/>
      <c r="L3" s="36"/>
      <c r="O3" s="37" t="s">
        <v>12</v>
      </c>
      <c r="P3" s="37"/>
      <c r="Q3" s="37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9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9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8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>
        <v>900</v>
      </c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/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13990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-10290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13990</v>
      </c>
      <c r="I18" s="8" t="s">
        <v>23</v>
      </c>
      <c r="J18" s="8"/>
      <c r="K18" s="8"/>
      <c r="L18" s="18">
        <f>L17/4</f>
        <v>-2572.5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2025-03-22T07:01:31Z</dcterms:modified>
</cp:coreProperties>
</file>