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updateLinks="never" defaultThemeVersion="124226"/>
  <xr:revisionPtr revIDLastSave="0" documentId="13_ncr:1_{8F55D05F-5550-4DA8-A480-96940EA4E2C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214" i="12" l="1"/>
  <c r="K374" i="12" l="1"/>
  <c r="K373" i="12"/>
  <c r="E212" i="12" l="1"/>
  <c r="E213" i="12" s="1"/>
  <c r="K372" i="12"/>
  <c r="K371" i="12" l="1"/>
  <c r="K370" i="12"/>
  <c r="K369" i="12" l="1"/>
  <c r="K368" i="12"/>
  <c r="F392" i="3"/>
  <c r="E392" i="3"/>
  <c r="K367" i="12" l="1"/>
  <c r="K366" i="12" l="1"/>
  <c r="K365" i="12"/>
  <c r="K364" i="12"/>
  <c r="K363" i="12"/>
  <c r="K362" i="12"/>
  <c r="K361" i="12" l="1"/>
  <c r="K360" i="12"/>
  <c r="E208" i="12" l="1"/>
  <c r="E209" i="12" s="1"/>
  <c r="E210" i="12" s="1"/>
  <c r="E211" i="12" s="1"/>
  <c r="K359" i="12" l="1"/>
  <c r="K358" i="12"/>
  <c r="C395" i="3" l="1"/>
  <c r="C397" i="3" s="1"/>
  <c r="F402" i="3"/>
  <c r="H404" i="3" l="1"/>
  <c r="C396" i="3"/>
  <c r="C399" i="3" s="1"/>
  <c r="C400" i="3" s="1"/>
  <c r="C401" i="3"/>
  <c r="C402" i="3" s="1"/>
  <c r="F397" i="3"/>
  <c r="F400" i="3" s="1"/>
  <c r="F403" i="3" s="1"/>
  <c r="F404" i="3" s="1"/>
  <c r="E390" i="3" l="1"/>
  <c r="F390" i="3" s="1"/>
  <c r="E389" i="3"/>
  <c r="F389" i="3" s="1"/>
  <c r="E388" i="3"/>
  <c r="F388" i="3" s="1"/>
  <c r="E391" i="3" l="1"/>
  <c r="F391" i="3" s="1"/>
  <c r="K357" i="12" l="1"/>
  <c r="K356" i="12"/>
  <c r="K355" i="12" l="1"/>
  <c r="K354" i="12"/>
  <c r="K353" i="12"/>
  <c r="E206" i="12" l="1"/>
  <c r="E207" i="12" s="1"/>
  <c r="K352" i="12"/>
  <c r="K351" i="12"/>
  <c r="K350" i="12"/>
  <c r="E205" i="12" l="1"/>
  <c r="K349" i="12" l="1"/>
  <c r="K348" i="12" l="1"/>
  <c r="K347" i="12"/>
  <c r="K346" i="12"/>
  <c r="F379" i="3" l="1"/>
  <c r="K345" i="12" l="1"/>
  <c r="K344" i="12"/>
  <c r="K343" i="12"/>
  <c r="K342" i="12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F369" i="3" s="1"/>
  <c r="E368" i="3"/>
  <c r="F368" i="3" s="1"/>
  <c r="E385" i="3" l="1"/>
  <c r="F385" i="3" s="1"/>
  <c r="E384" i="3" l="1"/>
  <c r="F384" i="3" s="1"/>
  <c r="E383" i="3" l="1"/>
  <c r="F383" i="3" s="1"/>
  <c r="E186" i="12" l="1"/>
  <c r="E187" i="12" s="1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E409" i="3"/>
  <c r="F409" i="3" s="1"/>
  <c r="E320" i="3" l="1"/>
  <c r="F320" i="3" l="1"/>
  <c r="K332" i="3"/>
  <c r="K333" i="3" s="1"/>
  <c r="K334" i="3" s="1"/>
  <c r="E313" i="3"/>
  <c r="F313" i="3" s="1"/>
  <c r="E407" i="3"/>
  <c r="F407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14" i="3"/>
  <c r="F414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<sst xmlns="http://schemas.openxmlformats.org/spreadsheetml/2006/main" count="10471" uniqueCount="8064">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</sst>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4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5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74" workbookViewId="0">
      <selection activeCell="B2680" sqref="B2680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51"/>
      <c r="B1" s="751"/>
      <c r="C1" s="751"/>
      <c r="D1" s="751"/>
      <c r="E1" s="752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53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54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54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54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55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56" t="s">
        <v>3255</v>
      </c>
      <c r="F1120" s="756"/>
      <c r="G1120" s="756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57" t="s">
        <v>4176</v>
      </c>
      <c r="B1490" s="759"/>
      <c r="C1490" s="761" t="s">
        <v>4177</v>
      </c>
      <c r="D1490" s="763"/>
      <c r="E1490" s="763"/>
    </row>
    <row r="1491" spans="1:5" ht="26.45" customHeight="1" x14ac:dyDescent="0.25">
      <c r="A1491" s="758"/>
      <c r="B1491" s="760"/>
      <c r="C1491" s="762"/>
      <c r="D1491" s="764"/>
      <c r="E1491" s="764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65" t="s">
        <v>4984</v>
      </c>
      <c r="D1803" s="765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66" t="s">
        <v>5223</v>
      </c>
      <c r="I1893" s="766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67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67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68" t="s">
        <v>5540</v>
      </c>
      <c r="E2010" s="769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70" t="s">
        <v>5632</v>
      </c>
      <c r="G2048" s="770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50" t="s">
        <v>5963</v>
      </c>
      <c r="D2183" s="750"/>
      <c r="E2183" s="750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71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72"/>
      <c r="B2296" s="278" t="s">
        <v>6236</v>
      </c>
      <c r="C2296" s="279" t="s">
        <v>6237</v>
      </c>
      <c r="D2296" s="292"/>
    </row>
    <row r="2297" spans="1:5" ht="23.25" customHeight="1" x14ac:dyDescent="0.35">
      <c r="A2297" s="772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73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74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74"/>
      <c r="B2303" s="72" t="s">
        <v>6252</v>
      </c>
      <c r="C2303" s="250"/>
      <c r="D2303" s="298"/>
      <c r="E2303" s="209"/>
    </row>
    <row r="2304" spans="1:5" ht="20.25" customHeight="1" x14ac:dyDescent="0.3">
      <c r="A2304" s="774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75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75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76" t="s">
        <v>6575</v>
      </c>
      <c r="E2443" s="776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77" t="s">
        <v>6583</v>
      </c>
      <c r="C2446" s="777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320.25" customHeight="1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7681</v>
      </c>
      <c r="B2679" s="53" t="s">
        <v>8052</v>
      </c>
    </row>
    <row r="2680" spans="1:3" ht="23.25" x14ac:dyDescent="0.35">
      <c r="A2680" s="52" t="s">
        <v>7686</v>
      </c>
      <c r="B2680" s="53" t="s">
        <v>7687</v>
      </c>
    </row>
    <row r="2681" spans="1:3" ht="23.25" x14ac:dyDescent="0.35">
      <c r="A2681" s="52" t="s">
        <v>7718</v>
      </c>
      <c r="B2681" s="53" t="s">
        <v>7717</v>
      </c>
    </row>
    <row r="2682" spans="1:3" ht="23.25" x14ac:dyDescent="0.35">
      <c r="A2682" s="52" t="s">
        <v>7721</v>
      </c>
      <c r="B2682" s="53" t="s">
        <v>7720</v>
      </c>
    </row>
    <row r="2683" spans="1:3" ht="23.25" x14ac:dyDescent="0.35">
      <c r="A2683" s="52" t="s">
        <v>7736</v>
      </c>
      <c r="B2683" s="53" t="s">
        <v>7737</v>
      </c>
    </row>
    <row r="2684" spans="1:3" ht="23.25" x14ac:dyDescent="0.35">
      <c r="A2684" s="52" t="s">
        <v>7751</v>
      </c>
      <c r="B2684" s="53" t="s">
        <v>7749</v>
      </c>
      <c r="C2684" s="690" t="s">
        <v>7750</v>
      </c>
    </row>
    <row r="2685" spans="1:3" ht="23.25" x14ac:dyDescent="0.35">
      <c r="A2685" s="52" t="s">
        <v>7823</v>
      </c>
      <c r="B2685" s="53" t="s">
        <v>7824</v>
      </c>
    </row>
    <row r="2686" spans="1:3" ht="23.25" x14ac:dyDescent="0.35">
      <c r="A2686" s="52" t="s">
        <v>7918</v>
      </c>
      <c r="B2686" s="53" t="s">
        <v>7919</v>
      </c>
    </row>
    <row r="2687" spans="1:3" ht="23.25" x14ac:dyDescent="0.35">
      <c r="A2687" s="52" t="s">
        <v>7967</v>
      </c>
      <c r="B2687" s="53" t="s">
        <v>7968</v>
      </c>
    </row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78" t="s">
        <v>7617</v>
      </c>
      <c r="B1" s="779"/>
      <c r="C1" s="624"/>
      <c r="D1" s="778" t="s">
        <v>7616</v>
      </c>
      <c r="E1" s="779"/>
      <c r="F1" s="624"/>
      <c r="G1" s="778" t="s">
        <v>7607</v>
      </c>
      <c r="H1" s="779"/>
      <c r="I1" s="624"/>
      <c r="J1" s="778" t="s">
        <v>7601</v>
      </c>
      <c r="K1" s="779"/>
      <c r="L1" s="624"/>
      <c r="M1" s="778" t="s">
        <v>7588</v>
      </c>
      <c r="N1" s="779"/>
      <c r="O1" s="624"/>
      <c r="P1" s="778" t="s">
        <v>7585</v>
      </c>
      <c r="Q1" s="779"/>
      <c r="R1" s="624"/>
      <c r="S1" s="778" t="s">
        <v>7569</v>
      </c>
      <c r="T1" s="779"/>
      <c r="U1" s="624"/>
      <c r="V1" s="778" t="s">
        <v>7535</v>
      </c>
      <c r="W1" s="779"/>
      <c r="X1" s="624"/>
      <c r="Y1" s="778" t="s">
        <v>7518</v>
      </c>
      <c r="Z1" s="779"/>
      <c r="AA1" s="624"/>
      <c r="AB1" s="778" t="s">
        <v>7509</v>
      </c>
      <c r="AC1" s="779"/>
      <c r="AD1" s="624"/>
      <c r="AE1" s="778" t="s">
        <v>7506</v>
      </c>
      <c r="AF1" s="779"/>
      <c r="AG1" s="624"/>
      <c r="AH1" s="778" t="s">
        <v>7470</v>
      </c>
      <c r="AI1" s="779"/>
      <c r="AJ1" s="624"/>
      <c r="AK1" s="778" t="s">
        <v>7433</v>
      </c>
      <c r="AL1" s="779"/>
      <c r="AM1" s="624"/>
      <c r="AN1" s="778" t="s">
        <v>7429</v>
      </c>
      <c r="AO1" s="779"/>
      <c r="AP1" s="624"/>
      <c r="AQ1" s="778" t="s">
        <v>7410</v>
      </c>
      <c r="AR1" s="779"/>
      <c r="AS1" s="624"/>
      <c r="AT1" s="778" t="s">
        <v>7340</v>
      </c>
      <c r="AU1" s="779"/>
      <c r="AV1" s="624"/>
      <c r="AW1" s="778" t="s">
        <v>7341</v>
      </c>
      <c r="AX1" s="779"/>
      <c r="AY1" s="625"/>
      <c r="AZ1" s="778" t="s">
        <v>7342</v>
      </c>
      <c r="BA1" s="779"/>
      <c r="BC1" s="778" t="s">
        <v>7343</v>
      </c>
      <c r="BD1" s="779"/>
      <c r="BE1" s="625"/>
      <c r="BF1" s="778" t="s">
        <v>7344</v>
      </c>
      <c r="BG1" s="779"/>
      <c r="BI1" s="778" t="s">
        <v>7345</v>
      </c>
      <c r="BJ1" s="779"/>
      <c r="BK1" s="626"/>
      <c r="BL1" s="782" t="s">
        <v>7346</v>
      </c>
      <c r="BM1" s="783"/>
      <c r="BN1" s="626"/>
      <c r="BO1" s="626"/>
      <c r="BP1" s="782" t="s">
        <v>7346</v>
      </c>
      <c r="BQ1" s="783"/>
      <c r="BS1" s="782" t="s">
        <v>7347</v>
      </c>
      <c r="BT1" s="783"/>
      <c r="BV1" s="782" t="s">
        <v>7347</v>
      </c>
      <c r="BW1" s="783"/>
      <c r="BY1" s="782" t="s">
        <v>7347</v>
      </c>
      <c r="BZ1" s="783"/>
    </row>
    <row r="2" spans="1:78" s="493" customFormat="1" ht="18" customHeight="1" x14ac:dyDescent="0.35">
      <c r="A2" s="780"/>
      <c r="B2" s="781"/>
      <c r="C2" s="627"/>
      <c r="D2" s="780"/>
      <c r="E2" s="781"/>
      <c r="F2" s="627"/>
      <c r="G2" s="780"/>
      <c r="H2" s="781"/>
      <c r="I2" s="627"/>
      <c r="J2" s="780"/>
      <c r="K2" s="781"/>
      <c r="L2" s="627"/>
      <c r="M2" s="780"/>
      <c r="N2" s="781"/>
      <c r="O2" s="627"/>
      <c r="P2" s="780"/>
      <c r="Q2" s="781"/>
      <c r="R2" s="627"/>
      <c r="S2" s="780"/>
      <c r="T2" s="781"/>
      <c r="U2" s="627"/>
      <c r="V2" s="780"/>
      <c r="W2" s="781"/>
      <c r="X2" s="627"/>
      <c r="Y2" s="780"/>
      <c r="Z2" s="781"/>
      <c r="AA2" s="627"/>
      <c r="AB2" s="780"/>
      <c r="AC2" s="781"/>
      <c r="AD2" s="627"/>
      <c r="AE2" s="780"/>
      <c r="AF2" s="781"/>
      <c r="AG2" s="627"/>
      <c r="AH2" s="780"/>
      <c r="AI2" s="781"/>
      <c r="AJ2" s="627"/>
      <c r="AK2" s="780"/>
      <c r="AL2" s="781"/>
      <c r="AM2" s="627"/>
      <c r="AN2" s="780"/>
      <c r="AO2" s="781"/>
      <c r="AP2" s="627"/>
      <c r="AQ2" s="780"/>
      <c r="AR2" s="781"/>
      <c r="AS2" s="627"/>
      <c r="AT2" s="780"/>
      <c r="AU2" s="781"/>
      <c r="AV2" s="627"/>
      <c r="AW2" s="780"/>
      <c r="AX2" s="781"/>
      <c r="AY2" s="628"/>
      <c r="AZ2" s="780"/>
      <c r="BA2" s="781"/>
      <c r="BC2" s="780"/>
      <c r="BD2" s="781"/>
      <c r="BE2" s="628"/>
      <c r="BF2" s="780"/>
      <c r="BG2" s="781"/>
      <c r="BI2" s="780"/>
      <c r="BJ2" s="781"/>
      <c r="BK2" s="629"/>
      <c r="BL2" s="784"/>
      <c r="BM2" s="785"/>
      <c r="BN2" s="629"/>
      <c r="BO2" s="629"/>
      <c r="BP2" s="784"/>
      <c r="BQ2" s="785"/>
      <c r="BS2" s="784"/>
      <c r="BT2" s="785"/>
      <c r="BV2" s="784"/>
      <c r="BW2" s="785"/>
      <c r="BY2" s="784"/>
      <c r="BZ2" s="785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86" t="s">
        <v>7782</v>
      </c>
      <c r="B1" s="786"/>
      <c r="C1" s="786"/>
      <c r="D1" s="786"/>
      <c r="E1" s="786"/>
      <c r="G1" s="786" t="s">
        <v>7788</v>
      </c>
      <c r="H1" s="786"/>
      <c r="I1" s="786"/>
      <c r="J1" s="786"/>
      <c r="K1" s="786"/>
      <c r="M1" s="786" t="s">
        <v>7790</v>
      </c>
      <c r="N1" s="786"/>
      <c r="O1" s="786"/>
      <c r="P1" s="786"/>
      <c r="Q1" s="786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tabSelected="1" zoomScale="90" zoomScaleNormal="90" workbookViewId="0">
      <pane ySplit="2" topLeftCell="A192" activePane="bottomLeft" state="frozen"/>
      <selection pane="bottomLeft" activeCell="B215" sqref="B215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87" t="s">
        <v>7624</v>
      </c>
      <c r="B1" s="787"/>
      <c r="C1" s="787"/>
      <c r="D1" s="787"/>
      <c r="E1" s="787"/>
      <c r="G1" s="787" t="s">
        <v>7726</v>
      </c>
      <c r="H1" s="787"/>
      <c r="I1" s="787"/>
      <c r="J1" s="787"/>
      <c r="K1" s="787"/>
      <c r="N1" s="788" t="s">
        <v>7768</v>
      </c>
      <c r="O1" s="788"/>
      <c r="P1" s="788"/>
      <c r="Q1" s="788"/>
      <c r="R1" s="788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SUM(C154:C999)</f>
        <v>24527380</v>
      </c>
      <c r="M4" s="382">
        <f>L4+L5+L6</f>
        <v>65546945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SUM(I205:I1003)</f>
        <v>38769565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>
        <v>45367</v>
      </c>
      <c r="B187" s="655" t="s">
        <v>7962</v>
      </c>
      <c r="C187" s="348">
        <v>100000</v>
      </c>
      <c r="D187" s="348"/>
      <c r="E187" s="349">
        <f>E186+D187-C187</f>
        <v>9900000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337" t="s">
        <v>7978</v>
      </c>
      <c r="C188" s="348">
        <v>1000000</v>
      </c>
      <c r="D188" s="348"/>
      <c r="E188" s="349">
        <f>E187+D188-C188</f>
        <v>8900000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45369</v>
      </c>
      <c r="B189" s="337" t="s">
        <v>7978</v>
      </c>
      <c r="C189" s="348">
        <v>1000000</v>
      </c>
      <c r="D189" s="348"/>
      <c r="E189" s="349">
        <f t="shared" ref="E189:E200" si="10">E188+D189-C189</f>
        <v>7900000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655" t="s">
        <v>7828</v>
      </c>
      <c r="C190" s="348">
        <v>1000000</v>
      </c>
      <c r="D190" s="348"/>
      <c r="E190" s="349">
        <f t="shared" si="10"/>
        <v>6900000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45370</v>
      </c>
      <c r="B191" s="337" t="s">
        <v>7981</v>
      </c>
      <c r="C191" s="348">
        <v>300000</v>
      </c>
      <c r="D191" s="348"/>
      <c r="E191" s="349">
        <f t="shared" si="10"/>
        <v>6600000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45371</v>
      </c>
      <c r="B192" s="337" t="s">
        <v>7982</v>
      </c>
      <c r="C192" s="348">
        <v>50000</v>
      </c>
      <c r="D192" s="348"/>
      <c r="E192" s="349">
        <f t="shared" si="10"/>
        <v>6550000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45373</v>
      </c>
      <c r="B193" s="337" t="s">
        <v>7986</v>
      </c>
      <c r="C193" s="348">
        <v>500000</v>
      </c>
      <c r="D193" s="348"/>
      <c r="E193" s="349">
        <f t="shared" si="10"/>
        <v>6050000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45377</v>
      </c>
      <c r="B194" s="337" t="s">
        <v>7987</v>
      </c>
      <c r="C194" s="348">
        <v>500000</v>
      </c>
      <c r="D194" s="348"/>
      <c r="E194" s="349">
        <f t="shared" si="10"/>
        <v>5550000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45380</v>
      </c>
      <c r="B195" s="337" t="s">
        <v>7988</v>
      </c>
      <c r="C195" s="348">
        <v>500000</v>
      </c>
      <c r="D195" s="348"/>
      <c r="E195" s="349">
        <f t="shared" si="10"/>
        <v>5050000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45384</v>
      </c>
      <c r="B196" s="337" t="s">
        <v>7987</v>
      </c>
      <c r="C196" s="348">
        <v>950000</v>
      </c>
      <c r="D196" s="348"/>
      <c r="E196" s="349">
        <f t="shared" si="10"/>
        <v>4100000</v>
      </c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654">
        <v>45385</v>
      </c>
      <c r="B197" s="337" t="s">
        <v>7987</v>
      </c>
      <c r="C197" s="348">
        <v>800000</v>
      </c>
      <c r="D197" s="348"/>
      <c r="E197" s="349">
        <f t="shared" si="10"/>
        <v>3300000</v>
      </c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654">
        <v>45386</v>
      </c>
      <c r="B198" s="337" t="s">
        <v>8013</v>
      </c>
      <c r="C198" s="348"/>
      <c r="D198" s="348">
        <v>500000</v>
      </c>
      <c r="E198" s="349">
        <f t="shared" si="10"/>
        <v>3800000</v>
      </c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654">
        <v>45386</v>
      </c>
      <c r="B199" s="337" t="s">
        <v>7876</v>
      </c>
      <c r="C199" s="348"/>
      <c r="D199" s="348">
        <v>1310000</v>
      </c>
      <c r="E199" s="349">
        <f t="shared" si="10"/>
        <v>5110000</v>
      </c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654">
        <v>45386</v>
      </c>
      <c r="B200" s="655" t="s">
        <v>7708</v>
      </c>
      <c r="C200" s="348">
        <v>700000</v>
      </c>
      <c r="D200" s="348"/>
      <c r="E200" s="349">
        <f t="shared" si="10"/>
        <v>4410000</v>
      </c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654">
        <v>45388</v>
      </c>
      <c r="B201" s="655" t="s">
        <v>8015</v>
      </c>
      <c r="C201" s="348">
        <v>200000</v>
      </c>
      <c r="D201" s="348"/>
      <c r="E201" s="349">
        <f t="shared" ref="E201:E208" si="11">E200+D201-C201</f>
        <v>4210000</v>
      </c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654">
        <v>45402</v>
      </c>
      <c r="B202" s="337" t="s">
        <v>8023</v>
      </c>
      <c r="C202" s="348"/>
      <c r="D202" s="348">
        <v>2700000</v>
      </c>
      <c r="E202" s="349">
        <f t="shared" si="11"/>
        <v>6910000</v>
      </c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654">
        <v>45404</v>
      </c>
      <c r="B203" s="655" t="s">
        <v>7962</v>
      </c>
      <c r="C203" s="348">
        <v>300000</v>
      </c>
      <c r="D203" s="348"/>
      <c r="E203" s="349">
        <f t="shared" si="11"/>
        <v>6610000</v>
      </c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ht="30" x14ac:dyDescent="0.25">
      <c r="A204" s="654">
        <v>45404</v>
      </c>
      <c r="B204" s="655" t="s">
        <v>8027</v>
      </c>
      <c r="C204" s="348">
        <v>300000</v>
      </c>
      <c r="D204" s="348"/>
      <c r="E204" s="349">
        <f t="shared" si="11"/>
        <v>6310000</v>
      </c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654">
        <v>45404</v>
      </c>
      <c r="B205" s="337" t="s">
        <v>8038</v>
      </c>
      <c r="C205" s="348">
        <v>13600</v>
      </c>
      <c r="D205" s="348"/>
      <c r="E205" s="349">
        <f t="shared" si="11"/>
        <v>6296400</v>
      </c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654">
        <v>45404</v>
      </c>
      <c r="B206" s="337" t="s">
        <v>8038</v>
      </c>
      <c r="C206" s="348">
        <v>3600</v>
      </c>
      <c r="D206" s="348"/>
      <c r="E206" s="349">
        <f t="shared" si="11"/>
        <v>6292800</v>
      </c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654">
        <v>45409</v>
      </c>
      <c r="B207" s="337" t="s">
        <v>7987</v>
      </c>
      <c r="C207" s="348">
        <v>500000</v>
      </c>
      <c r="D207" s="348"/>
      <c r="E207" s="349">
        <f t="shared" si="11"/>
        <v>5792800</v>
      </c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654">
        <v>45416</v>
      </c>
      <c r="B208" s="337" t="s">
        <v>8058</v>
      </c>
      <c r="C208" s="348">
        <v>500000</v>
      </c>
      <c r="D208" s="348"/>
      <c r="E208" s="349">
        <f t="shared" si="11"/>
        <v>5292800</v>
      </c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654">
        <v>45418</v>
      </c>
      <c r="B209" s="337" t="s">
        <v>7894</v>
      </c>
      <c r="C209" s="348">
        <v>300000</v>
      </c>
      <c r="D209" s="348"/>
      <c r="E209" s="349">
        <f t="shared" ref="E209:E214" si="12">E208+D209-C209</f>
        <v>4992800</v>
      </c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654">
        <v>45418</v>
      </c>
      <c r="B210" s="337" t="s">
        <v>8046</v>
      </c>
      <c r="C210" s="348">
        <v>50000</v>
      </c>
      <c r="D210" s="348"/>
      <c r="E210" s="349">
        <f t="shared" si="12"/>
        <v>4942800</v>
      </c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654">
        <v>45420</v>
      </c>
      <c r="B211" s="337" t="s">
        <v>8056</v>
      </c>
      <c r="C211" s="348"/>
      <c r="D211" s="348">
        <v>8254400</v>
      </c>
      <c r="E211" s="349">
        <f t="shared" si="12"/>
        <v>13197200</v>
      </c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654">
        <v>45422</v>
      </c>
      <c r="B212" s="337" t="s">
        <v>8060</v>
      </c>
      <c r="C212" s="348">
        <v>170000</v>
      </c>
      <c r="D212" s="348"/>
      <c r="E212" s="349">
        <f t="shared" si="12"/>
        <v>13027200</v>
      </c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654">
        <v>45422</v>
      </c>
      <c r="B213" s="337" t="s">
        <v>8059</v>
      </c>
      <c r="C213" s="348">
        <v>100000</v>
      </c>
      <c r="D213" s="348"/>
      <c r="E213" s="349">
        <f t="shared" si="12"/>
        <v>12927200</v>
      </c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654">
        <v>45425</v>
      </c>
      <c r="B214" s="337" t="s">
        <v>8063</v>
      </c>
      <c r="C214" s="348">
        <v>51350</v>
      </c>
      <c r="D214" s="348"/>
      <c r="E214" s="349">
        <f t="shared" si="12"/>
        <v>12875850</v>
      </c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656"/>
      <c r="B223" s="655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108600</v>
      </c>
      <c r="J233" s="349"/>
      <c r="K233" s="420">
        <f t="shared" si="9"/>
        <v>9394036.6699999999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9144036.6699999999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8944036.6699999999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8839236.6699999999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8639236.6699999999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8439236.6699999999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8399236.6699999999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8149236.6699999999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8109236.6699999999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8089056.6699999999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7789056.6699999999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7160386.6699999999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6963496.6699999999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6888546.6699999999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6583926.6699999999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6543926.6699999999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6394926.6699999999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6094926.6699999999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5819926.6699999999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4819926.67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4624426.67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4602826.67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4524326.67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4324326.67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4124326.67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4108326.67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374" si="13">J259+K258-I259</f>
        <v>4008326.67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3"/>
        <v>3975326.67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3"/>
        <v>3925326.67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3"/>
        <v>3779326.67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3"/>
        <v>3643390.67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3"/>
        <v>3613390.67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3"/>
        <v>2280390.67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3"/>
        <v>2225990.67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3"/>
        <v>2125990.67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3"/>
        <v>2025990.67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3"/>
        <v>1955990.67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3"/>
        <v>1905990.67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3"/>
        <v>1680990.67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3"/>
        <v>1659990.67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3"/>
        <v>1650990.67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3"/>
        <v>1417490.67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3"/>
        <v>1381890.67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3"/>
        <v>1349890.67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3"/>
        <v>1337890.67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3"/>
        <v>1297890.67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3"/>
        <v>1047890.6699999999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3"/>
        <v>922890.66999999993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3"/>
        <v>875890.66999999993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3"/>
        <v>815290.66999999993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3"/>
        <v>805690.66999999993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3"/>
        <v>765740.66999999993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3"/>
        <v>5825740.6699999999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3"/>
        <v>11835740.67</v>
      </c>
      <c r="L286" s="380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95" t="s">
        <v>7352</v>
      </c>
      <c r="I287" s="689">
        <v>110000</v>
      </c>
      <c r="J287" s="348"/>
      <c r="K287" s="420">
        <f t="shared" si="13"/>
        <v>11725740.67</v>
      </c>
      <c r="L287" s="380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7971</v>
      </c>
      <c r="I288" s="348">
        <v>5060000</v>
      </c>
      <c r="J288" s="348"/>
      <c r="K288" s="420">
        <f t="shared" si="13"/>
        <v>6665740.6699999999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7972</v>
      </c>
      <c r="I289" s="348">
        <v>250000</v>
      </c>
      <c r="J289" s="348"/>
      <c r="K289" s="420">
        <f t="shared" si="13"/>
        <v>6415740.6699999999</v>
      </c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69">
        <v>45364</v>
      </c>
      <c r="H290" s="655" t="s">
        <v>7973</v>
      </c>
      <c r="I290" s="348">
        <v>50000</v>
      </c>
      <c r="J290" s="348"/>
      <c r="K290" s="420">
        <f t="shared" si="13"/>
        <v>6365740.6699999999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45364</v>
      </c>
      <c r="H291" s="655" t="s">
        <v>7974</v>
      </c>
      <c r="I291" s="348">
        <v>25500</v>
      </c>
      <c r="J291" s="348"/>
      <c r="K291" s="420">
        <f t="shared" si="13"/>
        <v>6340240.6699999999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45365</v>
      </c>
      <c r="H292" s="655" t="s">
        <v>7953</v>
      </c>
      <c r="I292" s="348">
        <v>100000</v>
      </c>
      <c r="J292" s="348"/>
      <c r="K292" s="420">
        <f t="shared" si="13"/>
        <v>6240240.6699999999</v>
      </c>
      <c r="N292" s="656"/>
      <c r="O292" s="655"/>
      <c r="P292" s="348"/>
      <c r="Q292" s="348"/>
      <c r="R292" s="563"/>
    </row>
    <row r="293" spans="1:18" s="18" customFormat="1" ht="30" x14ac:dyDescent="0.25">
      <c r="A293" s="656"/>
      <c r="B293" s="655"/>
      <c r="C293" s="348"/>
      <c r="D293" s="348"/>
      <c r="E293" s="349"/>
      <c r="G293" s="669">
        <v>45366</v>
      </c>
      <c r="H293" s="655" t="s">
        <v>7977</v>
      </c>
      <c r="I293" s="348">
        <v>250000</v>
      </c>
      <c r="J293" s="348"/>
      <c r="K293" s="420">
        <f t="shared" si="13"/>
        <v>5990240.6699999999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45367</v>
      </c>
      <c r="H294" s="655" t="s">
        <v>7976</v>
      </c>
      <c r="I294" s="348">
        <v>58470</v>
      </c>
      <c r="J294" s="348"/>
      <c r="K294" s="420">
        <f t="shared" si="13"/>
        <v>5931770.6699999999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7610</v>
      </c>
      <c r="I295" s="348">
        <v>791000</v>
      </c>
      <c r="J295" s="348"/>
      <c r="K295" s="420">
        <f t="shared" si="13"/>
        <v>5140770.67</v>
      </c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69">
        <v>45369</v>
      </c>
      <c r="H296" s="655" t="s">
        <v>7979</v>
      </c>
      <c r="I296" s="348">
        <v>10000</v>
      </c>
      <c r="J296" s="348"/>
      <c r="K296" s="420">
        <f t="shared" si="13"/>
        <v>5130770.67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45369</v>
      </c>
      <c r="H297" s="655" t="s">
        <v>7963</v>
      </c>
      <c r="I297" s="348">
        <v>38000</v>
      </c>
      <c r="J297" s="348"/>
      <c r="K297" s="420">
        <f t="shared" si="13"/>
        <v>5092770.67</v>
      </c>
      <c r="N297" s="656"/>
      <c r="O297" s="655"/>
      <c r="P297" s="348"/>
      <c r="Q297" s="348"/>
      <c r="R297" s="563"/>
    </row>
    <row r="298" spans="1:18" s="18" customFormat="1" ht="30" x14ac:dyDescent="0.25">
      <c r="A298" s="656"/>
      <c r="B298" s="655"/>
      <c r="C298" s="348"/>
      <c r="D298" s="348"/>
      <c r="E298" s="349"/>
      <c r="G298" s="669">
        <v>45370</v>
      </c>
      <c r="H298" s="655" t="s">
        <v>7942</v>
      </c>
      <c r="I298" s="348">
        <v>30000</v>
      </c>
      <c r="J298" s="348"/>
      <c r="K298" s="420">
        <f t="shared" si="13"/>
        <v>5062770.67</v>
      </c>
      <c r="N298" s="656"/>
      <c r="O298" s="655"/>
      <c r="P298" s="348"/>
      <c r="Q298" s="348"/>
      <c r="R298" s="563"/>
    </row>
    <row r="299" spans="1:18" s="18" customFormat="1" ht="45" x14ac:dyDescent="0.25">
      <c r="A299" s="656"/>
      <c r="B299" s="655"/>
      <c r="C299" s="348"/>
      <c r="D299" s="348"/>
      <c r="E299" s="349"/>
      <c r="G299" s="669">
        <v>45370</v>
      </c>
      <c r="H299" s="655" t="s">
        <v>7980</v>
      </c>
      <c r="I299" s="348">
        <v>43500</v>
      </c>
      <c r="J299" s="348"/>
      <c r="K299" s="420">
        <f t="shared" si="13"/>
        <v>5019270.67</v>
      </c>
      <c r="N299" s="656"/>
      <c r="O299" s="655"/>
      <c r="P299" s="348"/>
      <c r="Q299" s="348"/>
      <c r="R299" s="563"/>
    </row>
    <row r="300" spans="1:18" s="18" customFormat="1" ht="30" x14ac:dyDescent="0.25">
      <c r="A300" s="656"/>
      <c r="B300" s="655"/>
      <c r="C300" s="348"/>
      <c r="D300" s="348"/>
      <c r="E300" s="349"/>
      <c r="G300" s="669">
        <v>45371</v>
      </c>
      <c r="H300" s="655" t="s">
        <v>7983</v>
      </c>
      <c r="I300" s="348">
        <v>288000</v>
      </c>
      <c r="J300" s="348"/>
      <c r="K300" s="420">
        <f t="shared" si="13"/>
        <v>4731270.67</v>
      </c>
      <c r="N300" s="656"/>
      <c r="O300" s="655"/>
      <c r="P300" s="348"/>
      <c r="Q300" s="348"/>
      <c r="R300" s="563"/>
    </row>
    <row r="301" spans="1:18" s="18" customFormat="1" ht="45" x14ac:dyDescent="0.25">
      <c r="A301" s="656"/>
      <c r="B301" s="655"/>
      <c r="C301" s="348"/>
      <c r="D301" s="348"/>
      <c r="E301" s="349"/>
      <c r="G301" s="669">
        <v>45371</v>
      </c>
      <c r="H301" s="695" t="s">
        <v>7984</v>
      </c>
      <c r="I301" s="689">
        <v>150000</v>
      </c>
      <c r="J301" s="348"/>
      <c r="K301" s="420">
        <f t="shared" si="13"/>
        <v>4581270.67</v>
      </c>
      <c r="N301" s="656"/>
      <c r="O301" s="655"/>
      <c r="P301" s="348"/>
      <c r="Q301" s="348"/>
      <c r="R301" s="563"/>
    </row>
    <row r="302" spans="1:18" s="18" customFormat="1" ht="30" x14ac:dyDescent="0.25">
      <c r="A302" s="656"/>
      <c r="B302" s="655"/>
      <c r="C302" s="348"/>
      <c r="D302" s="348"/>
      <c r="E302" s="349"/>
      <c r="G302" s="669">
        <v>45373</v>
      </c>
      <c r="H302" s="655" t="s">
        <v>7985</v>
      </c>
      <c r="I302" s="348">
        <v>60000</v>
      </c>
      <c r="J302" s="348"/>
      <c r="K302" s="420">
        <f t="shared" si="13"/>
        <v>4521270.67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45373</v>
      </c>
      <c r="H303" s="655" t="s">
        <v>7989</v>
      </c>
      <c r="I303" s="348">
        <v>20000</v>
      </c>
      <c r="J303" s="348"/>
      <c r="K303" s="420">
        <f t="shared" si="13"/>
        <v>4501270.67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7995</v>
      </c>
      <c r="I304" s="348">
        <v>151240</v>
      </c>
      <c r="J304" s="348"/>
      <c r="K304" s="420">
        <f t="shared" si="13"/>
        <v>4350030.67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7994</v>
      </c>
      <c r="I305" s="348">
        <v>46370</v>
      </c>
      <c r="J305" s="348"/>
      <c r="K305" s="420">
        <f t="shared" si="13"/>
        <v>4303660.67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7993</v>
      </c>
      <c r="I306" s="348">
        <v>368853</v>
      </c>
      <c r="J306" s="348"/>
      <c r="K306" s="420">
        <f t="shared" si="13"/>
        <v>3934807.67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45376</v>
      </c>
      <c r="H307" s="655" t="s">
        <v>7992</v>
      </c>
      <c r="I307" s="348">
        <v>100000</v>
      </c>
      <c r="J307" s="348"/>
      <c r="K307" s="420">
        <f t="shared" si="13"/>
        <v>3834807.67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7991</v>
      </c>
      <c r="I308" s="743">
        <v>300000</v>
      </c>
      <c r="J308" s="348"/>
      <c r="K308" s="420">
        <f t="shared" si="13"/>
        <v>3534807.67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45377</v>
      </c>
      <c r="H309" s="655" t="s">
        <v>7990</v>
      </c>
      <c r="I309" s="348">
        <v>150000</v>
      </c>
      <c r="J309" s="348"/>
      <c r="K309" s="420">
        <f t="shared" si="13"/>
        <v>3384807.67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3"/>
        <v>3366807.67</v>
      </c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69">
        <v>45380</v>
      </c>
      <c r="H311" s="655" t="s">
        <v>7989</v>
      </c>
      <c r="I311" s="348">
        <v>18000</v>
      </c>
      <c r="J311" s="348"/>
      <c r="K311" s="420">
        <f t="shared" si="13"/>
        <v>3348807.67</v>
      </c>
      <c r="N311" s="656"/>
      <c r="O311" s="655"/>
      <c r="P311" s="348"/>
      <c r="Q311" s="348"/>
      <c r="R311" s="563"/>
    </row>
    <row r="312" spans="1:18" s="18" customFormat="1" ht="30" x14ac:dyDescent="0.25">
      <c r="A312" s="656"/>
      <c r="B312" s="655"/>
      <c r="C312" s="348"/>
      <c r="D312" s="348"/>
      <c r="E312" s="349"/>
      <c r="G312" s="669">
        <v>45380</v>
      </c>
      <c r="H312" s="655" t="s">
        <v>7998</v>
      </c>
      <c r="I312" s="348">
        <v>1000000</v>
      </c>
      <c r="J312" s="348"/>
      <c r="K312" s="420">
        <f t="shared" si="13"/>
        <v>2348807.67</v>
      </c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69">
        <v>45381</v>
      </c>
      <c r="H313" s="655" t="s">
        <v>7999</v>
      </c>
      <c r="I313" s="348">
        <v>15886</v>
      </c>
      <c r="J313" s="348"/>
      <c r="K313" s="420">
        <f t="shared" si="13"/>
        <v>2332921.67</v>
      </c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69">
        <v>45383</v>
      </c>
      <c r="H314" s="655" t="s">
        <v>8000</v>
      </c>
      <c r="I314" s="348">
        <v>223000</v>
      </c>
      <c r="J314" s="348"/>
      <c r="K314" s="420">
        <f t="shared" si="13"/>
        <v>2109921.67</v>
      </c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69">
        <v>45383</v>
      </c>
      <c r="H315" s="655" t="s">
        <v>8001</v>
      </c>
      <c r="I315" s="348">
        <v>100000</v>
      </c>
      <c r="J315" s="348"/>
      <c r="K315" s="420">
        <f t="shared" si="13"/>
        <v>2009921.67</v>
      </c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69">
        <v>45384</v>
      </c>
      <c r="H316" s="655" t="s">
        <v>8002</v>
      </c>
      <c r="I316" s="348">
        <v>50000</v>
      </c>
      <c r="J316" s="348"/>
      <c r="K316" s="420">
        <f t="shared" si="13"/>
        <v>1959921.67</v>
      </c>
      <c r="N316" s="656"/>
      <c r="O316" s="655"/>
      <c r="P316" s="348"/>
      <c r="Q316" s="348"/>
      <c r="R316" s="563"/>
    </row>
    <row r="317" spans="1:18" s="18" customFormat="1" ht="30" x14ac:dyDescent="0.25">
      <c r="A317" s="656"/>
      <c r="B317" s="655"/>
      <c r="C317" s="348"/>
      <c r="D317" s="348"/>
      <c r="E317" s="349"/>
      <c r="G317" s="669">
        <v>45384</v>
      </c>
      <c r="H317" s="655" t="s">
        <v>8003</v>
      </c>
      <c r="I317" s="348">
        <v>50000</v>
      </c>
      <c r="J317" s="348"/>
      <c r="K317" s="420">
        <f t="shared" si="13"/>
        <v>1909921.67</v>
      </c>
      <c r="N317" s="656"/>
      <c r="O317" s="655"/>
      <c r="P317" s="348"/>
      <c r="Q317" s="348"/>
      <c r="R317" s="563"/>
    </row>
    <row r="318" spans="1:18" s="18" customFormat="1" ht="30" x14ac:dyDescent="0.25">
      <c r="A318" s="656"/>
      <c r="B318" s="655"/>
      <c r="C318" s="348"/>
      <c r="D318" s="348"/>
      <c r="E318" s="349"/>
      <c r="G318" s="669">
        <v>45385</v>
      </c>
      <c r="H318" s="655" t="s">
        <v>8006</v>
      </c>
      <c r="I318" s="348">
        <v>250000</v>
      </c>
      <c r="J318" s="348"/>
      <c r="K318" s="420">
        <f t="shared" si="13"/>
        <v>1659921.67</v>
      </c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69">
        <v>45386</v>
      </c>
      <c r="H319" s="655" t="s">
        <v>8007</v>
      </c>
      <c r="I319" s="348">
        <v>300000</v>
      </c>
      <c r="J319" s="348"/>
      <c r="K319" s="420">
        <f t="shared" si="13"/>
        <v>1359921.67</v>
      </c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69">
        <v>45386</v>
      </c>
      <c r="H320" s="655" t="s">
        <v>8009</v>
      </c>
      <c r="I320" s="348">
        <v>75000</v>
      </c>
      <c r="J320" s="348"/>
      <c r="K320" s="420">
        <f t="shared" si="13"/>
        <v>1284921.67</v>
      </c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69">
        <v>45386</v>
      </c>
      <c r="H321" s="655" t="s">
        <v>7973</v>
      </c>
      <c r="I321" s="348">
        <v>11000</v>
      </c>
      <c r="J321" s="348"/>
      <c r="K321" s="420">
        <f t="shared" si="13"/>
        <v>1273921.67</v>
      </c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69">
        <v>45386</v>
      </c>
      <c r="H322" s="655" t="s">
        <v>8008</v>
      </c>
      <c r="I322" s="348">
        <v>75970</v>
      </c>
      <c r="J322" s="348"/>
      <c r="K322" s="420">
        <f t="shared" si="13"/>
        <v>1197951.67</v>
      </c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69">
        <v>45386</v>
      </c>
      <c r="H323" s="655" t="s">
        <v>8010</v>
      </c>
      <c r="I323" s="348">
        <v>220000</v>
      </c>
      <c r="J323" s="348"/>
      <c r="K323" s="420">
        <f t="shared" si="13"/>
        <v>977951.66999999993</v>
      </c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69">
        <v>45386</v>
      </c>
      <c r="H324" s="655" t="s">
        <v>8011</v>
      </c>
      <c r="I324" s="348">
        <v>75000</v>
      </c>
      <c r="J324" s="348"/>
      <c r="K324" s="420">
        <f t="shared" si="13"/>
        <v>902951.66999999993</v>
      </c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69">
        <v>45386</v>
      </c>
      <c r="H325" s="655" t="s">
        <v>8012</v>
      </c>
      <c r="I325" s="348">
        <v>57260</v>
      </c>
      <c r="J325" s="348"/>
      <c r="K325" s="420">
        <f t="shared" si="13"/>
        <v>845691.66999999993</v>
      </c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69">
        <v>45386</v>
      </c>
      <c r="H326" s="655" t="s">
        <v>8014</v>
      </c>
      <c r="I326" s="348"/>
      <c r="J326" s="348">
        <v>2778135</v>
      </c>
      <c r="K326" s="420">
        <f t="shared" si="13"/>
        <v>3623826.67</v>
      </c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69">
        <v>45386</v>
      </c>
      <c r="H327" s="695" t="s">
        <v>7352</v>
      </c>
      <c r="I327" s="689">
        <v>28000</v>
      </c>
      <c r="J327" s="348"/>
      <c r="K327" s="420">
        <f t="shared" si="13"/>
        <v>3595826.67</v>
      </c>
      <c r="N327" s="656"/>
      <c r="O327" s="655"/>
      <c r="P327" s="348"/>
      <c r="Q327" s="348"/>
      <c r="R327" s="563"/>
    </row>
    <row r="328" spans="1:18" s="18" customFormat="1" ht="30" x14ac:dyDescent="0.25">
      <c r="A328" s="656"/>
      <c r="B328" s="655"/>
      <c r="C328" s="348"/>
      <c r="D328" s="348"/>
      <c r="E328" s="349"/>
      <c r="G328" s="669">
        <v>45388</v>
      </c>
      <c r="H328" s="655" t="s">
        <v>8016</v>
      </c>
      <c r="I328" s="348">
        <v>45000</v>
      </c>
      <c r="J328" s="348"/>
      <c r="K328" s="420">
        <f t="shared" si="13"/>
        <v>3550826.67</v>
      </c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69">
        <v>45388</v>
      </c>
      <c r="H329" s="655" t="s">
        <v>8017</v>
      </c>
      <c r="I329" s="348">
        <v>250000</v>
      </c>
      <c r="J329" s="348"/>
      <c r="K329" s="420">
        <f t="shared" si="13"/>
        <v>3300826.67</v>
      </c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69">
        <v>45389</v>
      </c>
      <c r="H330" s="655" t="s">
        <v>8017</v>
      </c>
      <c r="I330" s="348">
        <v>250000</v>
      </c>
      <c r="J330" s="348"/>
      <c r="K330" s="420">
        <f t="shared" si="13"/>
        <v>3050826.67</v>
      </c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69">
        <v>45390</v>
      </c>
      <c r="H331" s="655" t="s">
        <v>8018</v>
      </c>
      <c r="I331" s="348">
        <v>500000</v>
      </c>
      <c r="J331" s="348"/>
      <c r="K331" s="420">
        <f t="shared" si="13"/>
        <v>2550826.67</v>
      </c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69">
        <v>45391</v>
      </c>
      <c r="H332" s="655" t="s">
        <v>8019</v>
      </c>
      <c r="I332" s="348">
        <v>50000</v>
      </c>
      <c r="J332" s="348"/>
      <c r="K332" s="420">
        <f t="shared" si="13"/>
        <v>2500826.67</v>
      </c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69">
        <v>45398</v>
      </c>
      <c r="H333" s="655" t="s">
        <v>8020</v>
      </c>
      <c r="I333" s="348">
        <v>400000</v>
      </c>
      <c r="J333" s="348"/>
      <c r="K333" s="420">
        <f t="shared" si="13"/>
        <v>2100826.67</v>
      </c>
      <c r="N333" s="656"/>
      <c r="O333" s="655"/>
      <c r="P333" s="348"/>
      <c r="Q333" s="348"/>
      <c r="R333" s="563"/>
    </row>
    <row r="334" spans="1:18" s="18" customFormat="1" ht="30" x14ac:dyDescent="0.25">
      <c r="A334" s="656"/>
      <c r="B334" s="655"/>
      <c r="C334" s="348"/>
      <c r="D334" s="348"/>
      <c r="E334" s="349"/>
      <c r="G334" s="669">
        <v>45400</v>
      </c>
      <c r="H334" s="655" t="s">
        <v>7924</v>
      </c>
      <c r="I334" s="348">
        <v>40000</v>
      </c>
      <c r="J334" s="348"/>
      <c r="K334" s="420">
        <f t="shared" si="13"/>
        <v>2060826.67</v>
      </c>
      <c r="N334" s="656"/>
      <c r="O334" s="655"/>
      <c r="P334" s="348"/>
      <c r="Q334" s="348"/>
      <c r="R334" s="563"/>
    </row>
    <row r="335" spans="1:18" s="18" customFormat="1" x14ac:dyDescent="0.25">
      <c r="A335" s="16"/>
      <c r="B335" s="337"/>
      <c r="C335" s="348"/>
      <c r="D335" s="348"/>
      <c r="E335" s="349"/>
      <c r="G335" s="669">
        <v>45400</v>
      </c>
      <c r="H335" s="655" t="s">
        <v>8021</v>
      </c>
      <c r="I335" s="348">
        <v>40000</v>
      </c>
      <c r="J335" s="348"/>
      <c r="K335" s="420">
        <f t="shared" si="13"/>
        <v>2020826.67</v>
      </c>
      <c r="N335" s="656"/>
      <c r="O335" s="655"/>
      <c r="P335" s="348"/>
      <c r="Q335" s="348"/>
      <c r="R335" s="563"/>
    </row>
    <row r="336" spans="1:18" ht="30" x14ac:dyDescent="0.25">
      <c r="A336" s="16"/>
      <c r="B336" s="337"/>
      <c r="C336" s="348"/>
      <c r="D336" s="348"/>
      <c r="E336" s="349"/>
      <c r="G336" s="669">
        <v>45402</v>
      </c>
      <c r="H336" s="655" t="s">
        <v>8022</v>
      </c>
      <c r="I336" s="348">
        <v>500000</v>
      </c>
      <c r="J336" s="348"/>
      <c r="K336" s="420">
        <f t="shared" si="13"/>
        <v>1520826.67</v>
      </c>
      <c r="N336" s="16"/>
      <c r="O336" s="655"/>
      <c r="P336" s="348"/>
      <c r="Q336" s="348"/>
      <c r="R336" s="563"/>
    </row>
    <row r="337" spans="1:18" ht="30" x14ac:dyDescent="0.25">
      <c r="A337" s="16"/>
      <c r="B337" s="337"/>
      <c r="C337" s="348"/>
      <c r="D337" s="348"/>
      <c r="E337" s="349"/>
      <c r="G337" s="669">
        <v>45403</v>
      </c>
      <c r="H337" s="655" t="s">
        <v>8022</v>
      </c>
      <c r="I337" s="348">
        <v>289650</v>
      </c>
      <c r="J337" s="348"/>
      <c r="K337" s="420">
        <f t="shared" si="13"/>
        <v>1231176.67</v>
      </c>
      <c r="N337" s="16"/>
      <c r="O337" s="655"/>
      <c r="P337" s="348"/>
      <c r="Q337" s="348"/>
      <c r="R337" s="563"/>
    </row>
    <row r="338" spans="1:18" ht="30" x14ac:dyDescent="0.25">
      <c r="A338" s="16"/>
      <c r="B338" s="337"/>
      <c r="C338" s="348"/>
      <c r="D338" s="348"/>
      <c r="E338" s="349"/>
      <c r="G338" s="669">
        <v>45403</v>
      </c>
      <c r="H338" s="337" t="s">
        <v>8025</v>
      </c>
      <c r="I338" s="348">
        <v>55000</v>
      </c>
      <c r="J338" s="348"/>
      <c r="K338" s="420">
        <f t="shared" si="13"/>
        <v>1176176.67</v>
      </c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669">
        <v>45404</v>
      </c>
      <c r="H339" s="337" t="s">
        <v>8007</v>
      </c>
      <c r="I339" s="348">
        <v>300000</v>
      </c>
      <c r="J339" s="348"/>
      <c r="K339" s="420">
        <f t="shared" si="13"/>
        <v>876176.66999999993</v>
      </c>
      <c r="N339" s="16"/>
      <c r="O339" s="655"/>
      <c r="P339" s="348"/>
      <c r="Q339" s="348"/>
      <c r="R339" s="563"/>
    </row>
    <row r="340" spans="1:18" ht="30" x14ac:dyDescent="0.25">
      <c r="A340" s="16"/>
      <c r="B340" s="337"/>
      <c r="C340" s="348"/>
      <c r="D340" s="348"/>
      <c r="E340" s="349"/>
      <c r="G340" s="669">
        <v>45404</v>
      </c>
      <c r="H340" s="337" t="s">
        <v>8024</v>
      </c>
      <c r="I340" s="348">
        <v>48970</v>
      </c>
      <c r="J340" s="348"/>
      <c r="K340" s="420">
        <f t="shared" si="13"/>
        <v>827206.66999999993</v>
      </c>
      <c r="N340" s="16"/>
      <c r="O340" s="655"/>
      <c r="P340" s="348"/>
      <c r="Q340" s="348"/>
      <c r="R340" s="563"/>
    </row>
    <row r="341" spans="1:18" ht="30" x14ac:dyDescent="0.25">
      <c r="A341" s="16"/>
      <c r="B341" s="337"/>
      <c r="C341" s="348"/>
      <c r="D341" s="348"/>
      <c r="E341" s="349"/>
      <c r="G341" s="669">
        <v>45404</v>
      </c>
      <c r="H341" s="337" t="s">
        <v>8026</v>
      </c>
      <c r="I341" s="348">
        <v>222500</v>
      </c>
      <c r="J341" s="348"/>
      <c r="K341" s="420">
        <f t="shared" si="13"/>
        <v>604706.66999999993</v>
      </c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669">
        <v>45405</v>
      </c>
      <c r="H342" s="337" t="s">
        <v>8028</v>
      </c>
      <c r="I342" s="348">
        <v>2000</v>
      </c>
      <c r="J342" s="348"/>
      <c r="K342" s="420">
        <f t="shared" si="13"/>
        <v>602706.66999999993</v>
      </c>
      <c r="N342" s="16"/>
      <c r="O342" s="655"/>
      <c r="P342" s="348"/>
      <c r="Q342" s="348"/>
      <c r="R342" s="563"/>
    </row>
    <row r="343" spans="1:18" ht="30" x14ac:dyDescent="0.25">
      <c r="A343" s="16"/>
      <c r="B343" s="337"/>
      <c r="C343" s="348"/>
      <c r="D343" s="348"/>
      <c r="E343" s="349"/>
      <c r="G343" s="669">
        <v>45405</v>
      </c>
      <c r="H343" s="337" t="s">
        <v>8029</v>
      </c>
      <c r="I343" s="348">
        <v>40000</v>
      </c>
      <c r="J343" s="348"/>
      <c r="K343" s="420">
        <f t="shared" si="13"/>
        <v>562706.66999999993</v>
      </c>
      <c r="N343" s="16"/>
      <c r="O343" s="655"/>
      <c r="P343" s="348"/>
      <c r="Q343" s="348"/>
      <c r="R343" s="563"/>
    </row>
    <row r="344" spans="1:18" ht="30" x14ac:dyDescent="0.25">
      <c r="A344" s="16"/>
      <c r="B344" s="337"/>
      <c r="C344" s="348"/>
      <c r="D344" s="348"/>
      <c r="E344" s="349"/>
      <c r="G344" s="669">
        <v>45405</v>
      </c>
      <c r="H344" s="655" t="s">
        <v>8030</v>
      </c>
      <c r="I344" s="348">
        <v>15000</v>
      </c>
      <c r="J344" s="348"/>
      <c r="K344" s="420">
        <f t="shared" si="13"/>
        <v>547706.66999999993</v>
      </c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669">
        <v>45406</v>
      </c>
      <c r="H345" s="655" t="s">
        <v>7755</v>
      </c>
      <c r="I345" s="348"/>
      <c r="J345" s="348">
        <v>10000000</v>
      </c>
      <c r="K345" s="420">
        <f t="shared" si="13"/>
        <v>10547706.67</v>
      </c>
      <c r="N345" s="16"/>
      <c r="O345" s="655"/>
      <c r="P345" s="348"/>
      <c r="Q345" s="348"/>
      <c r="R345" s="563"/>
    </row>
    <row r="346" spans="1:18" ht="30" x14ac:dyDescent="0.25">
      <c r="A346" s="16"/>
      <c r="B346" s="337"/>
      <c r="C346" s="348"/>
      <c r="D346" s="348"/>
      <c r="E346" s="349"/>
      <c r="G346" s="669">
        <v>45407</v>
      </c>
      <c r="H346" s="655" t="s">
        <v>8031</v>
      </c>
      <c r="I346" s="348">
        <v>156000</v>
      </c>
      <c r="J346" s="348"/>
      <c r="K346" s="420">
        <f t="shared" si="13"/>
        <v>10391706.67</v>
      </c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669">
        <v>45408</v>
      </c>
      <c r="H347" s="337" t="s">
        <v>8032</v>
      </c>
      <c r="I347" s="348">
        <v>80000</v>
      </c>
      <c r="J347" s="348"/>
      <c r="K347" s="420">
        <f t="shared" si="13"/>
        <v>10311706.67</v>
      </c>
      <c r="N347" s="16"/>
      <c r="O347" s="655"/>
      <c r="P347" s="348"/>
      <c r="Q347" s="348"/>
      <c r="R347" s="563"/>
    </row>
    <row r="348" spans="1:18" ht="30" x14ac:dyDescent="0.25">
      <c r="A348" s="16"/>
      <c r="B348" s="337"/>
      <c r="C348" s="348"/>
      <c r="D348" s="348"/>
      <c r="E348" s="349"/>
      <c r="G348" s="669">
        <v>45408</v>
      </c>
      <c r="H348" s="337" t="s">
        <v>8033</v>
      </c>
      <c r="I348" s="348">
        <v>51000</v>
      </c>
      <c r="J348" s="348"/>
      <c r="K348" s="420">
        <f t="shared" si="13"/>
        <v>10260706.67</v>
      </c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746">
        <v>45409</v>
      </c>
      <c r="H349" s="747" t="s">
        <v>7971</v>
      </c>
      <c r="I349" s="748">
        <v>5000000</v>
      </c>
      <c r="J349" s="348"/>
      <c r="K349" s="420">
        <f t="shared" si="13"/>
        <v>5260706.67</v>
      </c>
      <c r="N349" s="16"/>
      <c r="O349" s="655"/>
      <c r="P349" s="348"/>
      <c r="Q349" s="348"/>
      <c r="R349" s="563"/>
    </row>
    <row r="350" spans="1:18" ht="30" x14ac:dyDescent="0.25">
      <c r="A350" s="16"/>
      <c r="B350" s="337"/>
      <c r="C350" s="348"/>
      <c r="D350" s="348"/>
      <c r="E350" s="349"/>
      <c r="G350" s="669">
        <v>45409</v>
      </c>
      <c r="H350" s="337" t="s">
        <v>8034</v>
      </c>
      <c r="I350" s="348">
        <v>1000000</v>
      </c>
      <c r="J350" s="348"/>
      <c r="K350" s="420">
        <f t="shared" si="13"/>
        <v>4260706.67</v>
      </c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669">
        <v>45412</v>
      </c>
      <c r="H351" s="337" t="s">
        <v>8036</v>
      </c>
      <c r="I351" s="348">
        <v>300000</v>
      </c>
      <c r="J351" s="348"/>
      <c r="K351" s="420">
        <f t="shared" si="13"/>
        <v>3960706.67</v>
      </c>
      <c r="N351" s="16"/>
      <c r="O351" s="655"/>
      <c r="P351" s="348"/>
      <c r="Q351" s="348"/>
      <c r="R351" s="563"/>
    </row>
    <row r="352" spans="1:18" ht="30" x14ac:dyDescent="0.25">
      <c r="A352" s="16"/>
      <c r="B352" s="337"/>
      <c r="C352" s="348"/>
      <c r="D352" s="348"/>
      <c r="E352" s="349"/>
      <c r="G352" s="669">
        <v>45412</v>
      </c>
      <c r="H352" s="337" t="s">
        <v>8037</v>
      </c>
      <c r="I352" s="348">
        <v>26000</v>
      </c>
      <c r="J352" s="348"/>
      <c r="K352" s="420">
        <f t="shared" si="13"/>
        <v>3934706.67</v>
      </c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669">
        <v>45414</v>
      </c>
      <c r="H353" s="337" t="s">
        <v>8017</v>
      </c>
      <c r="I353" s="348">
        <v>250000</v>
      </c>
      <c r="J353" s="348"/>
      <c r="K353" s="420">
        <f t="shared" si="13"/>
        <v>3684706.67</v>
      </c>
      <c r="N353" s="16"/>
      <c r="O353" s="655"/>
      <c r="P353" s="348"/>
      <c r="Q353" s="348"/>
      <c r="R353" s="563"/>
    </row>
    <row r="354" spans="1:18" ht="30" x14ac:dyDescent="0.25">
      <c r="A354" s="16"/>
      <c r="B354" s="337"/>
      <c r="C354" s="348"/>
      <c r="D354" s="348"/>
      <c r="E354" s="349"/>
      <c r="G354" s="669">
        <v>45414</v>
      </c>
      <c r="H354" s="337" t="s">
        <v>8039</v>
      </c>
      <c r="I354" s="348">
        <v>500000</v>
      </c>
      <c r="J354" s="348"/>
      <c r="K354" s="420">
        <f t="shared" si="13"/>
        <v>3184706.67</v>
      </c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669">
        <v>45414</v>
      </c>
      <c r="H355" s="337" t="s">
        <v>8040</v>
      </c>
      <c r="I355" s="348">
        <v>76000</v>
      </c>
      <c r="J355" s="348"/>
      <c r="K355" s="420">
        <f t="shared" si="13"/>
        <v>3108706.67</v>
      </c>
      <c r="N355" s="16"/>
      <c r="O355" s="655"/>
      <c r="P355" s="348"/>
      <c r="Q355" s="348"/>
      <c r="R355" s="563"/>
    </row>
    <row r="356" spans="1:18" ht="30" x14ac:dyDescent="0.25">
      <c r="A356" s="16"/>
      <c r="B356" s="337"/>
      <c r="C356" s="348"/>
      <c r="D356" s="348"/>
      <c r="E356" s="349"/>
      <c r="G356" s="669">
        <v>45415</v>
      </c>
      <c r="H356" s="337" t="s">
        <v>8041</v>
      </c>
      <c r="I356" s="348">
        <v>20400</v>
      </c>
      <c r="J356" s="348"/>
      <c r="K356" s="420">
        <f t="shared" si="13"/>
        <v>3088306.67</v>
      </c>
      <c r="N356" s="16"/>
      <c r="O356" s="655"/>
      <c r="P356" s="348"/>
      <c r="Q356" s="348"/>
      <c r="R356" s="563"/>
    </row>
    <row r="357" spans="1:18" ht="30" x14ac:dyDescent="0.25">
      <c r="A357" s="16"/>
      <c r="B357" s="337"/>
      <c r="C357" s="348"/>
      <c r="D357" s="348"/>
      <c r="E357" s="349"/>
      <c r="G357" s="669">
        <v>45415</v>
      </c>
      <c r="H357" s="337" t="s">
        <v>7938</v>
      </c>
      <c r="I357" s="348">
        <v>200000</v>
      </c>
      <c r="J357" s="348"/>
      <c r="K357" s="420">
        <f t="shared" si="13"/>
        <v>2888306.67</v>
      </c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669">
        <v>45418</v>
      </c>
      <c r="H358" s="337" t="s">
        <v>8044</v>
      </c>
      <c r="I358" s="348">
        <v>200000</v>
      </c>
      <c r="J358" s="348"/>
      <c r="K358" s="420">
        <f t="shared" si="13"/>
        <v>2688306.67</v>
      </c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669">
        <v>45418</v>
      </c>
      <c r="H359" s="337" t="s">
        <v>8045</v>
      </c>
      <c r="I359" s="348">
        <v>27500</v>
      </c>
      <c r="J359" s="348"/>
      <c r="K359" s="420">
        <f t="shared" si="13"/>
        <v>2660806.67</v>
      </c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669">
        <v>45418</v>
      </c>
      <c r="H360" s="337" t="s">
        <v>8045</v>
      </c>
      <c r="I360" s="348">
        <v>7000</v>
      </c>
      <c r="J360" s="348"/>
      <c r="K360" s="420">
        <f t="shared" si="13"/>
        <v>2653806.67</v>
      </c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669">
        <v>45418</v>
      </c>
      <c r="H361" s="337" t="s">
        <v>7969</v>
      </c>
      <c r="I361" s="348">
        <v>100000</v>
      </c>
      <c r="J361" s="348"/>
      <c r="K361" s="420">
        <f t="shared" si="13"/>
        <v>2553806.67</v>
      </c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669">
        <v>45419</v>
      </c>
      <c r="H362" s="337" t="s">
        <v>8047</v>
      </c>
      <c r="I362" s="348">
        <v>130000</v>
      </c>
      <c r="J362" s="348"/>
      <c r="K362" s="420">
        <f t="shared" si="13"/>
        <v>2423806.67</v>
      </c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669">
        <v>45419</v>
      </c>
      <c r="H363" s="337" t="s">
        <v>8048</v>
      </c>
      <c r="I363" s="348">
        <v>250000</v>
      </c>
      <c r="J363" s="348"/>
      <c r="K363" s="420">
        <f t="shared" si="13"/>
        <v>2173806.67</v>
      </c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669">
        <v>45419</v>
      </c>
      <c r="H364" s="337" t="s">
        <v>8049</v>
      </c>
      <c r="I364" s="348">
        <v>65000</v>
      </c>
      <c r="J364" s="348"/>
      <c r="K364" s="420">
        <f t="shared" si="13"/>
        <v>2108806.67</v>
      </c>
      <c r="N364" s="16"/>
      <c r="O364" s="655"/>
      <c r="P364" s="348"/>
      <c r="Q364" s="348"/>
      <c r="R364" s="563"/>
    </row>
    <row r="365" spans="1:18" ht="30" x14ac:dyDescent="0.25">
      <c r="A365" s="16"/>
      <c r="B365" s="337"/>
      <c r="C365" s="348"/>
      <c r="D365" s="348"/>
      <c r="E365" s="349"/>
      <c r="G365" s="669">
        <v>45419</v>
      </c>
      <c r="H365" s="337" t="s">
        <v>8050</v>
      </c>
      <c r="I365" s="348">
        <v>45000</v>
      </c>
      <c r="J365" s="348"/>
      <c r="K365" s="420">
        <f t="shared" si="13"/>
        <v>2063806.67</v>
      </c>
      <c r="N365" s="16"/>
      <c r="O365" s="655"/>
      <c r="P365" s="348"/>
      <c r="Q365" s="348"/>
      <c r="R365" s="563"/>
    </row>
    <row r="366" spans="1:18" ht="45" x14ac:dyDescent="0.25">
      <c r="A366" s="16"/>
      <c r="B366" s="337"/>
      <c r="C366" s="348"/>
      <c r="D366" s="348"/>
      <c r="E366" s="349"/>
      <c r="G366" s="669">
        <v>45419</v>
      </c>
      <c r="H366" s="337" t="s">
        <v>8051</v>
      </c>
      <c r="I366" s="348">
        <v>50000</v>
      </c>
      <c r="J366" s="348"/>
      <c r="K366" s="420">
        <f t="shared" si="13"/>
        <v>2013806.67</v>
      </c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669">
        <v>45419</v>
      </c>
      <c r="H367" s="695" t="s">
        <v>7352</v>
      </c>
      <c r="I367" s="689">
        <v>100000</v>
      </c>
      <c r="J367" s="348"/>
      <c r="K367" s="420">
        <f t="shared" si="13"/>
        <v>1913806.67</v>
      </c>
      <c r="N367" s="16"/>
      <c r="O367" s="655"/>
      <c r="P367" s="348"/>
      <c r="Q367" s="348"/>
      <c r="R367" s="563"/>
    </row>
    <row r="368" spans="1:18" ht="30" x14ac:dyDescent="0.25">
      <c r="A368" s="16"/>
      <c r="B368" s="337"/>
      <c r="C368" s="348"/>
      <c r="D368" s="348"/>
      <c r="E368" s="349"/>
      <c r="G368" s="669">
        <v>45420</v>
      </c>
      <c r="H368" s="337" t="s">
        <v>8029</v>
      </c>
      <c r="I368" s="348">
        <v>40000</v>
      </c>
      <c r="J368" s="348"/>
      <c r="K368" s="420">
        <f t="shared" si="13"/>
        <v>1873806.67</v>
      </c>
      <c r="N368" s="16"/>
      <c r="O368" s="655"/>
      <c r="P368" s="348"/>
      <c r="Q368" s="348"/>
      <c r="R368" s="563"/>
    </row>
    <row r="369" spans="1:18" ht="30" x14ac:dyDescent="0.25">
      <c r="A369" s="16"/>
      <c r="B369" s="337"/>
      <c r="C369" s="348"/>
      <c r="D369" s="348"/>
      <c r="E369" s="349"/>
      <c r="G369" s="669">
        <v>45420</v>
      </c>
      <c r="H369" s="337" t="s">
        <v>8054</v>
      </c>
      <c r="I369" s="348">
        <v>50000</v>
      </c>
      <c r="J369" s="348"/>
      <c r="K369" s="420">
        <f t="shared" si="13"/>
        <v>1823806.67</v>
      </c>
      <c r="N369" s="16"/>
      <c r="O369" s="655"/>
      <c r="P369" s="348"/>
      <c r="Q369" s="348"/>
      <c r="R369" s="563"/>
    </row>
    <row r="370" spans="1:18" ht="30" x14ac:dyDescent="0.25">
      <c r="A370" s="16"/>
      <c r="B370" s="337"/>
      <c r="C370" s="348"/>
      <c r="D370" s="348"/>
      <c r="E370" s="349"/>
      <c r="G370" s="669">
        <v>45420</v>
      </c>
      <c r="H370" s="337" t="s">
        <v>8055</v>
      </c>
      <c r="I370" s="348">
        <v>400000</v>
      </c>
      <c r="J370" s="348"/>
      <c r="K370" s="420">
        <f t="shared" si="13"/>
        <v>1423806.67</v>
      </c>
      <c r="N370" s="16"/>
      <c r="O370" s="655"/>
      <c r="P370" s="348"/>
      <c r="Q370" s="348"/>
      <c r="R370" s="563"/>
    </row>
    <row r="371" spans="1:18" ht="30" x14ac:dyDescent="0.25">
      <c r="A371" s="16"/>
      <c r="B371" s="337"/>
      <c r="C371" s="348"/>
      <c r="D371" s="348"/>
      <c r="E371" s="349"/>
      <c r="G371" s="669">
        <v>45420</v>
      </c>
      <c r="H371" s="337" t="s">
        <v>8039</v>
      </c>
      <c r="I371" s="348">
        <v>750000</v>
      </c>
      <c r="J371" s="348"/>
      <c r="K371" s="420">
        <f t="shared" si="13"/>
        <v>673806.66999999993</v>
      </c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669">
        <v>45421</v>
      </c>
      <c r="H372" s="337" t="s">
        <v>8057</v>
      </c>
      <c r="I372" s="348">
        <v>530000</v>
      </c>
      <c r="J372" s="348"/>
      <c r="K372" s="420">
        <f t="shared" si="13"/>
        <v>143806.66999999993</v>
      </c>
      <c r="N372" s="16"/>
      <c r="O372" s="655"/>
      <c r="P372" s="348"/>
      <c r="Q372" s="348"/>
      <c r="R372" s="563"/>
    </row>
    <row r="373" spans="1:18" ht="30" x14ac:dyDescent="0.25">
      <c r="A373" s="16"/>
      <c r="B373" s="337"/>
      <c r="C373" s="348"/>
      <c r="D373" s="348"/>
      <c r="E373" s="349"/>
      <c r="G373" s="669">
        <v>45423</v>
      </c>
      <c r="H373" s="337" t="s">
        <v>8062</v>
      </c>
      <c r="I373" s="348">
        <v>57000</v>
      </c>
      <c r="J373" s="348"/>
      <c r="K373" s="420">
        <f t="shared" si="13"/>
        <v>86806.669999999925</v>
      </c>
      <c r="N373" s="16"/>
      <c r="O373" s="655"/>
      <c r="P373" s="348"/>
      <c r="Q373" s="348"/>
      <c r="R373" s="563"/>
    </row>
    <row r="374" spans="1:18" ht="30" x14ac:dyDescent="0.25">
      <c r="A374" s="16"/>
      <c r="B374" s="337"/>
      <c r="C374" s="348"/>
      <c r="D374" s="348"/>
      <c r="E374" s="349"/>
      <c r="G374" s="669">
        <v>45423</v>
      </c>
      <c r="H374" s="337" t="s">
        <v>8061</v>
      </c>
      <c r="I374" s="348">
        <v>84800</v>
      </c>
      <c r="J374" s="348"/>
      <c r="K374" s="420">
        <f t="shared" si="13"/>
        <v>2006.6699999999255</v>
      </c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  <c r="J530" s="348"/>
      <c r="K530" s="563"/>
    </row>
    <row r="531" spans="7:11" x14ac:dyDescent="0.3">
      <c r="G531" s="16"/>
      <c r="H531" s="337"/>
      <c r="I531" s="348"/>
      <c r="J531" s="348"/>
      <c r="K531" s="563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9" t="s">
        <v>7442</v>
      </c>
      <c r="B1" s="790"/>
      <c r="C1" s="790"/>
      <c r="D1" s="790"/>
      <c r="E1" s="790"/>
      <c r="F1" s="790"/>
      <c r="G1" s="790"/>
      <c r="H1" s="790"/>
      <c r="I1" s="790"/>
      <c r="J1" s="790"/>
      <c r="K1" s="790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91" t="s">
        <v>7413</v>
      </c>
      <c r="C5" s="791"/>
      <c r="D5" s="791"/>
      <c r="E5" s="791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4" t="s">
        <v>94</v>
      </c>
      <c r="B1" s="795"/>
      <c r="C1" s="795"/>
      <c r="D1" s="795"/>
      <c r="E1" s="795"/>
      <c r="F1" s="795"/>
      <c r="G1" s="795"/>
      <c r="H1" s="795"/>
      <c r="I1" s="795"/>
      <c r="J1" s="795"/>
      <c r="K1" s="795"/>
      <c r="L1" s="795"/>
      <c r="M1" s="28"/>
      <c r="N1" s="29"/>
    </row>
    <row r="2" spans="1:14" ht="30.75" customHeight="1" x14ac:dyDescent="0.25">
      <c r="A2" s="796" t="s">
        <v>95</v>
      </c>
      <c r="B2" s="797"/>
      <c r="C2" s="797"/>
      <c r="D2" s="797"/>
      <c r="E2" s="797"/>
      <c r="F2" s="797"/>
      <c r="G2" s="797"/>
      <c r="H2" s="797"/>
      <c r="I2" s="797"/>
      <c r="J2" s="797"/>
      <c r="K2" s="797"/>
      <c r="L2" s="797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92" t="s">
        <v>7116</v>
      </c>
      <c r="B62" s="793"/>
      <c r="C62" s="793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8" t="s">
        <v>94</v>
      </c>
      <c r="B1" s="799"/>
      <c r="C1" s="799"/>
      <c r="D1" s="799"/>
      <c r="E1" s="799"/>
      <c r="F1" s="799"/>
      <c r="G1" s="799"/>
    </row>
    <row r="2" spans="1:9" ht="30.75" customHeight="1" x14ac:dyDescent="0.25">
      <c r="A2" s="798" t="s">
        <v>95</v>
      </c>
      <c r="B2" s="799"/>
      <c r="C2" s="799"/>
      <c r="D2" s="799"/>
      <c r="E2" s="799"/>
      <c r="F2" s="799"/>
      <c r="G2" s="799"/>
    </row>
    <row r="3" spans="1:9" ht="18.75" customHeight="1" x14ac:dyDescent="0.25">
      <c r="A3" s="803" t="s">
        <v>103</v>
      </c>
      <c r="B3" s="803" t="s">
        <v>7126</v>
      </c>
      <c r="C3" s="805" t="s">
        <v>7140</v>
      </c>
      <c r="D3" s="801" t="s">
        <v>7124</v>
      </c>
      <c r="E3" s="801" t="s">
        <v>7141</v>
      </c>
      <c r="F3" s="801" t="s">
        <v>7277</v>
      </c>
      <c r="G3" s="801" t="s">
        <v>7142</v>
      </c>
    </row>
    <row r="4" spans="1:9" ht="59.25" customHeight="1" x14ac:dyDescent="0.25">
      <c r="A4" s="804"/>
      <c r="B4" s="804"/>
      <c r="C4" s="806"/>
      <c r="D4" s="802"/>
      <c r="E4" s="802"/>
      <c r="F4" s="802"/>
      <c r="G4" s="802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07" t="s">
        <v>7276</v>
      </c>
      <c r="B26" s="808"/>
      <c r="C26" s="808"/>
      <c r="D26" s="808"/>
      <c r="E26" s="808"/>
      <c r="F26" s="809"/>
      <c r="G26" s="492">
        <f>SUM(G7:G25)</f>
        <v>45222819.086999997</v>
      </c>
    </row>
    <row r="27" spans="1:9" s="15" customFormat="1" ht="23.25" x14ac:dyDescent="0.35">
      <c r="A27" s="800"/>
      <c r="B27" s="800"/>
      <c r="C27" s="800"/>
      <c r="D27" s="800"/>
      <c r="E27" s="800"/>
      <c r="F27" s="800"/>
      <c r="G27" s="800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10" t="s">
        <v>7486</v>
      </c>
      <c r="B1" s="810"/>
      <c r="D1" s="813" t="s">
        <v>7473</v>
      </c>
      <c r="E1" s="813"/>
      <c r="G1" s="813" t="s">
        <v>7439</v>
      </c>
      <c r="H1" s="813"/>
      <c r="J1" s="813" t="s">
        <v>7434</v>
      </c>
      <c r="K1" s="813"/>
      <c r="M1" s="813" t="s">
        <v>7335</v>
      </c>
      <c r="N1" s="813"/>
      <c r="P1" s="813" t="s">
        <v>7336</v>
      </c>
      <c r="Q1" s="813"/>
      <c r="S1" s="813" t="s">
        <v>7332</v>
      </c>
      <c r="T1" s="813"/>
      <c r="V1" s="813" t="s">
        <v>7313</v>
      </c>
      <c r="W1" s="813"/>
      <c r="Y1" s="813" t="s">
        <v>7468</v>
      </c>
      <c r="Z1" s="813"/>
      <c r="AB1" s="813" t="s">
        <v>7314</v>
      </c>
      <c r="AC1" s="813"/>
      <c r="AE1" s="813" t="s">
        <v>7147</v>
      </c>
      <c r="AF1" s="813"/>
      <c r="AH1" s="813" t="s">
        <v>7121</v>
      </c>
      <c r="AI1" s="813"/>
      <c r="AK1" s="810" t="s">
        <v>7218</v>
      </c>
      <c r="AL1" s="810"/>
      <c r="AN1" s="815" t="s">
        <v>7220</v>
      </c>
      <c r="AO1" s="815"/>
      <c r="AP1" s="815"/>
      <c r="AR1" s="813" t="s">
        <v>7235</v>
      </c>
      <c r="AS1" s="813"/>
      <c r="AU1" s="813" t="s">
        <v>7230</v>
      </c>
      <c r="AV1" s="813"/>
      <c r="AX1" s="813" t="s">
        <v>7238</v>
      </c>
      <c r="AY1" s="813"/>
      <c r="BA1" s="813" t="s">
        <v>7252</v>
      </c>
      <c r="BB1" s="813"/>
      <c r="BD1" s="815" t="s">
        <v>87</v>
      </c>
      <c r="BE1" s="815"/>
      <c r="BF1" s="815"/>
      <c r="BH1" s="813" t="s">
        <v>7273</v>
      </c>
      <c r="BI1" s="813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11" t="s">
        <v>7161</v>
      </c>
      <c r="AV12" s="812"/>
      <c r="AW12" s="332"/>
      <c r="AX12" s="811" t="s">
        <v>7161</v>
      </c>
      <c r="AY12" s="812"/>
      <c r="AZ12" s="332"/>
      <c r="BA12" s="811" t="s">
        <v>7161</v>
      </c>
      <c r="BB12" s="812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11" t="s">
        <v>7161</v>
      </c>
      <c r="BI12" s="812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11" t="s">
        <v>7161</v>
      </c>
      <c r="AS13" s="812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11" t="s">
        <v>7161</v>
      </c>
      <c r="B15" s="812"/>
      <c r="C15" s="332"/>
      <c r="D15" s="811" t="s">
        <v>7161</v>
      </c>
      <c r="E15" s="812"/>
      <c r="F15" s="332"/>
      <c r="G15" s="811" t="s">
        <v>7161</v>
      </c>
      <c r="H15" s="812"/>
      <c r="I15" s="332"/>
      <c r="J15" s="811" t="s">
        <v>7161</v>
      </c>
      <c r="K15" s="812"/>
      <c r="L15" s="332"/>
      <c r="M15" s="811" t="s">
        <v>7161</v>
      </c>
      <c r="N15" s="812"/>
      <c r="O15" s="332"/>
      <c r="P15" s="811" t="s">
        <v>7161</v>
      </c>
      <c r="Q15" s="812"/>
      <c r="R15" s="332"/>
      <c r="S15" s="811" t="s">
        <v>7161</v>
      </c>
      <c r="T15" s="812"/>
      <c r="U15" s="332"/>
      <c r="V15" s="811" t="s">
        <v>7161</v>
      </c>
      <c r="W15" s="812"/>
      <c r="X15" s="332"/>
      <c r="Y15" s="811" t="s">
        <v>7161</v>
      </c>
      <c r="Z15" s="812"/>
      <c r="AA15" s="332"/>
      <c r="AB15" s="811" t="s">
        <v>7161</v>
      </c>
      <c r="AC15" s="812"/>
      <c r="AD15" s="332"/>
      <c r="AE15" s="811" t="s">
        <v>7161</v>
      </c>
      <c r="AF15" s="812"/>
      <c r="AG15" s="332"/>
      <c r="AH15" s="811" t="s">
        <v>7161</v>
      </c>
      <c r="AI15" s="812"/>
      <c r="AJ15" s="332"/>
      <c r="AK15" s="811" t="s">
        <v>7161</v>
      </c>
      <c r="AL15" s="812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14"/>
      <c r="BE18" s="814"/>
      <c r="BF18" s="814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14"/>
      <c r="AO20" s="814"/>
      <c r="AP20" s="814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88"/>
  <sheetViews>
    <sheetView zoomScaleNormal="100" zoomScaleSheetLayoutView="110" workbookViewId="0">
      <pane ySplit="1" topLeftCell="A383" activePane="bottomLeft" state="frozen"/>
      <selection pane="bottomLeft" activeCell="H405" sqref="H40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16" t="s">
        <v>122</v>
      </c>
      <c r="C4" s="817"/>
      <c r="D4" s="817"/>
      <c r="E4" s="817"/>
      <c r="F4" s="818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16" t="s">
        <v>122</v>
      </c>
      <c r="C7" s="817"/>
      <c r="D7" s="817"/>
      <c r="E7" s="817"/>
      <c r="F7" s="818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16" t="s">
        <v>122</v>
      </c>
      <c r="C9" s="817"/>
      <c r="D9" s="817"/>
      <c r="E9" s="817"/>
      <c r="F9" s="818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16" t="s">
        <v>122</v>
      </c>
      <c r="C10" s="817"/>
      <c r="D10" s="817"/>
      <c r="E10" s="817"/>
      <c r="F10" s="818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16" t="s">
        <v>122</v>
      </c>
      <c r="C11" s="817"/>
      <c r="D11" s="817"/>
      <c r="E11" s="817"/>
      <c r="F11" s="818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16" t="s">
        <v>122</v>
      </c>
      <c r="C18" s="817"/>
      <c r="D18" s="817"/>
      <c r="E18" s="817"/>
      <c r="F18" s="818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16" t="s">
        <v>122</v>
      </c>
      <c r="C19" s="817"/>
      <c r="D19" s="817"/>
      <c r="E19" s="817"/>
      <c r="F19" s="818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16" t="s">
        <v>122</v>
      </c>
      <c r="C20" s="817"/>
      <c r="D20" s="817"/>
      <c r="E20" s="817"/>
      <c r="F20" s="818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16" t="s">
        <v>122</v>
      </c>
      <c r="C26" s="817"/>
      <c r="D26" s="817"/>
      <c r="E26" s="817"/>
      <c r="F26" s="818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16" t="s">
        <v>122</v>
      </c>
      <c r="C31" s="817"/>
      <c r="D31" s="817"/>
      <c r="E31" s="817"/>
      <c r="F31" s="818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16" t="s">
        <v>122</v>
      </c>
      <c r="C36" s="817"/>
      <c r="D36" s="817"/>
      <c r="E36" s="817"/>
      <c r="F36" s="818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16" t="s">
        <v>122</v>
      </c>
      <c r="C37" s="817"/>
      <c r="D37" s="817"/>
      <c r="E37" s="817"/>
      <c r="F37" s="818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16" t="s">
        <v>122</v>
      </c>
      <c r="C43" s="817"/>
      <c r="D43" s="817"/>
      <c r="E43" s="817"/>
      <c r="F43" s="818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16" t="s">
        <v>122</v>
      </c>
      <c r="C44" s="817"/>
      <c r="D44" s="817"/>
      <c r="E44" s="817"/>
      <c r="F44" s="818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16" t="s">
        <v>122</v>
      </c>
      <c r="C46" s="817"/>
      <c r="D46" s="817"/>
      <c r="E46" s="817"/>
      <c r="F46" s="818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16" t="s">
        <v>122</v>
      </c>
      <c r="C49" s="817"/>
      <c r="D49" s="817"/>
      <c r="E49" s="817"/>
      <c r="F49" s="818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16" t="s">
        <v>122</v>
      </c>
      <c r="C50" s="817"/>
      <c r="D50" s="817"/>
      <c r="E50" s="817"/>
      <c r="F50" s="818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16" t="s">
        <v>122</v>
      </c>
      <c r="C69" s="817"/>
      <c r="D69" s="817"/>
      <c r="E69" s="817"/>
      <c r="F69" s="818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16" t="s">
        <v>122</v>
      </c>
      <c r="C82" s="817"/>
      <c r="D82" s="817"/>
      <c r="E82" s="817"/>
      <c r="F82" s="818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19" t="s">
        <v>7956</v>
      </c>
      <c r="B327" s="820"/>
      <c r="C327" s="820"/>
      <c r="D327" s="820"/>
      <c r="E327" s="820"/>
      <c r="F327" s="820"/>
      <c r="G327" s="820"/>
      <c r="H327" s="820"/>
      <c r="I327" s="820"/>
      <c r="J327" s="821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19" t="s">
        <v>7955</v>
      </c>
      <c r="B353" s="820"/>
      <c r="C353" s="820"/>
      <c r="D353" s="820"/>
      <c r="E353" s="820"/>
      <c r="F353" s="820"/>
      <c r="G353" s="820"/>
      <c r="H353" s="820"/>
      <c r="I353" s="820"/>
      <c r="J353" s="821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  <c r="K364" s="35" t="s">
        <v>272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54">
        <v>45323</v>
      </c>
      <c r="H365" s="494" t="s">
        <v>7312</v>
      </c>
      <c r="I365" s="740"/>
      <c r="J365" s="554">
        <v>45352</v>
      </c>
      <c r="K365" s="35" t="s">
        <v>272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  <c r="K366" s="35" t="s">
        <v>272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K367" s="35" t="s">
        <v>272</v>
      </c>
      <c r="L367" s="7" t="s">
        <v>7959</v>
      </c>
    </row>
    <row r="368" spans="1:12" s="7" customFormat="1" ht="15.75" x14ac:dyDescent="0.25">
      <c r="A368" s="742" t="s">
        <v>123</v>
      </c>
      <c r="B368" s="5" t="s">
        <v>7886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54">
        <v>45292</v>
      </c>
      <c r="H368" s="494"/>
      <c r="I368" s="668"/>
      <c r="J368" s="554">
        <v>45352</v>
      </c>
      <c r="K368" s="35" t="s">
        <v>272</v>
      </c>
    </row>
    <row r="369" spans="1:11" s="7" customFormat="1" ht="15.75" x14ac:dyDescent="0.25">
      <c r="A369" s="742" t="s">
        <v>47</v>
      </c>
      <c r="B369" s="5" t="s">
        <v>7886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54">
        <v>45323</v>
      </c>
      <c r="H369" s="494"/>
      <c r="I369" s="668"/>
      <c r="J369" s="554">
        <v>45352</v>
      </c>
      <c r="K369" s="35" t="s">
        <v>272</v>
      </c>
    </row>
    <row r="370" spans="1:11" s="7" customFormat="1" ht="16.5" thickBot="1" x14ac:dyDescent="0.3">
      <c r="A370" s="699"/>
      <c r="B370" s="5"/>
      <c r="C370" s="11"/>
      <c r="D370" s="34"/>
      <c r="E370" s="11">
        <f>SUM(E364:E369)</f>
        <v>755309.85000000009</v>
      </c>
      <c r="F370" s="11"/>
      <c r="G370" s="556"/>
      <c r="H370" s="494"/>
      <c r="I370" s="668"/>
      <c r="J370" s="554"/>
    </row>
    <row r="371" spans="1:11" s="7" customFormat="1" ht="24" thickBot="1" x14ac:dyDescent="0.3">
      <c r="A371" s="819" t="s">
        <v>7996</v>
      </c>
      <c r="B371" s="820"/>
      <c r="C371" s="820"/>
      <c r="D371" s="820"/>
      <c r="E371" s="820"/>
      <c r="F371" s="820"/>
      <c r="G371" s="820"/>
      <c r="H371" s="820"/>
      <c r="I371" s="820"/>
      <c r="J371" s="821"/>
    </row>
    <row r="372" spans="1:11" s="7" customFormat="1" ht="15.75" x14ac:dyDescent="0.25">
      <c r="A372" s="735"/>
      <c r="C372" s="644">
        <f>SUM(C368:C370)</f>
        <v>3920000</v>
      </c>
      <c r="D372" s="505"/>
      <c r="E372" s="709" t="s">
        <v>7869</v>
      </c>
      <c r="F372" s="709" t="s">
        <v>7913</v>
      </c>
      <c r="G372" s="556"/>
      <c r="H372" s="716"/>
      <c r="I372" s="433"/>
      <c r="J372" s="736"/>
    </row>
    <row r="373" spans="1:11" s="7" customFormat="1" ht="15.75" x14ac:dyDescent="0.25">
      <c r="A373" s="544"/>
      <c r="B373" s="725" t="s">
        <v>8005</v>
      </c>
      <c r="C373" s="644">
        <f>C372*60%</f>
        <v>2352000</v>
      </c>
      <c r="D373" s="34"/>
      <c r="E373" s="644"/>
      <c r="F373" s="644"/>
      <c r="G373" s="554"/>
      <c r="H373" s="494"/>
      <c r="I373" s="433"/>
      <c r="J373" s="737"/>
    </row>
    <row r="374" spans="1:11" s="7" customFormat="1" ht="15.75" x14ac:dyDescent="0.25">
      <c r="A374" s="544"/>
      <c r="B374" s="725" t="s">
        <v>8004</v>
      </c>
      <c r="C374" s="644">
        <f>C372*40%</f>
        <v>1568000</v>
      </c>
      <c r="D374" s="34"/>
      <c r="E374" s="710"/>
      <c r="F374" s="710">
        <f>C377</f>
        <v>2352000</v>
      </c>
      <c r="G374" s="554"/>
      <c r="H374" s="494"/>
      <c r="I374" s="433"/>
      <c r="J374" s="737"/>
      <c r="K374" s="745"/>
    </row>
    <row r="375" spans="1:11" s="7" customFormat="1" ht="15.75" x14ac:dyDescent="0.25">
      <c r="A375" s="544"/>
      <c r="B375" s="725"/>
      <c r="C375" s="644"/>
      <c r="D375" s="34"/>
      <c r="E375" s="710"/>
      <c r="F375" s="710"/>
      <c r="G375" s="554"/>
      <c r="H375" s="494"/>
      <c r="I375" s="433"/>
      <c r="J375" s="737"/>
      <c r="K375" s="745"/>
    </row>
    <row r="376" spans="1:11" s="7" customFormat="1" ht="15.75" x14ac:dyDescent="0.25">
      <c r="A376" s="544"/>
      <c r="B376" s="725" t="s">
        <v>7914</v>
      </c>
      <c r="C376" s="644">
        <v>2352000</v>
      </c>
      <c r="D376" s="34"/>
      <c r="E376" s="710"/>
      <c r="F376" s="710"/>
      <c r="G376" s="554"/>
      <c r="H376" s="494"/>
      <c r="I376" s="433"/>
      <c r="J376" s="737"/>
      <c r="K376" s="745"/>
    </row>
    <row r="377" spans="1:11" s="7" customFormat="1" ht="15.75" x14ac:dyDescent="0.25">
      <c r="A377" s="544"/>
      <c r="B377" s="725" t="s">
        <v>7872</v>
      </c>
      <c r="C377" s="644">
        <f>C376</f>
        <v>2352000</v>
      </c>
      <c r="D377" s="34"/>
      <c r="E377" s="711">
        <v>0.13</v>
      </c>
      <c r="F377" s="710">
        <f>F374*13%</f>
        <v>305760</v>
      </c>
      <c r="G377" s="554"/>
      <c r="H377" s="494"/>
      <c r="I377" s="433"/>
      <c r="J377" s="737"/>
      <c r="K377" s="745"/>
    </row>
    <row r="378" spans="1:11" s="7" customFormat="1" ht="15.75" x14ac:dyDescent="0.25">
      <c r="A378" s="544"/>
      <c r="B378" s="723">
        <v>0.22</v>
      </c>
      <c r="C378" s="644">
        <f>C377*22%</f>
        <v>517440</v>
      </c>
      <c r="D378" s="34"/>
      <c r="E378" s="711" t="s">
        <v>7912</v>
      </c>
      <c r="F378" s="710">
        <v>755309.85</v>
      </c>
      <c r="G378" s="554"/>
      <c r="H378" s="494"/>
      <c r="I378" s="433"/>
      <c r="J378" s="737"/>
      <c r="K378" s="745"/>
    </row>
    <row r="379" spans="1:11" s="7" customFormat="1" ht="15.75" x14ac:dyDescent="0.25">
      <c r="A379" s="544"/>
      <c r="B379" s="725" t="s">
        <v>7868</v>
      </c>
      <c r="C379" s="644">
        <f>C377+C378</f>
        <v>2869440</v>
      </c>
      <c r="D379" s="34"/>
      <c r="E379" s="711">
        <v>0.8</v>
      </c>
      <c r="F379" s="710">
        <f>F378*80%</f>
        <v>604247.88</v>
      </c>
      <c r="G379" s="554"/>
      <c r="H379" s="494"/>
      <c r="I379" s="433"/>
      <c r="J379" s="737"/>
    </row>
    <row r="380" spans="1:11" s="7" customFormat="1" ht="15.75" x14ac:dyDescent="0.25">
      <c r="A380" s="544"/>
      <c r="B380" s="725"/>
      <c r="C380" s="644"/>
      <c r="D380" s="34"/>
      <c r="E380" s="710" t="s">
        <v>7870</v>
      </c>
      <c r="F380" s="710">
        <f>F377</f>
        <v>305760</v>
      </c>
      <c r="G380" s="554"/>
      <c r="H380" s="494"/>
      <c r="I380" s="433"/>
      <c r="J380" s="737"/>
    </row>
    <row r="381" spans="1:11" s="7" customFormat="1" ht="16.5" thickBot="1" x14ac:dyDescent="0.3">
      <c r="A381" s="546"/>
      <c r="B381" s="727"/>
      <c r="C381" s="728"/>
      <c r="D381" s="549"/>
      <c r="E381" s="730" t="s">
        <v>7871</v>
      </c>
      <c r="F381" s="730">
        <f>F379-F380</f>
        <v>298487.88</v>
      </c>
      <c r="G381" s="560"/>
      <c r="H381" s="744">
        <f>E370-F381</f>
        <v>456821.97000000009</v>
      </c>
      <c r="I381" s="738"/>
      <c r="J381" s="739"/>
    </row>
    <row r="382" spans="1:11" s="7" customFormat="1" ht="15.75" x14ac:dyDescent="0.25">
      <c r="A382" s="699"/>
      <c r="B382" s="5"/>
      <c r="C382" s="11"/>
      <c r="D382" s="34"/>
      <c r="E382" s="11"/>
      <c r="F382" s="11"/>
      <c r="G382" s="554"/>
      <c r="H382" s="494"/>
      <c r="I382" s="433"/>
      <c r="J382" s="554"/>
    </row>
    <row r="383" spans="1:11" s="7" customFormat="1" ht="15.75" x14ac:dyDescent="0.2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54">
        <v>45352</v>
      </c>
      <c r="H383" s="494" t="s">
        <v>7312</v>
      </c>
      <c r="I383" s="740"/>
      <c r="J383" s="554">
        <v>45383</v>
      </c>
    </row>
    <row r="384" spans="1:11" s="7" customFormat="1" ht="15.75" x14ac:dyDescent="0.2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54">
        <v>45352</v>
      </c>
      <c r="H384" s="494" t="s">
        <v>7312</v>
      </c>
      <c r="I384" s="740"/>
      <c r="J384" s="554">
        <v>45383</v>
      </c>
    </row>
    <row r="385" spans="1:12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54">
        <v>45352</v>
      </c>
      <c r="H385" s="494" t="s">
        <v>7312</v>
      </c>
      <c r="I385" s="614"/>
      <c r="J385" s="554">
        <v>45383</v>
      </c>
    </row>
    <row r="386" spans="1:12" s="7" customFormat="1" ht="15.75" x14ac:dyDescent="0.25">
      <c r="A386" s="699"/>
      <c r="B386" s="5" t="s">
        <v>7886</v>
      </c>
      <c r="C386" s="11"/>
      <c r="D386" s="34"/>
      <c r="E386" s="11"/>
      <c r="F386" s="11"/>
      <c r="G386" s="554"/>
      <c r="H386" s="494"/>
      <c r="I386" s="433"/>
      <c r="J386" s="554"/>
    </row>
    <row r="387" spans="1:12" s="7" customFormat="1" ht="15.75" x14ac:dyDescent="0.25">
      <c r="A387" s="699"/>
      <c r="B387" s="5"/>
      <c r="C387" s="11"/>
      <c r="D387" s="34"/>
      <c r="E387" s="11"/>
      <c r="F387" s="11"/>
      <c r="G387" s="554"/>
      <c r="H387" s="494"/>
      <c r="I387" s="433"/>
      <c r="J387" s="554"/>
    </row>
    <row r="388" spans="1:12" s="7" customFormat="1" ht="15.75" x14ac:dyDescent="0.2">
      <c r="A388" s="6">
        <v>1035</v>
      </c>
      <c r="B388" s="5" t="s">
        <v>176</v>
      </c>
      <c r="C388" s="11">
        <v>340000</v>
      </c>
      <c r="D388" s="34">
        <v>0.13</v>
      </c>
      <c r="E388" s="11">
        <f t="shared" ref="E388:E389" si="53">D388*C388</f>
        <v>44200</v>
      </c>
      <c r="F388" s="11">
        <f t="shared" ref="F388:F389" si="54">E388+C388</f>
        <v>384200</v>
      </c>
      <c r="G388" s="554">
        <v>45383</v>
      </c>
      <c r="H388" s="494" t="s">
        <v>7312</v>
      </c>
      <c r="I388" s="740"/>
      <c r="J388" s="554">
        <v>45413</v>
      </c>
    </row>
    <row r="389" spans="1:12" s="7" customFormat="1" ht="15.75" x14ac:dyDescent="0.2">
      <c r="A389" s="6">
        <v>1036</v>
      </c>
      <c r="B389" s="5" t="s">
        <v>171</v>
      </c>
      <c r="C389" s="11">
        <v>315000</v>
      </c>
      <c r="D389" s="34">
        <v>0.13</v>
      </c>
      <c r="E389" s="11">
        <f t="shared" si="53"/>
        <v>40950</v>
      </c>
      <c r="F389" s="11">
        <f t="shared" si="54"/>
        <v>355950</v>
      </c>
      <c r="G389" s="554">
        <v>45383</v>
      </c>
      <c r="H389" s="494" t="s">
        <v>7312</v>
      </c>
      <c r="I389" s="740"/>
      <c r="J389" s="554">
        <v>45413</v>
      </c>
    </row>
    <row r="390" spans="1:12" s="7" customFormat="1" ht="15.75" x14ac:dyDescent="0.25">
      <c r="A390" s="6">
        <v>1037</v>
      </c>
      <c r="B390" s="5" t="s">
        <v>156</v>
      </c>
      <c r="C390" s="11">
        <v>256608</v>
      </c>
      <c r="D390" s="34">
        <v>0.1</v>
      </c>
      <c r="E390" s="11">
        <f>D390*C390</f>
        <v>25660.800000000003</v>
      </c>
      <c r="F390" s="11">
        <f>E390+C390</f>
        <v>282268.79999999999</v>
      </c>
      <c r="G390" s="554">
        <v>45383</v>
      </c>
      <c r="H390" s="494" t="s">
        <v>7312</v>
      </c>
      <c r="I390" s="614"/>
      <c r="J390" s="554">
        <v>45413</v>
      </c>
    </row>
    <row r="391" spans="1:12" s="7" customFormat="1" ht="15.75" x14ac:dyDescent="0.25">
      <c r="A391" s="6">
        <v>1038</v>
      </c>
      <c r="B391" s="5" t="s">
        <v>7716</v>
      </c>
      <c r="C391" s="685">
        <v>10190075</v>
      </c>
      <c r="D391" s="34">
        <v>0.13</v>
      </c>
      <c r="E391" s="11">
        <f t="shared" ref="E391" si="55">D391*C391</f>
        <v>1324709.75</v>
      </c>
      <c r="F391" s="685">
        <f t="shared" ref="F391:F392" si="56">E391+C391</f>
        <v>11514784.75</v>
      </c>
      <c r="G391" s="5"/>
      <c r="H391" s="494" t="s">
        <v>7312</v>
      </c>
      <c r="I391" s="614"/>
      <c r="J391" s="554">
        <v>45413</v>
      </c>
      <c r="K391" s="35"/>
      <c r="L391" s="7" t="s">
        <v>8042</v>
      </c>
    </row>
    <row r="392" spans="1:12" s="7" customFormat="1" ht="15.75" x14ac:dyDescent="0.25">
      <c r="A392" s="6">
        <v>1039</v>
      </c>
      <c r="B392" s="5" t="s">
        <v>7675</v>
      </c>
      <c r="C392" s="11">
        <v>1037685</v>
      </c>
      <c r="D392" s="34">
        <v>0.13</v>
      </c>
      <c r="E392" s="11">
        <f>D392*C392</f>
        <v>134899.05000000002</v>
      </c>
      <c r="F392" s="11">
        <f t="shared" si="56"/>
        <v>1172584.05</v>
      </c>
      <c r="G392" s="556"/>
      <c r="H392" s="494"/>
      <c r="I392" s="668"/>
      <c r="J392" s="554"/>
      <c r="K392" s="749"/>
      <c r="L392" s="7" t="s">
        <v>8053</v>
      </c>
    </row>
    <row r="393" spans="1:12" s="7" customFormat="1" ht="16.5" thickBot="1" x14ac:dyDescent="0.3">
      <c r="A393" s="699"/>
      <c r="B393" s="5"/>
      <c r="C393" s="11"/>
      <c r="D393" s="34"/>
      <c r="E393" s="11"/>
      <c r="F393" s="11"/>
      <c r="G393" s="554"/>
      <c r="H393" s="494"/>
      <c r="I393" s="433"/>
      <c r="J393" s="554"/>
    </row>
    <row r="394" spans="1:12" s="7" customFormat="1" ht="24" thickBot="1" x14ac:dyDescent="0.3">
      <c r="A394" s="819" t="s">
        <v>8043</v>
      </c>
      <c r="B394" s="820"/>
      <c r="C394" s="820"/>
      <c r="D394" s="820"/>
      <c r="E394" s="820"/>
      <c r="F394" s="820"/>
      <c r="G394" s="820"/>
      <c r="H394" s="820"/>
      <c r="I394" s="820"/>
      <c r="J394" s="821"/>
    </row>
    <row r="395" spans="1:12" s="7" customFormat="1" ht="15.75" x14ac:dyDescent="0.25">
      <c r="A395" s="735"/>
      <c r="C395" s="644">
        <f>C391</f>
        <v>10190075</v>
      </c>
      <c r="D395" s="505"/>
      <c r="E395" s="709" t="s">
        <v>7869</v>
      </c>
      <c r="F395" s="709" t="s">
        <v>7913</v>
      </c>
      <c r="G395" s="556"/>
      <c r="H395" s="716"/>
      <c r="I395" s="433"/>
      <c r="J395" s="736"/>
    </row>
    <row r="396" spans="1:12" s="7" customFormat="1" ht="15.75" x14ac:dyDescent="0.25">
      <c r="A396" s="544"/>
      <c r="B396" s="725" t="s">
        <v>8005</v>
      </c>
      <c r="C396" s="644">
        <f>C395*60%</f>
        <v>6114045</v>
      </c>
      <c r="D396" s="34"/>
      <c r="E396" s="644"/>
      <c r="F396" s="644"/>
      <c r="G396" s="554"/>
      <c r="H396" s="494"/>
      <c r="I396" s="433"/>
      <c r="J396" s="737"/>
    </row>
    <row r="397" spans="1:12" s="7" customFormat="1" ht="15.75" x14ac:dyDescent="0.25">
      <c r="A397" s="544"/>
      <c r="B397" s="725" t="s">
        <v>8004</v>
      </c>
      <c r="C397" s="644">
        <f>C395*40%</f>
        <v>4076030</v>
      </c>
      <c r="D397" s="34"/>
      <c r="E397" s="710"/>
      <c r="F397" s="710">
        <f>C400</f>
        <v>6114045</v>
      </c>
      <c r="G397" s="554"/>
      <c r="H397" s="494"/>
      <c r="I397" s="433"/>
      <c r="J397" s="737"/>
      <c r="K397" s="745"/>
    </row>
    <row r="398" spans="1:12" s="7" customFormat="1" ht="15.75" x14ac:dyDescent="0.25">
      <c r="A398" s="544"/>
      <c r="B398" s="725"/>
      <c r="C398" s="644"/>
      <c r="D398" s="34"/>
      <c r="E398" s="710"/>
      <c r="F398" s="710"/>
      <c r="G398" s="554"/>
      <c r="H398" s="494"/>
      <c r="I398" s="433"/>
      <c r="J398" s="737"/>
      <c r="K398" s="745"/>
    </row>
    <row r="399" spans="1:12" s="7" customFormat="1" ht="15.75" x14ac:dyDescent="0.25">
      <c r="A399" s="544"/>
      <c r="B399" s="725" t="s">
        <v>7914</v>
      </c>
      <c r="C399" s="644">
        <f>C396</f>
        <v>6114045</v>
      </c>
      <c r="D399" s="34"/>
      <c r="E399" s="710"/>
      <c r="F399" s="710"/>
      <c r="G399" s="554"/>
      <c r="H399" s="494"/>
      <c r="I399" s="433"/>
      <c r="J399" s="737"/>
      <c r="K399" s="745"/>
    </row>
    <row r="400" spans="1:12" s="7" customFormat="1" ht="15.75" x14ac:dyDescent="0.25">
      <c r="A400" s="544"/>
      <c r="B400" s="725" t="s">
        <v>7872</v>
      </c>
      <c r="C400" s="644">
        <f>C399</f>
        <v>6114045</v>
      </c>
      <c r="D400" s="34"/>
      <c r="E400" s="711">
        <v>0.13</v>
      </c>
      <c r="F400" s="710">
        <f>F397*13%</f>
        <v>794825.85</v>
      </c>
      <c r="G400" s="554"/>
      <c r="H400" s="494"/>
      <c r="I400" s="433"/>
      <c r="J400" s="737"/>
      <c r="K400" s="745"/>
    </row>
    <row r="401" spans="1:12" s="7" customFormat="1" ht="15.75" x14ac:dyDescent="0.25">
      <c r="A401" s="544"/>
      <c r="B401" s="723">
        <v>0.22</v>
      </c>
      <c r="C401" s="644">
        <f>C400*22%</f>
        <v>1345089.9</v>
      </c>
      <c r="D401" s="34"/>
      <c r="E401" s="711" t="s">
        <v>7912</v>
      </c>
      <c r="F401" s="710">
        <v>1435521</v>
      </c>
      <c r="G401" s="554"/>
      <c r="H401" s="494"/>
      <c r="I401" s="433"/>
      <c r="J401" s="737"/>
      <c r="K401" s="745"/>
    </row>
    <row r="402" spans="1:12" s="7" customFormat="1" ht="15.75" x14ac:dyDescent="0.25">
      <c r="A402" s="544"/>
      <c r="B402" s="725" t="s">
        <v>7868</v>
      </c>
      <c r="C402" s="644">
        <f>C400+C401</f>
        <v>7459134.9000000004</v>
      </c>
      <c r="D402" s="34"/>
      <c r="E402" s="711">
        <v>0.8</v>
      </c>
      <c r="F402" s="710">
        <f>F401*80%</f>
        <v>1148416.8</v>
      </c>
      <c r="G402" s="554"/>
      <c r="H402" s="494"/>
      <c r="I402" s="433"/>
      <c r="J402" s="737"/>
    </row>
    <row r="403" spans="1:12" s="7" customFormat="1" ht="15.75" x14ac:dyDescent="0.25">
      <c r="A403" s="544"/>
      <c r="B403" s="725"/>
      <c r="C403" s="644"/>
      <c r="D403" s="34"/>
      <c r="E403" s="710" t="s">
        <v>7870</v>
      </c>
      <c r="F403" s="710">
        <f>F400</f>
        <v>794825.85</v>
      </c>
      <c r="G403" s="554"/>
      <c r="H403" s="494"/>
      <c r="I403" s="433"/>
      <c r="J403" s="737"/>
    </row>
    <row r="404" spans="1:12" s="7" customFormat="1" ht="16.5" thickBot="1" x14ac:dyDescent="0.3">
      <c r="A404" s="546"/>
      <c r="B404" s="727"/>
      <c r="C404" s="728"/>
      <c r="D404" s="549"/>
      <c r="E404" s="730" t="s">
        <v>7871</v>
      </c>
      <c r="F404" s="730">
        <f>F402-F403</f>
        <v>353590.95000000007</v>
      </c>
      <c r="G404" s="560"/>
      <c r="H404" s="744">
        <f>F402-F404</f>
        <v>794825.85</v>
      </c>
      <c r="I404" s="738"/>
      <c r="J404" s="739"/>
    </row>
    <row r="405" spans="1:12" s="7" customFormat="1" ht="15.75" x14ac:dyDescent="0.25">
      <c r="A405" s="699"/>
      <c r="B405" s="5"/>
      <c r="C405" s="11"/>
      <c r="D405" s="34"/>
      <c r="E405" s="11"/>
      <c r="F405" s="11"/>
      <c r="G405" s="554"/>
      <c r="H405" s="494"/>
      <c r="I405" s="433"/>
      <c r="J405" s="554"/>
    </row>
    <row r="406" spans="1:12" s="7" customFormat="1" ht="15.75" x14ac:dyDescent="0.25">
      <c r="A406" s="699"/>
      <c r="B406" s="5"/>
      <c r="C406" s="11"/>
      <c r="D406" s="34"/>
      <c r="E406" s="11"/>
      <c r="F406" s="11"/>
      <c r="G406" s="554"/>
      <c r="H406" s="494"/>
      <c r="I406" s="433"/>
      <c r="J406" s="554"/>
    </row>
    <row r="407" spans="1:12" s="7" customFormat="1" ht="15.75" x14ac:dyDescent="0.25">
      <c r="A407" s="544">
        <v>1016</v>
      </c>
      <c r="B407" s="5" t="s">
        <v>121</v>
      </c>
      <c r="C407" s="11">
        <v>85000</v>
      </c>
      <c r="D407" s="34">
        <v>0.13</v>
      </c>
      <c r="E407" s="11">
        <f>D407*C407</f>
        <v>11050</v>
      </c>
      <c r="F407" s="11">
        <f>E407+C407</f>
        <v>96050</v>
      </c>
      <c r="G407" s="554"/>
      <c r="H407" s="494" t="s">
        <v>7312</v>
      </c>
      <c r="I407" s="433"/>
      <c r="J407" s="554"/>
      <c r="K407" s="38"/>
      <c r="L407" s="545" t="s">
        <v>7814</v>
      </c>
    </row>
    <row r="409" spans="1:12" s="7" customFormat="1" ht="15.75" x14ac:dyDescent="0.25">
      <c r="A409" s="6">
        <v>1019</v>
      </c>
      <c r="B409" s="5" t="s">
        <v>7675</v>
      </c>
      <c r="C409" s="11">
        <v>93096</v>
      </c>
      <c r="D409" s="34">
        <v>0.13</v>
      </c>
      <c r="E409" s="11">
        <f>D409*C409</f>
        <v>12102.48</v>
      </c>
      <c r="F409" s="11">
        <f>E409+C409</f>
        <v>105198.48</v>
      </c>
      <c r="G409" s="33"/>
      <c r="H409" s="494" t="s">
        <v>7312</v>
      </c>
      <c r="I409" s="614"/>
      <c r="J409" s="554"/>
      <c r="L409" s="7" t="s">
        <v>7758</v>
      </c>
    </row>
    <row r="411" spans="1:12" s="7" customFormat="1" ht="15.75" x14ac:dyDescent="0.25">
      <c r="A411" s="700"/>
      <c r="B411" s="5" t="s">
        <v>7886</v>
      </c>
      <c r="C411" s="712"/>
      <c r="D411" s="643"/>
      <c r="E411" s="644"/>
      <c r="F411" s="712"/>
      <c r="H411" s="666"/>
      <c r="I411" s="668"/>
      <c r="J411" s="691"/>
    </row>
    <row r="412" spans="1:12" s="7" customFormat="1" ht="15.75" x14ac:dyDescent="0.25">
      <c r="A412" s="40"/>
      <c r="H412" s="40"/>
      <c r="I412" s="433"/>
      <c r="J412" s="40"/>
    </row>
    <row r="413" spans="1:12" s="7" customFormat="1" ht="15.75" x14ac:dyDescent="0.25">
      <c r="A413" s="40"/>
      <c r="H413" s="40"/>
      <c r="I413" s="433"/>
      <c r="J413" s="40"/>
    </row>
    <row r="414" spans="1:12" s="7" customFormat="1" ht="15.75" x14ac:dyDescent="0.25">
      <c r="A414" s="6"/>
      <c r="B414" s="5"/>
      <c r="C414" s="11">
        <v>158000</v>
      </c>
      <c r="D414" s="34">
        <v>0.13</v>
      </c>
      <c r="E414" s="11">
        <f>D414*C414</f>
        <v>20540</v>
      </c>
      <c r="F414" s="11">
        <f>E414+C414</f>
        <v>178540</v>
      </c>
      <c r="G414" s="33"/>
      <c r="H414" s="494" t="s">
        <v>7312</v>
      </c>
      <c r="I414" s="432"/>
      <c r="J414" s="554"/>
      <c r="K414" s="5"/>
      <c r="L414" s="5" t="s">
        <v>7581</v>
      </c>
    </row>
    <row r="415" spans="1:12" s="7" customFormat="1" ht="15.75" x14ac:dyDescent="0.25">
      <c r="A415" s="40"/>
      <c r="H415" s="40"/>
      <c r="I415" s="433"/>
      <c r="J415" s="40"/>
    </row>
    <row r="416" spans="1:12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  <row r="563" spans="1:10" s="7" customFormat="1" ht="15.75" x14ac:dyDescent="0.25">
      <c r="A563" s="40"/>
      <c r="H563" s="40"/>
      <c r="I563" s="433"/>
      <c r="J563" s="40"/>
    </row>
    <row r="564" spans="1:10" s="7" customFormat="1" ht="15.75" x14ac:dyDescent="0.25">
      <c r="A564" s="40"/>
      <c r="H564" s="40"/>
      <c r="I564" s="433"/>
      <c r="J564" s="40"/>
    </row>
    <row r="565" spans="1:10" s="7" customFormat="1" ht="15.75" x14ac:dyDescent="0.25">
      <c r="A565" s="40"/>
      <c r="H565" s="40"/>
      <c r="I565" s="433"/>
      <c r="J565" s="40"/>
    </row>
    <row r="566" spans="1:10" s="7" customFormat="1" ht="15.75" x14ac:dyDescent="0.25">
      <c r="A566" s="40"/>
      <c r="H566" s="40"/>
      <c r="I566" s="433"/>
      <c r="J566" s="40"/>
    </row>
    <row r="567" spans="1:10" s="7" customFormat="1" ht="15.75" x14ac:dyDescent="0.25">
      <c r="A567" s="40"/>
      <c r="H567" s="40"/>
      <c r="I567" s="433"/>
      <c r="J567" s="40"/>
    </row>
    <row r="568" spans="1:10" s="7" customFormat="1" ht="15.75" x14ac:dyDescent="0.25">
      <c r="A568" s="40"/>
      <c r="H568" s="40"/>
      <c r="I568" s="433"/>
      <c r="J568" s="40"/>
    </row>
    <row r="569" spans="1:10" s="7" customFormat="1" ht="15.75" x14ac:dyDescent="0.25">
      <c r="A569" s="40"/>
      <c r="H569" s="40"/>
      <c r="I569" s="433"/>
      <c r="J569" s="40"/>
    </row>
    <row r="570" spans="1:10" s="7" customFormat="1" ht="15.75" x14ac:dyDescent="0.25">
      <c r="A570" s="40"/>
      <c r="H570" s="40"/>
      <c r="I570" s="433"/>
      <c r="J570" s="40"/>
    </row>
    <row r="571" spans="1:10" s="7" customFormat="1" ht="15.75" x14ac:dyDescent="0.25">
      <c r="A571" s="40"/>
      <c r="H571" s="40"/>
      <c r="I571" s="433"/>
      <c r="J571" s="40"/>
    </row>
    <row r="572" spans="1:10" s="7" customFormat="1" ht="15.75" x14ac:dyDescent="0.25">
      <c r="A572" s="40"/>
      <c r="H572" s="40"/>
      <c r="I572" s="433"/>
      <c r="J572" s="40"/>
    </row>
    <row r="573" spans="1:10" s="7" customFormat="1" ht="15.75" x14ac:dyDescent="0.25">
      <c r="A573" s="40"/>
      <c r="H573" s="40"/>
      <c r="I573" s="433"/>
      <c r="J573" s="40"/>
    </row>
    <row r="574" spans="1:10" s="7" customFormat="1" ht="15.75" x14ac:dyDescent="0.25">
      <c r="A574" s="40"/>
      <c r="H574" s="40"/>
      <c r="I574" s="433"/>
      <c r="J574" s="40"/>
    </row>
    <row r="575" spans="1:10" s="7" customFormat="1" ht="15.75" x14ac:dyDescent="0.25">
      <c r="A575" s="40"/>
      <c r="H575" s="40"/>
      <c r="I575" s="433"/>
      <c r="J575" s="40"/>
    </row>
    <row r="576" spans="1:10" s="7" customFormat="1" ht="15.75" x14ac:dyDescent="0.25">
      <c r="A576" s="40"/>
      <c r="H576" s="40"/>
      <c r="I576" s="433"/>
      <c r="J576" s="40"/>
    </row>
    <row r="577" spans="1:10" s="7" customFormat="1" ht="15.75" x14ac:dyDescent="0.25">
      <c r="A577" s="40"/>
      <c r="H577" s="40"/>
      <c r="I577" s="433"/>
      <c r="J577" s="40"/>
    </row>
    <row r="578" spans="1:10" s="7" customFormat="1" ht="15.75" x14ac:dyDescent="0.25">
      <c r="A578" s="40"/>
      <c r="H578" s="40"/>
      <c r="I578" s="433"/>
      <c r="J578" s="40"/>
    </row>
    <row r="579" spans="1:10" s="7" customFormat="1" ht="15.75" x14ac:dyDescent="0.25">
      <c r="A579" s="40"/>
      <c r="H579" s="40"/>
      <c r="I579" s="433"/>
      <c r="J579" s="40"/>
    </row>
    <row r="580" spans="1:10" s="7" customFormat="1" ht="15.75" x14ac:dyDescent="0.25">
      <c r="A580" s="40"/>
      <c r="H580" s="40"/>
      <c r="I580" s="433"/>
      <c r="J580" s="40"/>
    </row>
    <row r="581" spans="1:10" s="7" customFormat="1" ht="15.75" x14ac:dyDescent="0.25">
      <c r="A581" s="40"/>
      <c r="H581" s="40"/>
      <c r="I581" s="433"/>
      <c r="J581" s="40"/>
    </row>
    <row r="582" spans="1:10" s="7" customFormat="1" ht="15.75" x14ac:dyDescent="0.25">
      <c r="A582" s="40"/>
      <c r="H582" s="40"/>
      <c r="I582" s="433"/>
      <c r="J582" s="40"/>
    </row>
    <row r="583" spans="1:10" s="7" customFormat="1" ht="15.75" x14ac:dyDescent="0.25">
      <c r="A583" s="40"/>
      <c r="H583" s="40"/>
      <c r="I583" s="433"/>
      <c r="J583" s="40"/>
    </row>
    <row r="584" spans="1:10" s="7" customFormat="1" ht="15.75" x14ac:dyDescent="0.25">
      <c r="A584" s="40"/>
      <c r="H584" s="40"/>
      <c r="I584" s="433"/>
      <c r="J584" s="40"/>
    </row>
    <row r="585" spans="1:10" s="7" customFormat="1" ht="15.75" x14ac:dyDescent="0.25">
      <c r="A585" s="40"/>
      <c r="H585" s="40"/>
      <c r="I585" s="433"/>
      <c r="J585" s="40"/>
    </row>
    <row r="586" spans="1:10" s="7" customFormat="1" ht="15.75" x14ac:dyDescent="0.25">
      <c r="A586" s="40"/>
      <c r="H586" s="40"/>
      <c r="I586" s="433"/>
      <c r="J586" s="40"/>
    </row>
    <row r="587" spans="1:10" s="7" customFormat="1" ht="15.75" x14ac:dyDescent="0.25">
      <c r="A587" s="40"/>
      <c r="H587" s="40"/>
      <c r="I587" s="433"/>
      <c r="J587" s="40"/>
    </row>
    <row r="588" spans="1:10" s="7" customFormat="1" ht="15.75" x14ac:dyDescent="0.25">
      <c r="A588" s="40"/>
      <c r="H588" s="40"/>
      <c r="I588" s="433"/>
      <c r="J588" s="40"/>
    </row>
  </sheetData>
  <autoFilter ref="A1:M269" xr:uid="{00000000-0001-0000-0400-000000000000}"/>
  <mergeCells count="23">
    <mergeCell ref="A394:J394"/>
    <mergeCell ref="A371:J371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J353"/>
    <mergeCell ref="A327:J327"/>
    <mergeCell ref="B46:F46"/>
    <mergeCell ref="B49:F49"/>
    <mergeCell ref="B50:F50"/>
    <mergeCell ref="B69:F69"/>
    <mergeCell ref="B82:F82"/>
  </mergeCells>
  <conditionalFormatting sqref="H1:H324 H326 H328:H352 H354:H370 H372:H393 H395:H407 H409 H41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E8" sqref="E8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3" t="s">
        <v>7042</v>
      </c>
      <c r="B1" s="824"/>
      <c r="C1" s="824"/>
      <c r="D1" s="824"/>
      <c r="E1" s="825"/>
      <c r="G1" s="830" t="s">
        <v>7043</v>
      </c>
      <c r="H1" s="830"/>
      <c r="I1" s="830"/>
      <c r="J1" s="830"/>
      <c r="K1" s="333"/>
      <c r="L1" s="822" t="s">
        <v>7501</v>
      </c>
      <c r="M1" s="822"/>
      <c r="N1" s="822"/>
      <c r="O1" s="822"/>
      <c r="P1" s="822"/>
      <c r="R1" s="822" t="s">
        <v>7045</v>
      </c>
      <c r="S1" s="822"/>
      <c r="T1" s="822"/>
      <c r="U1" s="822"/>
    </row>
    <row r="2" spans="1:28" ht="28.15" customHeight="1" x14ac:dyDescent="0.25">
      <c r="A2" s="826"/>
      <c r="B2" s="827"/>
      <c r="C2" s="827"/>
      <c r="D2" s="827"/>
      <c r="E2" s="828"/>
      <c r="G2" s="830"/>
      <c r="H2" s="830"/>
      <c r="I2" s="830"/>
      <c r="J2" s="830"/>
      <c r="K2" s="333"/>
      <c r="L2" s="822"/>
      <c r="M2" s="822"/>
      <c r="N2" s="822"/>
      <c r="O2" s="822"/>
      <c r="P2" s="822"/>
      <c r="R2" s="822"/>
      <c r="S2" s="822"/>
      <c r="T2" s="822"/>
      <c r="U2" s="822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17">
        <v>34850</v>
      </c>
      <c r="T5" s="334" t="s">
        <v>7590</v>
      </c>
      <c r="U5" s="361" t="s">
        <v>7997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17">
        <v>34850</v>
      </c>
      <c r="T6" s="334" t="s">
        <v>7590</v>
      </c>
      <c r="U6" s="361" t="s">
        <v>8035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7711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 t="s">
        <v>7711</v>
      </c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646" t="s">
        <v>7590</v>
      </c>
      <c r="O12" s="349" t="s">
        <v>7602</v>
      </c>
      <c r="P12" s="647" t="s">
        <v>7975</v>
      </c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646" t="s">
        <v>7590</v>
      </c>
      <c r="O13" s="349" t="s">
        <v>7602</v>
      </c>
      <c r="P13" s="647" t="s">
        <v>7975</v>
      </c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822" t="s">
        <v>7044</v>
      </c>
      <c r="M35" s="822"/>
      <c r="N35" s="822"/>
      <c r="O35" s="822"/>
      <c r="P35" s="822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23" t="s">
        <v>7042</v>
      </c>
      <c r="B36" s="824"/>
      <c r="C36" s="824"/>
      <c r="D36" s="824"/>
      <c r="E36" s="825"/>
      <c r="L36" s="822"/>
      <c r="M36" s="822"/>
      <c r="N36" s="822"/>
      <c r="O36" s="822"/>
      <c r="P36" s="822"/>
      <c r="W36">
        <v>26200</v>
      </c>
    </row>
    <row r="37" spans="1:31" ht="31.5" x14ac:dyDescent="0.25">
      <c r="A37" s="826"/>
      <c r="B37" s="827"/>
      <c r="C37" s="827"/>
      <c r="D37" s="827"/>
      <c r="E37" s="828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822" t="s">
        <v>7045</v>
      </c>
      <c r="S38" s="822"/>
      <c r="T38" s="822"/>
      <c r="U38" s="822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822"/>
      <c r="S39" s="822"/>
      <c r="T39" s="822"/>
      <c r="U39" s="822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22" t="s">
        <v>7081</v>
      </c>
      <c r="H44" s="822"/>
      <c r="I44" s="822"/>
      <c r="J44" s="822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22"/>
      <c r="H45" s="822"/>
      <c r="I45" s="822"/>
      <c r="J45" s="822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9" t="s">
        <v>7090</v>
      </c>
      <c r="H51" s="829"/>
      <c r="I51" s="829"/>
      <c r="J51" s="416">
        <f>J49+I48</f>
        <v>73164</v>
      </c>
      <c r="K51" s="415"/>
      <c r="L51" s="831" t="s">
        <v>7044</v>
      </c>
      <c r="M51" s="831"/>
      <c r="N51" s="831"/>
      <c r="O51" s="831"/>
      <c r="P51" s="831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822"/>
      <c r="M52" s="822"/>
      <c r="N52" s="822"/>
      <c r="O52" s="822"/>
      <c r="P52" s="822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23" t="s">
        <v>7068</v>
      </c>
      <c r="B53" s="824"/>
      <c r="C53" s="824"/>
      <c r="D53" s="824"/>
      <c r="E53" s="825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26"/>
      <c r="B54" s="827"/>
      <c r="C54" s="827"/>
      <c r="D54" s="827"/>
      <c r="E54" s="828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32" t="s">
        <v>7077</v>
      </c>
      <c r="B69" s="833"/>
      <c r="C69" s="833"/>
      <c r="D69" s="833"/>
      <c r="E69" s="834"/>
      <c r="R69" s="375"/>
      <c r="S69" s="395"/>
      <c r="U69" s="396"/>
    </row>
    <row r="70" spans="1:21" x14ac:dyDescent="0.25">
      <c r="A70" s="835"/>
      <c r="B70" s="836"/>
      <c r="C70" s="836"/>
      <c r="D70" s="836"/>
      <c r="E70" s="837"/>
      <c r="R70" s="822" t="s">
        <v>7045</v>
      </c>
      <c r="S70" s="822"/>
      <c r="T70" s="822"/>
      <c r="U70" s="822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822"/>
      <c r="S71" s="822"/>
      <c r="T71" s="822"/>
      <c r="U71" s="822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38">
        <v>30000</v>
      </c>
      <c r="U74" s="841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39"/>
      <c r="U75" s="842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40"/>
      <c r="U76" s="843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822" t="s">
        <v>7081</v>
      </c>
      <c r="M94" s="822"/>
      <c r="N94" s="822"/>
      <c r="O94" s="822"/>
      <c r="P94" s="822"/>
    </row>
    <row r="95" spans="1:21" x14ac:dyDescent="0.25">
      <c r="L95" s="822"/>
      <c r="M95" s="822"/>
      <c r="N95" s="822"/>
      <c r="O95" s="822"/>
      <c r="P95" s="822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29" t="s">
        <v>7090</v>
      </c>
      <c r="M101" s="829"/>
      <c r="N101" s="829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70:U71"/>
    <mergeCell ref="A69:E70"/>
    <mergeCell ref="T74:T76"/>
    <mergeCell ref="U74:U76"/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2024-05-13T13:59:28Z</dcterms:modified>
</cp:coreProperties>
</file>