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H:\Pioneer\Projects 2023\Meezan Bank Head Office\BOQ\"/>
    </mc:Choice>
  </mc:AlternateContent>
  <xr:revisionPtr revIDLastSave="0" documentId="13_ncr:1_{0B8E820E-A783-4880-B9B6-34646A70A145}" xr6:coauthVersionLast="47" xr6:coauthVersionMax="47" xr10:uidLastSave="{00000000-0000-0000-0000-000000000000}"/>
  <bookViews>
    <workbookView xWindow="-120" yWindow="-120" windowWidth="29040" windowHeight="15840" xr2:uid="{00000000-000D-0000-FFFF-FFFF00000000}"/>
  </bookViews>
  <sheets>
    <sheet name="Table 1" sheetId="1" r:id="rId1"/>
    <sheet name="Finance" sheetId="2" r:id="rId2"/>
  </sheets>
  <externalReferences>
    <externalReference r:id="rId3"/>
  </externalReferences>
  <definedNames>
    <definedName name="_xlnm.Print_Area" localSheetId="0">'Table 1'!$A$1:$K$108</definedName>
    <definedName name="_xlnm.Print_Titles" localSheetId="0">'Table 1'!$1:$8</definedName>
  </definedNames>
  <calcPr calcId="181029"/>
</workbook>
</file>

<file path=xl/calcChain.xml><?xml version="1.0" encoding="utf-8"?>
<calcChain xmlns="http://schemas.openxmlformats.org/spreadsheetml/2006/main">
  <c r="J89" i="1" l="1"/>
  <c r="K89" i="1" s="1"/>
  <c r="H89" i="1"/>
  <c r="J70" i="1"/>
  <c r="K70" i="1" s="1"/>
  <c r="H70" i="1"/>
  <c r="N92" i="1"/>
  <c r="C29" i="2"/>
  <c r="D29" i="2"/>
  <c r="I107" i="1" l="1"/>
  <c r="J107" i="1" s="1"/>
  <c r="K107" i="1" s="1"/>
  <c r="H107" i="1"/>
  <c r="I106" i="1"/>
  <c r="J106" i="1" s="1"/>
  <c r="K106" i="1" s="1"/>
  <c r="H106" i="1"/>
  <c r="I105" i="1"/>
  <c r="J105" i="1" s="1"/>
  <c r="K105" i="1" s="1"/>
  <c r="H105" i="1"/>
  <c r="I104" i="1"/>
  <c r="J104" i="1" s="1"/>
  <c r="K104" i="1" s="1"/>
  <c r="H104" i="1"/>
  <c r="I103" i="1"/>
  <c r="J103" i="1" s="1"/>
  <c r="K103" i="1" s="1"/>
  <c r="H103" i="1"/>
  <c r="I102" i="1"/>
  <c r="J102" i="1" s="1"/>
  <c r="K102" i="1" s="1"/>
  <c r="H102" i="1"/>
  <c r="I101" i="1"/>
  <c r="J101" i="1" s="1"/>
  <c r="K101" i="1" s="1"/>
  <c r="H101" i="1"/>
  <c r="I100" i="1"/>
  <c r="J100" i="1" s="1"/>
  <c r="K100" i="1" s="1"/>
  <c r="H100" i="1"/>
  <c r="I99" i="1"/>
  <c r="J99" i="1" s="1"/>
  <c r="K99" i="1" s="1"/>
  <c r="H99" i="1"/>
  <c r="I98" i="1"/>
  <c r="J98" i="1" s="1"/>
  <c r="K98" i="1" s="1"/>
  <c r="H98" i="1"/>
  <c r="I97" i="1"/>
  <c r="J97" i="1" s="1"/>
  <c r="K97" i="1" s="1"/>
  <c r="H97" i="1"/>
  <c r="I96" i="1"/>
  <c r="J96" i="1" s="1"/>
  <c r="K96" i="1" s="1"/>
  <c r="H96" i="1"/>
  <c r="I95" i="1"/>
  <c r="J95" i="1" s="1"/>
  <c r="K95" i="1" s="1"/>
  <c r="H95" i="1"/>
  <c r="I94" i="1"/>
  <c r="J94" i="1" s="1"/>
  <c r="K94" i="1" s="1"/>
  <c r="H94" i="1"/>
  <c r="I93" i="1"/>
  <c r="J93" i="1" s="1"/>
  <c r="K93" i="1" s="1"/>
  <c r="H93" i="1"/>
  <c r="I92" i="1"/>
  <c r="J92" i="1" s="1"/>
  <c r="K92" i="1" s="1"/>
  <c r="H92" i="1"/>
  <c r="I91" i="1"/>
  <c r="J91" i="1" s="1"/>
  <c r="K91" i="1" s="1"/>
  <c r="H91" i="1"/>
  <c r="I90" i="1"/>
  <c r="J90" i="1" s="1"/>
  <c r="K90" i="1" s="1"/>
  <c r="H90" i="1"/>
  <c r="I88" i="1"/>
  <c r="J88" i="1" s="1"/>
  <c r="K88" i="1" s="1"/>
  <c r="H88" i="1"/>
  <c r="I87" i="1"/>
  <c r="J87" i="1" s="1"/>
  <c r="K87" i="1" s="1"/>
  <c r="H87" i="1"/>
  <c r="I86" i="1"/>
  <c r="J86" i="1" s="1"/>
  <c r="K86" i="1" s="1"/>
  <c r="H86" i="1"/>
  <c r="I85" i="1"/>
  <c r="J85" i="1" s="1"/>
  <c r="K85" i="1" s="1"/>
  <c r="H85" i="1"/>
  <c r="I84" i="1"/>
  <c r="J84" i="1" s="1"/>
  <c r="K84" i="1" s="1"/>
  <c r="H84" i="1"/>
  <c r="I83" i="1"/>
  <c r="J83" i="1" s="1"/>
  <c r="K83" i="1" s="1"/>
  <c r="H83" i="1"/>
  <c r="I82" i="1"/>
  <c r="J82" i="1" s="1"/>
  <c r="K82" i="1" s="1"/>
  <c r="H82" i="1"/>
  <c r="I81" i="1"/>
  <c r="J81" i="1" s="1"/>
  <c r="K81" i="1" s="1"/>
  <c r="H81" i="1"/>
  <c r="I80" i="1"/>
  <c r="J80" i="1" s="1"/>
  <c r="K80" i="1" s="1"/>
  <c r="H80" i="1"/>
  <c r="I79" i="1"/>
  <c r="J79" i="1" s="1"/>
  <c r="K79" i="1" s="1"/>
  <c r="H79" i="1"/>
  <c r="I78" i="1"/>
  <c r="J78" i="1" s="1"/>
  <c r="K78" i="1" s="1"/>
  <c r="H78" i="1"/>
  <c r="I77" i="1"/>
  <c r="J77" i="1" s="1"/>
  <c r="K77" i="1" s="1"/>
  <c r="H77" i="1"/>
  <c r="I76" i="1"/>
  <c r="J76" i="1" s="1"/>
  <c r="K76" i="1" s="1"/>
  <c r="H76" i="1"/>
  <c r="I75" i="1"/>
  <c r="J75" i="1" s="1"/>
  <c r="K75" i="1" s="1"/>
  <c r="H75" i="1"/>
  <c r="I74" i="1"/>
  <c r="J74" i="1" s="1"/>
  <c r="K74" i="1" s="1"/>
  <c r="H74" i="1"/>
  <c r="I73" i="1"/>
  <c r="J73" i="1" s="1"/>
  <c r="K73" i="1" s="1"/>
  <c r="H73" i="1"/>
  <c r="I72" i="1"/>
  <c r="J72" i="1" s="1"/>
  <c r="K72" i="1" s="1"/>
  <c r="H72" i="1"/>
  <c r="I71" i="1"/>
  <c r="J71" i="1" s="1"/>
  <c r="K71" i="1" s="1"/>
  <c r="H71" i="1"/>
  <c r="I69" i="1"/>
  <c r="J69" i="1" s="1"/>
  <c r="K69" i="1" s="1"/>
  <c r="H69" i="1"/>
  <c r="I68" i="1"/>
  <c r="J68" i="1" s="1"/>
  <c r="K68" i="1" s="1"/>
  <c r="H68" i="1"/>
  <c r="I67" i="1"/>
  <c r="J67" i="1" s="1"/>
  <c r="K67" i="1" s="1"/>
  <c r="H67" i="1"/>
  <c r="I66" i="1"/>
  <c r="J66" i="1" s="1"/>
  <c r="H66" i="1"/>
  <c r="I65" i="1"/>
  <c r="J65" i="1" s="1"/>
  <c r="H65" i="1"/>
  <c r="I64" i="1"/>
  <c r="J64" i="1" s="1"/>
  <c r="K64" i="1" s="1"/>
  <c r="H64" i="1"/>
  <c r="I63" i="1"/>
  <c r="J63" i="1" s="1"/>
  <c r="H63" i="1"/>
  <c r="I62" i="1"/>
  <c r="J62" i="1" s="1"/>
  <c r="K62" i="1" s="1"/>
  <c r="H62" i="1"/>
  <c r="I61" i="1"/>
  <c r="J61" i="1" s="1"/>
  <c r="H61" i="1"/>
  <c r="I60" i="1"/>
  <c r="J60" i="1" s="1"/>
  <c r="H60" i="1"/>
  <c r="I59" i="1"/>
  <c r="J59" i="1" s="1"/>
  <c r="H59" i="1"/>
  <c r="I58" i="1"/>
  <c r="J58" i="1" s="1"/>
  <c r="H58" i="1"/>
  <c r="J57" i="1"/>
  <c r="K57" i="1" s="1"/>
  <c r="I57" i="1"/>
  <c r="H57" i="1"/>
  <c r="I56" i="1"/>
  <c r="J56" i="1" s="1"/>
  <c r="K56" i="1" s="1"/>
  <c r="H56" i="1"/>
  <c r="K55" i="1"/>
  <c r="J55" i="1"/>
  <c r="I55" i="1"/>
  <c r="H55" i="1"/>
  <c r="K54" i="1"/>
  <c r="J54" i="1"/>
  <c r="I54" i="1"/>
  <c r="H54" i="1"/>
  <c r="K53" i="1"/>
  <c r="J53" i="1"/>
  <c r="I53" i="1"/>
  <c r="H53" i="1"/>
  <c r="K52" i="1"/>
  <c r="J52" i="1"/>
  <c r="I52" i="1"/>
  <c r="H52" i="1"/>
  <c r="K51" i="1"/>
  <c r="J51" i="1"/>
  <c r="I51" i="1"/>
  <c r="H51" i="1"/>
  <c r="K50" i="1"/>
  <c r="J50" i="1"/>
  <c r="I50" i="1"/>
  <c r="H50" i="1"/>
  <c r="K49" i="1"/>
  <c r="J49" i="1"/>
  <c r="I49" i="1"/>
  <c r="H49" i="1"/>
  <c r="K48" i="1"/>
  <c r="J48" i="1"/>
  <c r="I48" i="1"/>
  <c r="H48" i="1"/>
  <c r="K47" i="1"/>
  <c r="J47" i="1"/>
  <c r="I47" i="1"/>
  <c r="H47" i="1"/>
  <c r="K46" i="1"/>
  <c r="J46" i="1"/>
  <c r="I46" i="1"/>
  <c r="H46" i="1"/>
  <c r="K45" i="1"/>
  <c r="J45" i="1"/>
  <c r="I45" i="1"/>
  <c r="H45" i="1"/>
  <c r="K44" i="1"/>
  <c r="J44" i="1"/>
  <c r="I44" i="1"/>
  <c r="H44" i="1"/>
  <c r="K43" i="1"/>
  <c r="J43" i="1"/>
  <c r="I43" i="1"/>
  <c r="H43" i="1"/>
  <c r="K42" i="1"/>
  <c r="J42" i="1"/>
  <c r="I42" i="1"/>
  <c r="H42" i="1"/>
  <c r="K41" i="1"/>
  <c r="J41" i="1"/>
  <c r="I41" i="1"/>
  <c r="H41" i="1"/>
  <c r="K40" i="1"/>
  <c r="J40" i="1"/>
  <c r="I40" i="1"/>
  <c r="H40" i="1"/>
  <c r="K39" i="1"/>
  <c r="J39" i="1"/>
  <c r="I39" i="1"/>
  <c r="H39" i="1"/>
  <c r="K38" i="1"/>
  <c r="J38" i="1"/>
  <c r="I38" i="1"/>
  <c r="H38" i="1"/>
  <c r="K37" i="1"/>
  <c r="J37" i="1"/>
  <c r="I37" i="1"/>
  <c r="H37" i="1"/>
  <c r="K36" i="1"/>
  <c r="J36" i="1"/>
  <c r="I36" i="1"/>
  <c r="H36" i="1"/>
  <c r="K35" i="1"/>
  <c r="J35" i="1"/>
  <c r="I35" i="1"/>
  <c r="H35" i="1"/>
  <c r="K34" i="1"/>
  <c r="J34" i="1"/>
  <c r="I34" i="1"/>
  <c r="H34" i="1"/>
  <c r="K33" i="1"/>
  <c r="J33" i="1"/>
  <c r="I33" i="1"/>
  <c r="H33" i="1"/>
  <c r="K32" i="1"/>
  <c r="J32" i="1"/>
  <c r="I32" i="1"/>
  <c r="H32" i="1"/>
  <c r="K31" i="1"/>
  <c r="J31" i="1"/>
  <c r="I31" i="1"/>
  <c r="H31" i="1"/>
  <c r="K30" i="1"/>
  <c r="J30" i="1"/>
  <c r="I30" i="1"/>
  <c r="H30" i="1"/>
  <c r="K29" i="1"/>
  <c r="J29" i="1"/>
  <c r="I29" i="1"/>
  <c r="H29" i="1"/>
  <c r="K28" i="1"/>
  <c r="J28" i="1"/>
  <c r="I28" i="1"/>
  <c r="H28" i="1"/>
  <c r="K27" i="1"/>
  <c r="J27" i="1"/>
  <c r="I27" i="1"/>
  <c r="H27" i="1"/>
  <c r="K26" i="1"/>
  <c r="J26" i="1"/>
  <c r="I26" i="1"/>
  <c r="H26" i="1"/>
  <c r="K25" i="1"/>
  <c r="J25" i="1"/>
  <c r="I25" i="1"/>
  <c r="H25" i="1"/>
  <c r="K24" i="1"/>
  <c r="J24" i="1"/>
  <c r="I24" i="1"/>
  <c r="H24" i="1"/>
  <c r="K23" i="1"/>
  <c r="J23" i="1"/>
  <c r="I23" i="1"/>
  <c r="H23"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H15" i="1"/>
  <c r="K14" i="1"/>
  <c r="J14" i="1"/>
  <c r="I14" i="1"/>
  <c r="H14" i="1"/>
  <c r="I13" i="1"/>
  <c r="J13" i="1" s="1"/>
  <c r="K13" i="1" s="1"/>
  <c r="H13" i="1"/>
  <c r="I12" i="1"/>
  <c r="J12" i="1" s="1"/>
  <c r="H12" i="1"/>
  <c r="I11" i="1"/>
  <c r="J11" i="1" s="1"/>
  <c r="K11" i="1" s="1"/>
  <c r="H11" i="1"/>
  <c r="K66" i="1" l="1"/>
  <c r="K65" i="1"/>
  <c r="K63" i="1"/>
  <c r="K61" i="1"/>
  <c r="K60" i="1"/>
  <c r="K59" i="1"/>
  <c r="K58" i="1"/>
  <c r="K12" i="1"/>
  <c r="F12" i="2"/>
  <c r="F6" i="2" l="1"/>
  <c r="F7" i="2" s="1"/>
  <c r="F8" i="2" s="1"/>
  <c r="F9" i="2" l="1"/>
  <c r="F28" i="2"/>
  <c r="F11" i="2" l="1"/>
  <c r="F13" i="2" s="1"/>
  <c r="F29" i="2"/>
  <c r="O122" i="1"/>
  <c r="P134" i="1"/>
  <c r="L131" i="1"/>
  <c r="O110" i="1"/>
  <c r="O111" i="1" s="1"/>
  <c r="P136" i="1" l="1"/>
  <c r="O112" i="1"/>
  <c r="O113" i="1" s="1"/>
  <c r="O115" i="1" s="1"/>
  <c r="O124" i="1" s="1"/>
  <c r="K108" i="1" l="1"/>
  <c r="C17" i="2" s="1"/>
</calcChain>
</file>

<file path=xl/sharedStrings.xml><?xml version="1.0" encoding="utf-8"?>
<sst xmlns="http://schemas.openxmlformats.org/spreadsheetml/2006/main" count="259" uniqueCount="137">
  <si>
    <t>S.NO.</t>
  </si>
  <si>
    <t>DESCRIPTION</t>
  </si>
  <si>
    <t>UNIT</t>
  </si>
  <si>
    <t>QTY</t>
  </si>
  <si>
    <t>MATERIAL</t>
  </si>
  <si>
    <t>LABOUR</t>
  </si>
  <si>
    <t>TOTAL</t>
  </si>
  <si>
    <t>RATE</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</si>
  <si>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</si>
  <si>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</si>
  <si>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</si>
  <si>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</si>
  <si>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</si>
  <si>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</si>
  <si>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</si>
  <si>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</si>
  <si>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</si>
  <si>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</si>
  <si>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</si>
  <si>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</si>
  <si>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</si>
  <si>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</si>
  <si>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</si>
  <si>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</si>
  <si>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</si>
  <si>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</si>
  <si>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</si>
  <si>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</si>
  <si>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</si>
  <si>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</si>
  <si>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</si>
  <si>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</si>
  <si>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</si>
  <si>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</si>
  <si>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</si>
  <si>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</si>
  <si>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</si>
  <si>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</si>
  <si>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</si>
  <si>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</si>
  <si>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</si>
  <si>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</si>
  <si>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</si>
  <si>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</si>
  <si>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</si>
  <si>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</si>
  <si>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</si>
  <si>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</si>
  <si>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</si>
  <si>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</si>
  <si>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</si>
  <si>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</si>
  <si>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</si>
  <si>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</si>
  <si>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</si>
  <si>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</si>
  <si>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</si>
  <si>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</si>
  <si>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</si>
  <si>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</si>
  <si>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</si>
  <si>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</si>
  <si>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</si>
  <si>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</si>
  <si>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</si>
  <si>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</si>
  <si>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</si>
  <si>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</si>
  <si>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</si>
  <si>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</si>
  <si>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</si>
  <si>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</si>
  <si>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</si>
  <si>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</si>
  <si>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</si>
  <si>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</si>
  <si>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</si>
  <si>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</si>
  <si>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</si>
  <si>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</si>
  <si>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</si>
  <si>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</si>
  <si>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</si>
  <si>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</si>
  <si>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</si>
  <si>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</si>
  <si>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</si>
  <si>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</si>
  <si>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</si>
  <si>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</si>
  <si>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</si>
  <si>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</si>
  <si>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</si>
  <si>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</si>
  <si>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</si>
  <si>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</si>
  <si>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</si>
  <si>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</si>
  <si>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</si>
  <si>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</si>
  <si>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</si>
  <si>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</si>
  <si>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</si>
  <si>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</si>
  <si>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</si>
  <si>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7% tx</t>
  </si>
  <si>
    <t>8% SRB</t>
  </si>
  <si>
    <t>mohsin traders chq</t>
  </si>
  <si>
    <t>cash chq</t>
  </si>
  <si>
    <t>30% Mob</t>
  </si>
  <si>
    <t>Rec</t>
  </si>
  <si>
    <t>Tot rec</t>
  </si>
  <si>
    <t>rem</t>
  </si>
  <si>
    <t>Contract Value</t>
  </si>
  <si>
    <t>Receiving details</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</si>
  <si>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</si>
  <si>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</si>
  <si>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</si>
  <si>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</si>
  <si>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</si>
  <si>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</si>
  <si>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</si>
  <si>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</si>
  <si>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</si>
  <si>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</si>
  <si>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</si>
  <si>
    <t>BILL OF QUANTITIES</t>
  </si>
  <si>
    <t>RUNNING BILL NO 1</t>
  </si>
  <si>
    <t>Material</t>
  </si>
  <si>
    <t>Amount</t>
  </si>
  <si>
    <t>Labour</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</si>
  <si>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</si>
  <si>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Bill Qty</t>
  </si>
  <si>
    <t>Bill #</t>
  </si>
  <si>
    <t>Date</t>
  </si>
  <si>
    <t>Submitted Amount</t>
  </si>
  <si>
    <t>Verified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</si>
</sst>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0_);_(* \(#,##0\);_(* &quot;-&quot;??_);_(@_)"/>
    <numFmt numFmtId="167" formatCode="_(* #,##0.0_);_(* \(#,##0.0\);_(* &quot;-&quot;?_);_(@_)"/>
    <numFmt numFmtId="168" formatCode="_(* #,##0.0_);_(* \(#,##0.0\);_(* &quot;-&quot;??_);_(@_)"/>
  </numFmts>
  <fonts count="19"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8"/>
      <name val="Calibri"/>
      <family val="2"/>
      <scheme val="minor"/>
    </font>
    <font>
      <b/>
      <sz val="18"/>
      <color rgb="FF000000"/>
      <name val="Calibri"/>
      <family val="2"/>
      <scheme val="minor"/>
    </font>
    <font>
      <sz val="12"/>
      <color rgb="FF00000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s>
  <cellStyleXfs count="2">
    <xf numFmtId="0" fontId="0" fillId="0" borderId="0"/>
    <xf numFmtId="164" fontId="2" fillId="0" borderId="0" applyFont="0" applyFill="0" applyBorder="0" applyAlignment="0" applyProtection="0"/>
  </cellStyleXfs>
  <cellXfs count="67">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8" fillId="0" borderId="0" xfId="0" applyFont="1" applyAlignment="1">
      <alignment horizontal="left" vertical="top"/>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6"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7" fillId="0" borderId="1" xfId="0" applyFont="1" applyBorder="1" applyAlignment="1">
      <alignment vertical="center" wrapText="1"/>
    </xf>
    <xf numFmtId="166" fontId="4" fillId="0" borderId="0" xfId="0" applyNumberFormat="1" applyFont="1" applyAlignment="1">
      <alignment horizontal="left" vertical="top"/>
    </xf>
    <xf numFmtId="166" fontId="4" fillId="0" borderId="0" xfId="0" applyNumberFormat="1" applyFont="1" applyAlignment="1">
      <alignment horizontal="left" vertical="center"/>
    </xf>
    <xf numFmtId="166" fontId="8" fillId="0" borderId="0" xfId="1" applyNumberFormat="1" applyFont="1" applyAlignment="1">
      <alignment horizontal="left"/>
    </xf>
    <xf numFmtId="164" fontId="4" fillId="0" borderId="0" xfId="0" applyNumberFormat="1" applyFont="1" applyAlignment="1">
      <alignment horizontal="left" vertical="top"/>
    </xf>
    <xf numFmtId="166" fontId="4" fillId="0" borderId="0" xfId="1" applyNumberFormat="1" applyFont="1" applyAlignment="1">
      <alignment horizontal="left" vertical="top"/>
    </xf>
    <xf numFmtId="9" fontId="4" fillId="0" borderId="0" xfId="0" applyNumberFormat="1" applyFont="1" applyAlignment="1">
      <alignment horizontal="left" vertical="top"/>
    </xf>
    <xf numFmtId="166" fontId="0" fillId="0" borderId="0" xfId="1" applyNumberFormat="1" applyFont="1"/>
    <xf numFmtId="0" fontId="0" fillId="0" borderId="0" xfId="0"/>
    <xf numFmtId="166" fontId="13" fillId="0" borderId="4" xfId="1" applyNumberFormat="1" applyFont="1" applyBorder="1" applyAlignment="1"/>
    <xf numFmtId="166" fontId="13" fillId="0" borderId="5" xfId="1" applyNumberFormat="1" applyFont="1" applyBorder="1"/>
    <xf numFmtId="166" fontId="13" fillId="0" borderId="2" xfId="1" applyNumberFormat="1" applyFont="1" applyBorder="1" applyAlignment="1"/>
    <xf numFmtId="166" fontId="13" fillId="0" borderId="1" xfId="1" applyNumberFormat="1" applyFont="1" applyBorder="1"/>
    <xf numFmtId="166"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xf numFmtId="166" fontId="15" fillId="0" borderId="1" xfId="0" applyNumberFormat="1" applyFont="1" applyBorder="1"/>
    <xf numFmtId="166" fontId="15" fillId="0" borderId="1" xfId="1" applyNumberFormat="1" applyFont="1" applyBorder="1"/>
    <xf numFmtId="167" fontId="0" fillId="0" borderId="0" xfId="0" applyNumberFormat="1"/>
    <xf numFmtId="166" fontId="1" fillId="0" borderId="7" xfId="1" applyNumberFormat="1" applyFont="1" applyBorder="1" applyAlignment="1">
      <alignment vertical="center"/>
    </xf>
    <xf numFmtId="0" fontId="7" fillId="0" borderId="1" xfId="0" applyFont="1" applyBorder="1" applyAlignment="1">
      <alignment horizontal="center" vertical="center" wrapText="1"/>
    </xf>
    <xf numFmtId="0" fontId="4" fillId="0" borderId="1" xfId="0" applyFont="1" applyBorder="1" applyAlignment="1">
      <alignment horizontal="right" vertical="center" wrapText="1"/>
    </xf>
    <xf numFmtId="168" fontId="4" fillId="0" borderId="1" xfId="1" applyNumberFormat="1" applyFont="1" applyBorder="1" applyAlignment="1">
      <alignment horizontal="righ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15" fontId="12" fillId="0" borderId="0" xfId="0" applyNumberFormat="1" applyFont="1" applyAlignment="1">
      <alignment horizontal="right" vertical="top" wrapText="1"/>
    </xf>
    <xf numFmtId="0" fontId="12" fillId="0" borderId="0" xfId="0" applyFont="1" applyAlignment="1">
      <alignment horizontal="right" vertical="top" wrapText="1"/>
    </xf>
    <xf numFmtId="0" fontId="12" fillId="0" borderId="0" xfId="0" applyFont="1" applyAlignment="1">
      <alignment horizontal="left" vertical="top" wrapText="1"/>
    </xf>
    <xf numFmtId="43" fontId="13" fillId="0" borderId="1" xfId="1" applyNumberFormat="1" applyFont="1" applyBorder="1"/>
    <xf numFmtId="15" fontId="5" fillId="0" borderId="1" xfId="0" applyNumberFormat="1" applyFont="1" applyBorder="1" applyAlignment="1">
      <alignment vertical="center"/>
    </xf>
    <xf numFmtId="166" fontId="18" fillId="0" borderId="1" xfId="1" applyNumberFormat="1" applyFont="1" applyFill="1" applyBorder="1" applyAlignment="1">
      <alignment horizontal="right" vertical="center"/>
    </xf>
    <xf numFmtId="166" fontId="18" fillId="0" borderId="1" xfId="1" applyNumberFormat="1" applyFont="1" applyFill="1" applyBorder="1" applyAlignment="1">
      <alignment vertical="center"/>
    </xf>
    <xf numFmtId="0" fontId="18" fillId="0" borderId="1" xfId="0" applyFont="1" applyBorder="1"/>
    <xf numFmtId="166" fontId="18" fillId="0" borderId="1" xfId="1" applyNumberFormat="1" applyFont="1" applyBorder="1" applyAlignment="1">
      <alignment vertical="center"/>
    </xf>
    <xf numFmtId="166" fontId="18" fillId="0" borderId="1" xfId="1" applyNumberFormat="1" applyFont="1" applyBorder="1"/>
    <xf numFmtId="0" fontId="14" fillId="0" borderId="0" xfId="0" applyFont="1" applyAlignment="1">
      <alignment horizontal="center"/>
    </xf>
    <xf numFmtId="0" fontId="14" fillId="0" borderId="8" xfId="0" applyFont="1" applyBorder="1" applyAlignment="1">
      <alignment horizont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top" wrapText="1"/>
    </xf>
    <xf numFmtId="0" fontId="17" fillId="0" borderId="1" xfId="0" applyFont="1" applyBorder="1" applyAlignment="1">
      <alignment horizontal="center" vertical="center" wrapText="1"/>
    </xf>
    <xf numFmtId="0" fontId="14" fillId="0" borderId="1" xfId="0" applyFont="1" applyBorder="1" applyAlignment="1">
      <alignment horizontal="center"/>
    </xf>
    <xf numFmtId="0" fontId="14" fillId="0" borderId="2" xfId="0" applyFont="1" applyBorder="1" applyAlignment="1">
      <alignment horizontal="center"/>
    </xf>
    <xf numFmtId="0" fontId="14" fillId="0" borderId="6"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504825</xdr:colOff>
      <xdr:row>97</xdr:row>
      <xdr:rowOff>1323975</xdr:rowOff>
    </xdr:from>
    <xdr:to>
      <xdr:col>17</xdr:col>
      <xdr:colOff>19050</xdr:colOff>
      <xdr:row>105</xdr:row>
      <xdr:rowOff>191018</xdr:rowOff>
    </xdr:to>
    <xdr:pic>
      <xdr:nvPicPr>
        <xdr:cNvPr id="2" name="Picture 1">
          <a:extLst>
            <a:ext uri="{FF2B5EF4-FFF2-40B4-BE49-F238E27FC236}">
              <a16:creationId xmlns:a16="http://schemas.microsoft.com/office/drawing/2014/main" id="{CAEB1562-56B2-27C4-7C8F-BDCF492D7E72}"/>
            </a:ext>
          </a:extLst>
        </xdr:cNvPr>
        <xdr:cNvPicPr>
          <a:picLocks noChangeAspect="1"/>
        </xdr:cNvPicPr>
      </xdr:nvPicPr>
      <xdr:blipFill>
        <a:blip xmlns:r="http://schemas.openxmlformats.org/officeDocument/2006/relationships" r:embed="rId1"/>
        <a:stretch>
          <a:fillRect/>
        </a:stretch>
      </xdr:blipFill>
      <xdr:spPr>
        <a:xfrm>
          <a:off x="11268075" y="46329600"/>
          <a:ext cx="4467225" cy="56678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Supplier"/>
      <sheetName val="Glo"/>
      <sheetName val="Sup summ"/>
      <sheetName val="Sub Cont"/>
      <sheetName val="s"/>
      <sheetName val="Project wise Supplier balance"/>
      <sheetName val="Main Summary"/>
      <sheetName val="Profit Summary"/>
      <sheetName val="Sheet1"/>
      <sheetName val="Receiving"/>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M. Ismail Jee Sanitry PORTA</v>
          </cell>
          <cell r="D9991" t="str">
            <v>porta tank and fixtures</v>
          </cell>
          <cell r="E9991">
            <v>7500</v>
          </cell>
        </row>
        <row r="9992">
          <cell r="B9992" t="str">
            <v>Food Court JPMC</v>
          </cell>
          <cell r="C9992" t="str">
            <v>M. Ismail Jee Sanitry PORTA</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taheri sanitry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sanitry</v>
          </cell>
          <cell r="D16385" t="str">
            <v>Online by BH = 153,000</v>
          </cell>
          <cell r="E16385">
            <v>73080</v>
          </cell>
        </row>
        <row r="16386">
          <cell r="B16386" t="str">
            <v>Family area</v>
          </cell>
          <cell r="C16386" t="str">
            <v>Tahiri sanitry</v>
          </cell>
          <cell r="D16386" t="str">
            <v>Online by BH = 153,000</v>
          </cell>
          <cell r="E16386">
            <v>4870</v>
          </cell>
        </row>
        <row r="16387">
          <cell r="B16387" t="str">
            <v>Engro office</v>
          </cell>
          <cell r="C16387" t="str">
            <v>Tahiri sanitry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80000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7,656,392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80000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bah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PSYCHOTRY depart</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o/m neuplex Cienmas</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80000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Standard chartered bank</v>
          </cell>
          <cell r="C17619" t="str">
            <v>salary</v>
          </cell>
          <cell r="D17619" t="str">
            <v>Shahid painter salary</v>
          </cell>
          <cell r="E17619">
            <v>40500</v>
          </cell>
        </row>
        <row r="17620">
          <cell r="B17620" t="str">
            <v>Tri fit Gym</v>
          </cell>
          <cell r="C17620" t="str">
            <v>Global Technologies</v>
          </cell>
          <cell r="D17620" t="str">
            <v>MCB 1958702623</v>
          </cell>
          <cell r="E17620">
            <v>350000</v>
          </cell>
        </row>
        <row r="17621">
          <cell r="B17621" t="str">
            <v>Tri fit Gym</v>
          </cell>
          <cell r="C17621" t="str">
            <v>Global Technologies</v>
          </cell>
          <cell r="D17621" t="str">
            <v>MCB 1958702624</v>
          </cell>
          <cell r="E17621">
            <v>350000</v>
          </cell>
        </row>
        <row r="17622">
          <cell r="B17622" t="str">
            <v>Engro Office</v>
          </cell>
          <cell r="C17622" t="str">
            <v>shabbir pipe</v>
          </cell>
          <cell r="D17622" t="str">
            <v>MCB 1968625800</v>
          </cell>
          <cell r="E17622">
            <v>35000</v>
          </cell>
        </row>
        <row r="17623">
          <cell r="B17623" t="str">
            <v>BAH 22 &amp; 23rd Floor</v>
          </cell>
          <cell r="C17623" t="str">
            <v>john</v>
          </cell>
          <cell r="D17623" t="str">
            <v>MCB 1968625801 = 255,000</v>
          </cell>
          <cell r="E17623">
            <v>200000</v>
          </cell>
        </row>
        <row r="17624">
          <cell r="B17624" t="str">
            <v>amreli steel</v>
          </cell>
          <cell r="C17624" t="str">
            <v>john</v>
          </cell>
          <cell r="D17624" t="str">
            <v>MCB 1968625801 = 255,000</v>
          </cell>
          <cell r="E17624">
            <v>55000</v>
          </cell>
        </row>
        <row r="17625">
          <cell r="B17625" t="str">
            <v>Tri fit Gym</v>
          </cell>
          <cell r="C17625" t="str">
            <v>Global Technologies</v>
          </cell>
          <cell r="D17625" t="str">
            <v>MCB 1968625796 350,000</v>
          </cell>
          <cell r="E17625">
            <v>350000</v>
          </cell>
        </row>
        <row r="17626">
          <cell r="B17626" t="str">
            <v>OPS falcon</v>
          </cell>
          <cell r="C17626" t="str">
            <v>Global Technologies</v>
          </cell>
          <cell r="D17626" t="str">
            <v>MCB 1968625796 350,000</v>
          </cell>
          <cell r="E17626">
            <v>176319</v>
          </cell>
        </row>
        <row r="17627">
          <cell r="B17627" t="str">
            <v>UEP 17th Floor</v>
          </cell>
          <cell r="C17627" t="str">
            <v>Global Technologies</v>
          </cell>
          <cell r="D17627" t="str">
            <v>MCB 1968625797</v>
          </cell>
          <cell r="E17627">
            <v>173681</v>
          </cell>
        </row>
        <row r="17628">
          <cell r="B17628" t="str">
            <v>UEP 17th Floor</v>
          </cell>
          <cell r="C17628" t="str">
            <v>sabro Technologies</v>
          </cell>
          <cell r="D17628" t="str">
            <v>MCB 1968625802</v>
          </cell>
          <cell r="E17628">
            <v>400000</v>
          </cell>
        </row>
        <row r="17629">
          <cell r="B17629" t="str">
            <v>UEP 17th Floor</v>
          </cell>
          <cell r="C17629" t="str">
            <v>sabro Technologies</v>
          </cell>
          <cell r="D17629" t="str">
            <v>MCB 1968625803 final payment</v>
          </cell>
          <cell r="E17629">
            <v>485000</v>
          </cell>
        </row>
        <row r="17630">
          <cell r="B17630" t="str">
            <v>UEP 17th Floor</v>
          </cell>
          <cell r="C17630" t="str">
            <v>Nawaz insulator</v>
          </cell>
          <cell r="D17630" t="str">
            <v>MCB 1968625805</v>
          </cell>
          <cell r="E17630">
            <v>225000</v>
          </cell>
        </row>
        <row r="17631">
          <cell r="B17631" t="str">
            <v>BAH 22 &amp; 23rd Floor</v>
          </cell>
          <cell r="C17631" t="str">
            <v>Global Technologies</v>
          </cell>
          <cell r="D17631" t="str">
            <v>MCB 1968625806</v>
          </cell>
          <cell r="E17631">
            <v>350000</v>
          </cell>
        </row>
        <row r="17632">
          <cell r="B17632" t="str">
            <v>BAH 22 &amp; 23rd Floor</v>
          </cell>
          <cell r="C17632" t="str">
            <v>Global Technologies</v>
          </cell>
          <cell r="D17632" t="str">
            <v>MCB 1968625807</v>
          </cell>
          <cell r="E17632">
            <v>350000</v>
          </cell>
        </row>
        <row r="17633">
          <cell r="B17633" t="str">
            <v>BAH 22 &amp; 23rd Floor</v>
          </cell>
          <cell r="C17633" t="str">
            <v>saqib insulation</v>
          </cell>
          <cell r="D17633" t="str">
            <v>MCB 1968625810</v>
          </cell>
          <cell r="E17633">
            <v>300000</v>
          </cell>
        </row>
        <row r="17634">
          <cell r="B17634" t="str">
            <v>UEP 17th Floor</v>
          </cell>
          <cell r="C17634" t="str">
            <v>sajid pipe</v>
          </cell>
          <cell r="D17634" t="str">
            <v>MCB 1968625811</v>
          </cell>
          <cell r="E17634">
            <v>100000</v>
          </cell>
        </row>
        <row r="17635">
          <cell r="B17635" t="str">
            <v>Riazeda project</v>
          </cell>
          <cell r="C17635" t="str">
            <v>rizwan vrf</v>
          </cell>
          <cell r="D17635" t="str">
            <v>MCB 1968625813</v>
          </cell>
          <cell r="E17635">
            <v>200000</v>
          </cell>
        </row>
        <row r="17636">
          <cell r="B17636" t="str">
            <v>Standard chartered bank</v>
          </cell>
          <cell r="C17636" t="str">
            <v>Rafay</v>
          </cell>
          <cell r="D17636" t="str">
            <v>MCB 1968625814</v>
          </cell>
          <cell r="E17636">
            <v>100000</v>
          </cell>
        </row>
        <row r="17637">
          <cell r="B17637" t="str">
            <v>UEP 17th Floor</v>
          </cell>
          <cell r="C17637" t="str">
            <v>Global Technologies</v>
          </cell>
          <cell r="D17637" t="str">
            <v>MCB 1968625816</v>
          </cell>
          <cell r="E17637">
            <v>350000</v>
          </cell>
        </row>
        <row r="17638">
          <cell r="B17638" t="str">
            <v>UEP 17th Floor</v>
          </cell>
          <cell r="C17638" t="str">
            <v>Global Technologies</v>
          </cell>
          <cell r="D17638" t="str">
            <v>MCB 1968625817</v>
          </cell>
          <cell r="E17638">
            <v>350000</v>
          </cell>
        </row>
        <row r="17639">
          <cell r="B17639" t="str">
            <v>UEP 17th Floor</v>
          </cell>
          <cell r="C17639" t="str">
            <v>IMS Engineering</v>
          </cell>
          <cell r="D17639" t="str">
            <v>MCB 1968625818</v>
          </cell>
          <cell r="E17639">
            <v>500000</v>
          </cell>
        </row>
        <row r="17640">
          <cell r="B17640" t="str">
            <v>UEP 17th Floor</v>
          </cell>
          <cell r="C17640" t="str">
            <v>IMS Engineering</v>
          </cell>
          <cell r="D17640" t="str">
            <v>MCB 1968625819</v>
          </cell>
          <cell r="E17640">
            <v>500000</v>
          </cell>
        </row>
        <row r="17641">
          <cell r="B17641" t="str">
            <v>UEP 17th Floor</v>
          </cell>
          <cell r="C17641" t="str">
            <v>IMS Engineering</v>
          </cell>
          <cell r="D17641" t="str">
            <v>MCB 1968625820</v>
          </cell>
          <cell r="E17641">
            <v>500000</v>
          </cell>
        </row>
        <row r="17642">
          <cell r="B17642" t="str">
            <v>FTC Floors</v>
          </cell>
          <cell r="C17642" t="str">
            <v>SST Tax</v>
          </cell>
          <cell r="D17642" t="str">
            <v>MCB 1968625823 = 1,987,251</v>
          </cell>
          <cell r="E17642">
            <v>46666</v>
          </cell>
        </row>
        <row r="17643">
          <cell r="B17643" t="str">
            <v>O/M The Place</v>
          </cell>
          <cell r="C17643" t="str">
            <v>SST Tax</v>
          </cell>
          <cell r="D17643" t="str">
            <v>MCB 1968625823 = 1,987,251</v>
          </cell>
          <cell r="E17643">
            <v>32760</v>
          </cell>
        </row>
        <row r="17644">
          <cell r="B17644" t="str">
            <v xml:space="preserve">O/M Nue Multiplex </v>
          </cell>
          <cell r="C17644" t="str">
            <v>SST Tax</v>
          </cell>
          <cell r="D17644" t="str">
            <v>MCB 1968625823 = 1,987,251</v>
          </cell>
          <cell r="E17644">
            <v>35360</v>
          </cell>
        </row>
        <row r="17645">
          <cell r="B17645" t="str">
            <v>UEP 17th Floor</v>
          </cell>
          <cell r="C17645" t="str">
            <v>SST Tax</v>
          </cell>
          <cell r="D17645" t="str">
            <v>MCB 1968625823 = 1,987,251</v>
          </cell>
          <cell r="E17645">
            <v>1872465</v>
          </cell>
        </row>
        <row r="17646">
          <cell r="B17646" t="str">
            <v>Engro Office</v>
          </cell>
          <cell r="C17646" t="str">
            <v>Raees brothers</v>
          </cell>
          <cell r="D17646" t="str">
            <v>MCB 1968625825</v>
          </cell>
          <cell r="E17646">
            <v>300000</v>
          </cell>
        </row>
        <row r="17647">
          <cell r="B17647" t="str">
            <v>Engro Office</v>
          </cell>
          <cell r="C17647" t="str">
            <v>Raees brothers</v>
          </cell>
          <cell r="D17647" t="str">
            <v>MCB 1968625826</v>
          </cell>
          <cell r="E17647">
            <v>197000</v>
          </cell>
        </row>
        <row r="17648">
          <cell r="B17648" t="str">
            <v>UEP 17th Floor</v>
          </cell>
          <cell r="C17648" t="str">
            <v>Global Technologies</v>
          </cell>
          <cell r="D17648" t="str">
            <v>MCB 1968625827</v>
          </cell>
          <cell r="E17648">
            <v>500000</v>
          </cell>
        </row>
        <row r="17649">
          <cell r="B17649" t="str">
            <v>UEP 17th Floor</v>
          </cell>
          <cell r="C17649" t="str">
            <v>Global Technologies</v>
          </cell>
          <cell r="D17649" t="str">
            <v>MCB 1968625828</v>
          </cell>
          <cell r="E17649">
            <v>500000</v>
          </cell>
        </row>
        <row r="17650">
          <cell r="B17650" t="str">
            <v>ueP 17th Floor</v>
          </cell>
          <cell r="C17650" t="str">
            <v>khan brother</v>
          </cell>
          <cell r="D17650" t="str">
            <v>Chq rec from NEC in acc of Tri fit = total = 189608 (pressure switch purchased)</v>
          </cell>
          <cell r="E17650">
            <v>53100</v>
          </cell>
        </row>
        <row r="17651">
          <cell r="B17651" t="str">
            <v>Engro Office</v>
          </cell>
          <cell r="C17651" t="str">
            <v>khan brother</v>
          </cell>
          <cell r="D17651" t="str">
            <v>Chq rec from NEC in acc of Tri fit = total = 189608 (pressure switch purchased)</v>
          </cell>
          <cell r="E17651">
            <v>136508</v>
          </cell>
        </row>
        <row r="17652">
          <cell r="B17652" t="str">
            <v>BAH 22 &amp; 23rd Floor</v>
          </cell>
          <cell r="C17652" t="str">
            <v>shan control</v>
          </cell>
          <cell r="D17652" t="str">
            <v>Paid chq received from Universal traders</v>
          </cell>
          <cell r="E17652">
            <v>495000</v>
          </cell>
        </row>
        <row r="17653">
          <cell r="B17653" t="str">
            <v>BAH 22 &amp; 23rd Floor</v>
          </cell>
          <cell r="C17653" t="str">
            <v>shan control</v>
          </cell>
          <cell r="D17653" t="str">
            <v>Paid chq received from Universal traders</v>
          </cell>
          <cell r="E17653">
            <v>490000</v>
          </cell>
        </row>
        <row r="17654">
          <cell r="B17654" t="str">
            <v>Meezan bank Head office</v>
          </cell>
          <cell r="C17654" t="str">
            <v>fakhri brothers</v>
          </cell>
          <cell r="D17654" t="str">
            <v>Paid chq received from Universal traders</v>
          </cell>
          <cell r="E17654">
            <v>500000</v>
          </cell>
        </row>
        <row r="17655">
          <cell r="B17655" t="str">
            <v>Meezan bank Head office</v>
          </cell>
          <cell r="C17655" t="str">
            <v>fakhri brothers</v>
          </cell>
          <cell r="D17655" t="str">
            <v>Paid chq received from Universal traders</v>
          </cell>
          <cell r="E17655">
            <v>500000</v>
          </cell>
        </row>
        <row r="17656">
          <cell r="B17656" t="str">
            <v>Meezan bank Head office</v>
          </cell>
          <cell r="C17656" t="str">
            <v>fakhri brothers</v>
          </cell>
          <cell r="D17656" t="str">
            <v>Paid chq received from Universal traders</v>
          </cell>
          <cell r="E17656">
            <v>500000</v>
          </cell>
        </row>
        <row r="17657">
          <cell r="B17657" t="str">
            <v>Meezan bank Head office</v>
          </cell>
          <cell r="C17657" t="str">
            <v>fakhri brothers</v>
          </cell>
          <cell r="D17657" t="str">
            <v>Paid chq received from Universal traders</v>
          </cell>
          <cell r="E17657">
            <v>500000</v>
          </cell>
        </row>
        <row r="17658">
          <cell r="B17658" t="str">
            <v>Meezan bank Head office</v>
          </cell>
          <cell r="C17658" t="str">
            <v>fakhri brothers</v>
          </cell>
          <cell r="D17658" t="str">
            <v>Paid chq received from Universal traders</v>
          </cell>
          <cell r="E17658">
            <v>400000</v>
          </cell>
        </row>
        <row r="17659">
          <cell r="B17659" t="str">
            <v>Meezan bank Head office</v>
          </cell>
          <cell r="C17659" t="str">
            <v>fakhri brothers</v>
          </cell>
          <cell r="D17659" t="str">
            <v>Paid chq received from Universal traders</v>
          </cell>
          <cell r="E17659">
            <v>300000</v>
          </cell>
        </row>
        <row r="17660">
          <cell r="B17660" t="str">
            <v>Meezan bank Head office</v>
          </cell>
          <cell r="C17660" t="str">
            <v>fakhri brothers</v>
          </cell>
          <cell r="D17660" t="str">
            <v>Paid chq received from Universal traders</v>
          </cell>
          <cell r="E17660">
            <v>300000</v>
          </cell>
        </row>
        <row r="17661">
          <cell r="B17661" t="str">
            <v>ueP 17th Floor</v>
          </cell>
          <cell r="C17661" t="str">
            <v>Invoice charges</v>
          </cell>
          <cell r="D17661" t="str">
            <v>2% invoices charges for SRB amount input claimed from universal traders against following 2 mcb chqs given to on dated 16 Nov 23
mcb chq 1968625821 = 5,106,241
mcb chq 1968625822 = 4,806,488</v>
          </cell>
          <cell r="E17661">
            <v>200000</v>
          </cell>
        </row>
        <row r="17662">
          <cell r="B17662" t="str">
            <v>OT area JPMC</v>
          </cell>
          <cell r="C17662" t="str">
            <v>Naveed insulator</v>
          </cell>
          <cell r="D17662" t="str">
            <v>MCB 1968625831</v>
          </cell>
          <cell r="E17662">
            <v>107000</v>
          </cell>
        </row>
        <row r="17663">
          <cell r="B17663" t="str">
            <v>Meezan bank Head office</v>
          </cell>
          <cell r="C17663" t="str">
            <v>zubair duct</v>
          </cell>
          <cell r="D17663" t="str">
            <v>MCB 1968625832  CHQ amt = 200,000</v>
          </cell>
          <cell r="E17663">
            <v>70000</v>
          </cell>
        </row>
        <row r="17664">
          <cell r="B17664" t="str">
            <v>BAH 22 &amp; 23rd Floor</v>
          </cell>
          <cell r="C17664" t="str">
            <v>zubair duct</v>
          </cell>
          <cell r="D17664" t="str">
            <v>MCB 1968625832  CHQ amt = 200,000</v>
          </cell>
          <cell r="E17664">
            <v>133000</v>
          </cell>
        </row>
        <row r="17665">
          <cell r="B17665" t="str">
            <v>BAH 22 &amp; 23rd Floor</v>
          </cell>
          <cell r="C17665" t="str">
            <v>zubair duct</v>
          </cell>
          <cell r="D17665" t="str">
            <v>MCB 1968625833</v>
          </cell>
          <cell r="E17665">
            <v>150000</v>
          </cell>
        </row>
        <row r="17666">
          <cell r="B17666" t="str">
            <v>O/M The Place</v>
          </cell>
          <cell r="C17666" t="str">
            <v>Majid khan</v>
          </cell>
          <cell r="D17666" t="str">
            <v>MCB 1968625834</v>
          </cell>
          <cell r="E17666">
            <v>120000</v>
          </cell>
        </row>
        <row r="17667">
          <cell r="B17667" t="str">
            <v>ueP 17th Floor</v>
          </cell>
          <cell r="C17667" t="str">
            <v>Global Technologies</v>
          </cell>
          <cell r="D17667" t="str">
            <v>CHQ rec from NEC in acc of Engro rec on 24 Nov 23</v>
          </cell>
          <cell r="E17667">
            <v>850000</v>
          </cell>
        </row>
        <row r="17668">
          <cell r="B17668" t="str">
            <v>BAH 22 &amp; 23rd Floor</v>
          </cell>
          <cell r="C17668" t="str">
            <v>sohail IIE</v>
          </cell>
          <cell r="D17668" t="str">
            <v>MCB 1968625835 paid for 2 coil payment for looping wire</v>
          </cell>
          <cell r="E17668">
            <v>130000</v>
          </cell>
        </row>
        <row r="17669">
          <cell r="B17669" t="str">
            <v>ali jameel residence</v>
          </cell>
          <cell r="C17669" t="str">
            <v>Hassan AC</v>
          </cell>
          <cell r="D17669" t="str">
            <v>MCB 1968625836 full and final payment</v>
          </cell>
          <cell r="E17669">
            <v>40000</v>
          </cell>
        </row>
        <row r="17670">
          <cell r="B17670" t="str">
            <v xml:space="preserve">MHR Personal </v>
          </cell>
          <cell r="C17670" t="str">
            <v>utilities bills</v>
          </cell>
          <cell r="D17670" t="str">
            <v>MCB 1968625837 Total amt = 98,103</v>
          </cell>
          <cell r="E17670">
            <v>58438</v>
          </cell>
        </row>
        <row r="17671">
          <cell r="B17671" t="str">
            <v>office</v>
          </cell>
          <cell r="C17671" t="str">
            <v>utilities bills</v>
          </cell>
          <cell r="D17671" t="str">
            <v>MCB 1968625837 Total amt = 98,103</v>
          </cell>
          <cell r="E17671">
            <v>39665</v>
          </cell>
        </row>
        <row r="17672">
          <cell r="B17672" t="str">
            <v>ueP 17th Floor</v>
          </cell>
          <cell r="C17672" t="str">
            <v>fakhri brothers</v>
          </cell>
          <cell r="D17672" t="str">
            <v>CHQ rec from Total in acc of JPMC OT area 6th floor</v>
          </cell>
          <cell r="E17672">
            <v>500000</v>
          </cell>
        </row>
        <row r="17673">
          <cell r="B17673" t="str">
            <v>ueP 17th Floor</v>
          </cell>
          <cell r="C17673" t="str">
            <v>fakhri brothers</v>
          </cell>
          <cell r="D17673" t="str">
            <v>CHQ rec from Total in acc of JPMC OT area 6th floor</v>
          </cell>
          <cell r="E17673">
            <v>500000</v>
          </cell>
        </row>
        <row r="17674">
          <cell r="B17674" t="str">
            <v>ueP 17th Floor</v>
          </cell>
          <cell r="C17674" t="str">
            <v>fakhri brothers</v>
          </cell>
          <cell r="D17674" t="str">
            <v>CHQ rec from Total in acc of JPMC OT area 6th floor</v>
          </cell>
          <cell r="E17674">
            <v>500000</v>
          </cell>
        </row>
        <row r="17675">
          <cell r="B17675" t="str">
            <v>ueP 17th Floor</v>
          </cell>
          <cell r="C17675" t="str">
            <v>fakhri brothers</v>
          </cell>
          <cell r="D17675" t="str">
            <v>CHQ rec from Total in acc of JPMC OT area 6th floor</v>
          </cell>
          <cell r="E17675">
            <v>500000</v>
          </cell>
        </row>
        <row r="17676">
          <cell r="B17676" t="str">
            <v>Daftar Khuwan</v>
          </cell>
          <cell r="C17676" t="str">
            <v>Received</v>
          </cell>
          <cell r="D17676" t="str">
            <v>Final Payment received in ground floor dafter khwan (Given to BH)</v>
          </cell>
          <cell r="F17676">
            <v>2000000</v>
          </cell>
        </row>
        <row r="17677">
          <cell r="B17677" t="str">
            <v>FTC Floors</v>
          </cell>
          <cell r="C17677" t="str">
            <v>Received</v>
          </cell>
          <cell r="D17677" t="str">
            <v>Rec July 23 O/M</v>
          </cell>
          <cell r="F17677">
            <v>186430</v>
          </cell>
        </row>
        <row r="17678">
          <cell r="B17678" t="str">
            <v>FTC Floors</v>
          </cell>
          <cell r="C17678" t="str">
            <v>Received</v>
          </cell>
          <cell r="D17678" t="str">
            <v>Rec Aug 23 O/M</v>
          </cell>
          <cell r="F17678">
            <v>186430</v>
          </cell>
        </row>
        <row r="17679">
          <cell r="B17679" t="str">
            <v>FTC Floors</v>
          </cell>
          <cell r="C17679" t="str">
            <v>Received</v>
          </cell>
          <cell r="D17679" t="str">
            <v>Rec Sept 23 O/M</v>
          </cell>
          <cell r="F17679">
            <v>186430</v>
          </cell>
        </row>
        <row r="17680">
          <cell r="B17680" t="str">
            <v>O/M The Place</v>
          </cell>
          <cell r="C17680" t="str">
            <v>Received</v>
          </cell>
          <cell r="D17680" t="str">
            <v>received Oct 2023 bill</v>
          </cell>
          <cell r="F17680">
            <v>359992</v>
          </cell>
        </row>
        <row r="17681">
          <cell r="B17681" t="str">
            <v>Engro Office</v>
          </cell>
          <cell r="C17681" t="str">
            <v>Received</v>
          </cell>
          <cell r="D17681" t="str">
            <v xml:space="preserve">REC from NEC in acc of ENGRO for Folding </v>
          </cell>
          <cell r="F17681">
            <v>50000</v>
          </cell>
        </row>
        <row r="17682">
          <cell r="B17682" t="str">
            <v>Daraz Office</v>
          </cell>
          <cell r="C17682" t="str">
            <v>Received</v>
          </cell>
          <cell r="D17682" t="str">
            <v>Received advance from IK (give to al madina steel traders)</v>
          </cell>
          <cell r="F17682">
            <v>1600000</v>
          </cell>
        </row>
        <row r="17683">
          <cell r="B17683" t="str">
            <v>Tri fit Gym</v>
          </cell>
          <cell r="C17683" t="str">
            <v>Received</v>
          </cell>
          <cell r="D17683" t="str">
            <v>Received from NEC (chq given to Khan brothers for valves)</v>
          </cell>
          <cell r="F17683">
            <v>189608</v>
          </cell>
        </row>
        <row r="17684">
          <cell r="B17684" t="str">
            <v>OT area JPMC</v>
          </cell>
          <cell r="C17684" t="str">
            <v>Received</v>
          </cell>
          <cell r="D17684" t="str">
            <v>Received advance from Total (Cash chq received) 5 chqs of 5 lac each
4 chq of Rs 5 lac eash given to Fakhri brothers
1 chq of Rs 5 lac given to Nadeem bhai in his profit</v>
          </cell>
          <cell r="F17684">
            <v>2500000</v>
          </cell>
        </row>
        <row r="17685">
          <cell r="B17685" t="str">
            <v>OT area JPMC</v>
          </cell>
          <cell r="C17685" t="str">
            <v>Received</v>
          </cell>
          <cell r="D17685" t="str">
            <v>Received advance from Total (Given to Al madina steel)</v>
          </cell>
          <cell r="F17685">
            <v>1204349</v>
          </cell>
        </row>
        <row r="17686">
          <cell r="B17686" t="str">
            <v>OT area JPMC</v>
          </cell>
          <cell r="C17686" t="str">
            <v>Received</v>
          </cell>
          <cell r="D17686" t="str">
            <v>Received advance from Total (Given to Al madina steel)</v>
          </cell>
          <cell r="F17686">
            <v>1000000</v>
          </cell>
        </row>
        <row r="17687">
          <cell r="B17687" t="str">
            <v>OT area JPMC</v>
          </cell>
          <cell r="C17687" t="str">
            <v>Received</v>
          </cell>
          <cell r="D17687" t="str">
            <v>Received advance from Total (Given to Al madina steel)</v>
          </cell>
          <cell r="F17687">
            <v>1000000</v>
          </cell>
        </row>
        <row r="17688">
          <cell r="B17688" t="str">
            <v>OT area JPMC</v>
          </cell>
          <cell r="C17688" t="str">
            <v>Received</v>
          </cell>
          <cell r="D17688" t="str">
            <v>Received advance from Total (Given to Al madina steel)</v>
          </cell>
          <cell r="F17688">
            <v>1000000</v>
          </cell>
        </row>
        <row r="17689">
          <cell r="B17689" t="str">
            <v>OT area JPMC</v>
          </cell>
          <cell r="C17689" t="str">
            <v>Received</v>
          </cell>
          <cell r="D17689" t="str">
            <v>Received advance from Total (Given to Al madina steel)</v>
          </cell>
          <cell r="F17689">
            <v>1000000</v>
          </cell>
        </row>
        <row r="17690">
          <cell r="B17690" t="str">
            <v>Engro Office</v>
          </cell>
          <cell r="C17690" t="str">
            <v>Received</v>
          </cell>
          <cell r="D17690" t="str">
            <v>Received cash chq (Given to Global Technologies)</v>
          </cell>
          <cell r="F17690">
            <v>850000</v>
          </cell>
        </row>
        <row r="17691">
          <cell r="B17691" t="str">
            <v>Engro Office</v>
          </cell>
          <cell r="C17691" t="str">
            <v>Received</v>
          </cell>
          <cell r="D17691" t="str">
            <v>Received cash chq (Given to Nadeem bhai in his profit)</v>
          </cell>
          <cell r="F17691">
            <v>850000</v>
          </cell>
        </row>
        <row r="17692">
          <cell r="B17692" t="str">
            <v>Engro Office</v>
          </cell>
          <cell r="C17692" t="str">
            <v>Received</v>
          </cell>
          <cell r="D17692" t="str">
            <v>Received cash chq (Given to Nadeem bhai in his profit)</v>
          </cell>
          <cell r="F17692">
            <v>840000</v>
          </cell>
        </row>
        <row r="17693">
          <cell r="B17693" t="str">
            <v>Engro Office</v>
          </cell>
          <cell r="C17693" t="str">
            <v>Received</v>
          </cell>
          <cell r="D17693" t="str">
            <v>Received cash chq (Given to Nadeem bhai in his profit)</v>
          </cell>
          <cell r="F17693">
            <v>830000</v>
          </cell>
        </row>
        <row r="17694">
          <cell r="B17694" t="str">
            <v>Engro Office</v>
          </cell>
          <cell r="C17694" t="str">
            <v>Received</v>
          </cell>
          <cell r="D17694" t="str">
            <v>Received cash chq (Given to Nadeem bhai in his profit)</v>
          </cell>
          <cell r="F17694">
            <v>830000</v>
          </cell>
        </row>
        <row r="17695">
          <cell r="B17695" t="str">
            <v>Engro Office</v>
          </cell>
          <cell r="C17695" t="str">
            <v>Received</v>
          </cell>
          <cell r="D17695" t="str">
            <v>Received cash chq (Given to Nadeem bhai in his profit)</v>
          </cell>
          <cell r="F17695">
            <v>800000</v>
          </cell>
        </row>
        <row r="17696">
          <cell r="B17696" t="str">
            <v>Engro Office</v>
          </cell>
          <cell r="C17696" t="str">
            <v>Received</v>
          </cell>
          <cell r="D17696" t="str">
            <v xml:space="preserve">Received cash </v>
          </cell>
          <cell r="F17696">
            <v>28200</v>
          </cell>
        </row>
        <row r="17697">
          <cell r="B17697" t="str">
            <v xml:space="preserve">O/M Nue Multiplex </v>
          </cell>
          <cell r="C17697" t="str">
            <v>Received</v>
          </cell>
          <cell r="D17697" t="str">
            <v>Received against October 2023</v>
          </cell>
          <cell r="F17697">
            <v>333522</v>
          </cell>
        </row>
        <row r="17698">
          <cell r="B17698" t="str">
            <v>Riazeda project</v>
          </cell>
          <cell r="C17698" t="str">
            <v>rizwan vrf</v>
          </cell>
          <cell r="D17698" t="str">
            <v>cash paid</v>
          </cell>
          <cell r="E17698">
            <v>20000</v>
          </cell>
        </row>
        <row r="17699">
          <cell r="B17699" t="str">
            <v>ueP 17th Floor</v>
          </cell>
          <cell r="C17699" t="str">
            <v>transportation</v>
          </cell>
          <cell r="D17699" t="str">
            <v>paid</v>
          </cell>
          <cell r="E17699">
            <v>6000</v>
          </cell>
        </row>
        <row r="17700">
          <cell r="B17700" t="str">
            <v>office</v>
          </cell>
          <cell r="C17700" t="str">
            <v>misc</v>
          </cell>
          <cell r="D17700" t="str">
            <v>nadeem bhai card printing by ahsan</v>
          </cell>
          <cell r="E17700">
            <v>450</v>
          </cell>
        </row>
        <row r="17701">
          <cell r="B17701" t="str">
            <v>uep 17th Floor</v>
          </cell>
          <cell r="C17701" t="str">
            <v>fuel</v>
          </cell>
          <cell r="D17701" t="str">
            <v>claimed by ahsan</v>
          </cell>
          <cell r="E17701">
            <v>1450</v>
          </cell>
        </row>
        <row r="17702">
          <cell r="B17702" t="str">
            <v>Saifee hospital</v>
          </cell>
          <cell r="C17702" t="str">
            <v>RIZWAN CORE</v>
          </cell>
          <cell r="D17702" t="str">
            <v xml:space="preserve">cash paid </v>
          </cell>
          <cell r="E17702">
            <v>25000</v>
          </cell>
        </row>
        <row r="17703">
          <cell r="B17703" t="str">
            <v>Dawood Center</v>
          </cell>
          <cell r="C17703" t="str">
            <v>Afsar Hussain</v>
          </cell>
          <cell r="D17703" t="str">
            <v>cash by BH</v>
          </cell>
          <cell r="E17703">
            <v>50000</v>
          </cell>
        </row>
        <row r="17704">
          <cell r="B17704" t="str">
            <v>Daraz Office</v>
          </cell>
          <cell r="C17704" t="str">
            <v>shabbir pipe</v>
          </cell>
          <cell r="D17704" t="str">
            <v>cash by BH (Online transfer)</v>
          </cell>
          <cell r="E17704">
            <v>50000</v>
          </cell>
        </row>
        <row r="17705">
          <cell r="B17705" t="str">
            <v>OT area JPMC</v>
          </cell>
          <cell r="C17705" t="str">
            <v>Zahid Juno</v>
          </cell>
          <cell r="D17705" t="str">
            <v>cash by BH (Online transfer)</v>
          </cell>
          <cell r="E17705">
            <v>50000</v>
          </cell>
        </row>
        <row r="17706">
          <cell r="B17706" t="str">
            <v>uep 17th Floor</v>
          </cell>
          <cell r="C17706" t="str">
            <v>fare</v>
          </cell>
          <cell r="D17706" t="str">
            <v>paid</v>
          </cell>
          <cell r="E17706">
            <v>5000</v>
          </cell>
        </row>
        <row r="17707">
          <cell r="B17707" t="str">
            <v>O/M NASTP</v>
          </cell>
          <cell r="C17707" t="str">
            <v>material</v>
          </cell>
          <cell r="D17707" t="str">
            <v>misc by mukhtiar for fire work</v>
          </cell>
          <cell r="E17707">
            <v>18700</v>
          </cell>
        </row>
        <row r="17708">
          <cell r="B17708" t="str">
            <v xml:space="preserve">MHR Personal </v>
          </cell>
          <cell r="C17708" t="str">
            <v>sir rehman</v>
          </cell>
          <cell r="D17708" t="str">
            <v>mobile balance</v>
          </cell>
          <cell r="E17708">
            <v>4500</v>
          </cell>
        </row>
        <row r="17709">
          <cell r="B17709" t="str">
            <v>Dawood Center</v>
          </cell>
          <cell r="C17709" t="str">
            <v>material</v>
          </cell>
          <cell r="D17709" t="str">
            <v>misc material by afsar</v>
          </cell>
          <cell r="E17709">
            <v>5000</v>
          </cell>
        </row>
        <row r="17710">
          <cell r="B17710" t="str">
            <v>Engro Office</v>
          </cell>
          <cell r="C17710" t="str">
            <v>material</v>
          </cell>
          <cell r="D17710" t="str">
            <v>purchased cable tie</v>
          </cell>
          <cell r="E17710">
            <v>1500</v>
          </cell>
        </row>
        <row r="17711">
          <cell r="B17711" t="str">
            <v>Dawood Center</v>
          </cell>
          <cell r="C17711" t="str">
            <v>material</v>
          </cell>
          <cell r="D17711" t="str">
            <v>purhcased copper pipe</v>
          </cell>
          <cell r="E17711">
            <v>11620</v>
          </cell>
        </row>
        <row r="17712">
          <cell r="B17712" t="str">
            <v>ueP 17th Floor</v>
          </cell>
          <cell r="C17712" t="str">
            <v>Global Technologies</v>
          </cell>
          <cell r="D17712" t="str">
            <v>Cash from Almadina steel</v>
          </cell>
          <cell r="E17712">
            <v>1000000</v>
          </cell>
        </row>
        <row r="17713">
          <cell r="B17713" t="str">
            <v>Standard chartered bank</v>
          </cell>
          <cell r="C17713" t="str">
            <v>Rafay</v>
          </cell>
          <cell r="D17713" t="str">
            <v>cash by BH (Online transfer)</v>
          </cell>
          <cell r="E17713">
            <v>100000</v>
          </cell>
        </row>
        <row r="17714">
          <cell r="B17714" t="str">
            <v>Standard chartered bank</v>
          </cell>
          <cell r="C17714" t="str">
            <v>Rafay</v>
          </cell>
          <cell r="D17714" t="str">
            <v>cash by BH (Online transfer)</v>
          </cell>
          <cell r="E17714">
            <v>30000</v>
          </cell>
        </row>
        <row r="17715">
          <cell r="B17715" t="str">
            <v>ueP 17th Floor</v>
          </cell>
          <cell r="C17715" t="str">
            <v>Global Technologies</v>
          </cell>
          <cell r="D17715" t="str">
            <v>Online transfer by al madina</v>
          </cell>
          <cell r="E17715">
            <v>600000</v>
          </cell>
        </row>
        <row r="17716">
          <cell r="B17716" t="str">
            <v>Dawood Center</v>
          </cell>
          <cell r="C17716" t="str">
            <v>material</v>
          </cell>
          <cell r="D17716" t="str">
            <v>paid for 2.5 mm 3 core from indus cables</v>
          </cell>
          <cell r="E17716">
            <v>45000</v>
          </cell>
        </row>
        <row r="17717">
          <cell r="B17717" t="str">
            <v>Engro Office</v>
          </cell>
          <cell r="C17717" t="str">
            <v>fare</v>
          </cell>
          <cell r="D17717" t="str">
            <v>bykia</v>
          </cell>
          <cell r="E17717">
            <v>300</v>
          </cell>
        </row>
        <row r="17718">
          <cell r="B17718" t="str">
            <v>uep 17th Floor</v>
          </cell>
          <cell r="C17718" t="str">
            <v>fare</v>
          </cell>
          <cell r="D17718" t="str">
            <v>paid</v>
          </cell>
          <cell r="E17718">
            <v>5000</v>
          </cell>
        </row>
        <row r="17719">
          <cell r="B17719" t="str">
            <v>office</v>
          </cell>
          <cell r="C17719" t="str">
            <v>office</v>
          </cell>
          <cell r="D17719" t="str">
            <v>TO umer cash for office</v>
          </cell>
          <cell r="E17719">
            <v>2000</v>
          </cell>
        </row>
        <row r="17720">
          <cell r="B17720" t="str">
            <v>ueP 17th Floor</v>
          </cell>
          <cell r="C17720" t="str">
            <v>fare</v>
          </cell>
          <cell r="D17720" t="str">
            <v>paid</v>
          </cell>
          <cell r="E17720">
            <v>1700</v>
          </cell>
        </row>
        <row r="17721">
          <cell r="B17721" t="str">
            <v>ueP 17th Floor</v>
          </cell>
          <cell r="C17721" t="str">
            <v>sajid pipe</v>
          </cell>
          <cell r="D17721" t="str">
            <v>Cash from Almadina steel</v>
          </cell>
          <cell r="E17721">
            <v>100000</v>
          </cell>
        </row>
        <row r="17722">
          <cell r="B17722" t="str">
            <v>ueP 17th Floor</v>
          </cell>
          <cell r="C17722" t="str">
            <v>photocopies</v>
          </cell>
          <cell r="D17722" t="str">
            <v>paid for 1 month photocopies</v>
          </cell>
          <cell r="E17722">
            <v>11000</v>
          </cell>
        </row>
        <row r="17723">
          <cell r="B17723" t="str">
            <v>Ahmed Villa</v>
          </cell>
          <cell r="C17723" t="str">
            <v>Khalid bhai</v>
          </cell>
          <cell r="D17723" t="str">
            <v>cash paid</v>
          </cell>
          <cell r="E17723">
            <v>30000</v>
          </cell>
        </row>
        <row r="17724">
          <cell r="B17724" t="str">
            <v>office</v>
          </cell>
          <cell r="C17724" t="str">
            <v>misc</v>
          </cell>
          <cell r="D17724" t="str">
            <v>umer for car wash</v>
          </cell>
          <cell r="E17724">
            <v>1600</v>
          </cell>
        </row>
        <row r="17725">
          <cell r="B17725" t="str">
            <v>office</v>
          </cell>
          <cell r="C17725" t="str">
            <v>office</v>
          </cell>
          <cell r="D17725" t="str">
            <v>TO umer cash for office</v>
          </cell>
          <cell r="E17725">
            <v>5000</v>
          </cell>
        </row>
        <row r="17726">
          <cell r="B17726" t="str">
            <v>ueP 17th Floor</v>
          </cell>
          <cell r="C17726" t="str">
            <v>charity</v>
          </cell>
          <cell r="D17726" t="str">
            <v>cahrity by Rehan</v>
          </cell>
          <cell r="E17726">
            <v>5000</v>
          </cell>
        </row>
        <row r="17727">
          <cell r="B17727" t="str">
            <v>daraz office</v>
          </cell>
          <cell r="C17727" t="str">
            <v>fare</v>
          </cell>
          <cell r="D17727" t="str">
            <v>bykia</v>
          </cell>
          <cell r="E17727">
            <v>500</v>
          </cell>
        </row>
        <row r="17728">
          <cell r="B17728" t="str">
            <v>daraz office</v>
          </cell>
          <cell r="C17728" t="str">
            <v>abdullah enterprises</v>
          </cell>
          <cell r="D17728" t="str">
            <v>Payment for air devices -- Cash from Al madina steel = 132,000</v>
          </cell>
          <cell r="E17728">
            <v>27000</v>
          </cell>
        </row>
        <row r="17729">
          <cell r="B17729" t="str">
            <v>Dawood Center</v>
          </cell>
          <cell r="C17729" t="str">
            <v>abdullah enterprises</v>
          </cell>
          <cell r="D17729" t="str">
            <v>Payment for air devices -- Cash from Al madina steel = 132,000</v>
          </cell>
          <cell r="E17729">
            <v>23000</v>
          </cell>
        </row>
        <row r="17730">
          <cell r="B17730" t="str">
            <v>daraz office</v>
          </cell>
          <cell r="C17730" t="str">
            <v>abdullah enterprises</v>
          </cell>
          <cell r="D17730" t="str">
            <v>Payment for air devices -- Cash from Al madina steel = 132,000</v>
          </cell>
          <cell r="E17730">
            <v>82000</v>
          </cell>
        </row>
        <row r="17731">
          <cell r="B17731" t="str">
            <v>O/M NASTP</v>
          </cell>
          <cell r="C17731" t="str">
            <v>material</v>
          </cell>
          <cell r="D17731" t="str">
            <v>misc by mukhtiar</v>
          </cell>
          <cell r="E17731">
            <v>15880</v>
          </cell>
        </row>
        <row r="17732">
          <cell r="B17732" t="str">
            <v>UEP 17th Floor</v>
          </cell>
          <cell r="C17732" t="str">
            <v>material</v>
          </cell>
          <cell r="D17732" t="str">
            <v>spring purchased by mukhtiar</v>
          </cell>
          <cell r="E17732">
            <v>13000</v>
          </cell>
        </row>
        <row r="17733">
          <cell r="B17733" t="str">
            <v>Daraz Office</v>
          </cell>
          <cell r="C17733" t="str">
            <v>shabbir pipe</v>
          </cell>
          <cell r="D17733" t="str">
            <v>cash by BH against fire fighting work</v>
          </cell>
          <cell r="E17733">
            <v>100000</v>
          </cell>
        </row>
        <row r="17734">
          <cell r="B17734" t="str">
            <v xml:space="preserve">MHR Personal </v>
          </cell>
          <cell r="C17734" t="str">
            <v>utilities bills</v>
          </cell>
          <cell r="D17734" t="str">
            <v>ssgc bill paid</v>
          </cell>
          <cell r="E17734">
            <v>410</v>
          </cell>
        </row>
        <row r="17735">
          <cell r="B17735" t="str">
            <v>office</v>
          </cell>
          <cell r="C17735" t="str">
            <v>utilities bills</v>
          </cell>
          <cell r="D17735" t="str">
            <v>ssgc bill paid</v>
          </cell>
          <cell r="E17735">
            <v>190</v>
          </cell>
        </row>
        <row r="17736">
          <cell r="B17736" t="str">
            <v>BAH 22 &amp; 23rd Floor</v>
          </cell>
          <cell r="C17736" t="str">
            <v>fare</v>
          </cell>
          <cell r="D17736" t="str">
            <v>paid</v>
          </cell>
          <cell r="E17736">
            <v>3800</v>
          </cell>
        </row>
        <row r="17737">
          <cell r="B17737" t="str">
            <v>daraz office</v>
          </cell>
          <cell r="C17737" t="str">
            <v>fare</v>
          </cell>
          <cell r="D17737" t="str">
            <v>paid</v>
          </cell>
          <cell r="E17737">
            <v>4000</v>
          </cell>
        </row>
        <row r="17738">
          <cell r="B17738" t="str">
            <v>Engro Office</v>
          </cell>
          <cell r="C17738" t="str">
            <v>material</v>
          </cell>
          <cell r="D17738" t="str">
            <v>5 boxes</v>
          </cell>
          <cell r="E17738">
            <v>4250</v>
          </cell>
        </row>
        <row r="17739">
          <cell r="B17739" t="str">
            <v>FTC Floors</v>
          </cell>
          <cell r="C17739" t="str">
            <v>misc</v>
          </cell>
          <cell r="D17739" t="str">
            <v>tea and refershment</v>
          </cell>
          <cell r="E17739">
            <v>3000</v>
          </cell>
        </row>
        <row r="17740">
          <cell r="B17740" t="str">
            <v>daraz office</v>
          </cell>
          <cell r="C17740" t="str">
            <v>material</v>
          </cell>
          <cell r="D17740" t="str">
            <v>paint material + brush mixing oil</v>
          </cell>
          <cell r="E17740">
            <v>3650</v>
          </cell>
        </row>
        <row r="17741">
          <cell r="B17741" t="str">
            <v>Meezan bank Head office</v>
          </cell>
          <cell r="C17741" t="str">
            <v>misc</v>
          </cell>
          <cell r="D17741" t="str">
            <v>super card</v>
          </cell>
          <cell r="E17741">
            <v>1000</v>
          </cell>
        </row>
        <row r="17742">
          <cell r="B17742" t="str">
            <v>office</v>
          </cell>
          <cell r="C17742" t="str">
            <v>office</v>
          </cell>
          <cell r="D17742" t="str">
            <v>TO umer cash for office</v>
          </cell>
          <cell r="E17742">
            <v>3000</v>
          </cell>
        </row>
        <row r="17743">
          <cell r="B17743" t="str">
            <v>Standard chartered bank</v>
          </cell>
          <cell r="C17743" t="str">
            <v>material</v>
          </cell>
          <cell r="D17743" t="str">
            <v>misc material by imran engr</v>
          </cell>
          <cell r="E17743">
            <v>96605</v>
          </cell>
        </row>
        <row r="17744">
          <cell r="B17744" t="str">
            <v>Meezan bank Head office</v>
          </cell>
          <cell r="C17744" t="str">
            <v>material</v>
          </cell>
          <cell r="D17744" t="str">
            <v>Hilti purchaee by nadeem bahi</v>
          </cell>
          <cell r="E17744">
            <v>8000</v>
          </cell>
        </row>
        <row r="17745">
          <cell r="B17745" t="str">
            <v>daraz office</v>
          </cell>
          <cell r="C17745" t="str">
            <v>material</v>
          </cell>
          <cell r="D17745" t="str">
            <v>purchased glass wool insulation 1" 24 kg 2 roll</v>
          </cell>
          <cell r="E17745">
            <v>28000</v>
          </cell>
        </row>
        <row r="17746">
          <cell r="B17746" t="str">
            <v>Engro Office</v>
          </cell>
          <cell r="C17746" t="str">
            <v>material</v>
          </cell>
          <cell r="D17746" t="str">
            <v>purchased tapes</v>
          </cell>
          <cell r="E17746">
            <v>8500</v>
          </cell>
        </row>
        <row r="17747">
          <cell r="B17747" t="str">
            <v>daraz office</v>
          </cell>
          <cell r="C17747" t="str">
            <v>fare</v>
          </cell>
          <cell r="D17747" t="str">
            <v>paid</v>
          </cell>
          <cell r="E17747">
            <v>950</v>
          </cell>
        </row>
        <row r="17748">
          <cell r="B17748" t="str">
            <v>daraz office</v>
          </cell>
          <cell r="C17748" t="str">
            <v>material</v>
          </cell>
          <cell r="D17748" t="str">
            <v>cable tie</v>
          </cell>
          <cell r="E17748">
            <v>540</v>
          </cell>
        </row>
        <row r="17749">
          <cell r="B17749" t="str">
            <v>office</v>
          </cell>
          <cell r="C17749" t="str">
            <v>office</v>
          </cell>
          <cell r="D17749" t="str">
            <v>TO umer cash for office</v>
          </cell>
          <cell r="E17749">
            <v>4000</v>
          </cell>
        </row>
        <row r="17750">
          <cell r="B17750" t="str">
            <v>office</v>
          </cell>
          <cell r="C17750" t="str">
            <v>office</v>
          </cell>
          <cell r="D17750" t="str">
            <v xml:space="preserve">To ahsan for stamp </v>
          </cell>
          <cell r="E17750">
            <v>800</v>
          </cell>
        </row>
        <row r="17751">
          <cell r="B17751" t="str">
            <v>Engro Office</v>
          </cell>
          <cell r="C17751" t="str">
            <v>material</v>
          </cell>
          <cell r="D17751" t="str">
            <v>18" cable tie purchased</v>
          </cell>
          <cell r="E17751">
            <v>1200</v>
          </cell>
        </row>
        <row r="17752">
          <cell r="B17752" t="str">
            <v>Engro Office</v>
          </cell>
          <cell r="C17752" t="str">
            <v>fare</v>
          </cell>
          <cell r="D17752" t="str">
            <v>paid</v>
          </cell>
          <cell r="E17752">
            <v>500</v>
          </cell>
        </row>
        <row r="17753">
          <cell r="B17753" t="str">
            <v>Engro Office</v>
          </cell>
          <cell r="C17753" t="str">
            <v>fare</v>
          </cell>
          <cell r="D17753" t="str">
            <v>to danish</v>
          </cell>
          <cell r="E17753">
            <v>1000</v>
          </cell>
        </row>
        <row r="17754">
          <cell r="B17754" t="str">
            <v>Daraz Office</v>
          </cell>
          <cell r="C17754" t="str">
            <v>material</v>
          </cell>
          <cell r="D17754" t="str">
            <v>Cash from Al madina steel = Total = 165000</v>
          </cell>
          <cell r="E17754">
            <v>114500</v>
          </cell>
        </row>
        <row r="17755">
          <cell r="B17755" t="str">
            <v>ueP 17th Floor</v>
          </cell>
          <cell r="C17755" t="str">
            <v>material</v>
          </cell>
          <cell r="D17755" t="str">
            <v>Cash from Al madina steel = Total = 165000</v>
          </cell>
          <cell r="E17755">
            <v>9000</v>
          </cell>
        </row>
        <row r="17756">
          <cell r="B17756" t="str">
            <v>Engro Office</v>
          </cell>
          <cell r="C17756" t="str">
            <v>material</v>
          </cell>
          <cell r="D17756" t="str">
            <v>Cash from Al madina steel = Total = 165000</v>
          </cell>
          <cell r="E17756">
            <v>41500</v>
          </cell>
        </row>
        <row r="17757">
          <cell r="B17757" t="str">
            <v>ueP 17th Floor</v>
          </cell>
          <cell r="C17757" t="str">
            <v>material</v>
          </cell>
          <cell r="D17757" t="str">
            <v>Online to Gul zameen khan for threaded rods and nuts (by AL madina) = 112700</v>
          </cell>
          <cell r="E17757">
            <v>28700</v>
          </cell>
        </row>
        <row r="17758">
          <cell r="B17758" t="str">
            <v>Engro Office</v>
          </cell>
          <cell r="C17758" t="str">
            <v>material</v>
          </cell>
          <cell r="D17758" t="str">
            <v>Online to Gul zameen khan for threaded rods and nuts (by AL madina) = 112700</v>
          </cell>
          <cell r="E17758">
            <v>28500</v>
          </cell>
        </row>
        <row r="17759">
          <cell r="B17759" t="str">
            <v>Dawood Center</v>
          </cell>
          <cell r="C17759" t="str">
            <v>material</v>
          </cell>
          <cell r="D17759" t="str">
            <v>Online to Gul zameen khan for threaded rods and nuts (by AL madina) = 112700</v>
          </cell>
          <cell r="E17759">
            <v>28500</v>
          </cell>
        </row>
        <row r="17760">
          <cell r="B17760" t="str">
            <v>ueP 17th Floor</v>
          </cell>
          <cell r="C17760" t="str">
            <v>material</v>
          </cell>
          <cell r="D17760" t="str">
            <v>Online to Gul zameen khan for threaded rods and nuts (by AL madina) = 112700</v>
          </cell>
          <cell r="E17760">
            <v>27000</v>
          </cell>
        </row>
        <row r="17761">
          <cell r="B17761" t="str">
            <v>Dawood Center</v>
          </cell>
          <cell r="C17761" t="str">
            <v>SHI engineering</v>
          </cell>
          <cell r="D17761" t="str">
            <v>Cash from Al madina steel - Rec by Hunain</v>
          </cell>
          <cell r="E17761">
            <v>61500</v>
          </cell>
        </row>
        <row r="17762">
          <cell r="B17762" t="str">
            <v>Saifee hospital</v>
          </cell>
          <cell r="C17762" t="str">
            <v>Owais Dadex</v>
          </cell>
          <cell r="D17762" t="str">
            <v>Cash from Al madina steel - Rec by Ahsan yousuf</v>
          </cell>
          <cell r="E17762">
            <v>340000</v>
          </cell>
        </row>
        <row r="17763">
          <cell r="B17763" t="str">
            <v>Engro Office</v>
          </cell>
          <cell r="C17763" t="str">
            <v>material</v>
          </cell>
          <cell r="D17763" t="str">
            <v>purchased inuslation from forte pak</v>
          </cell>
          <cell r="E17763">
            <v>11750</v>
          </cell>
        </row>
        <row r="17764">
          <cell r="B17764" t="str">
            <v>Engro Office</v>
          </cell>
          <cell r="C17764" t="str">
            <v>material</v>
          </cell>
          <cell r="D17764" t="str">
            <v>colour and brushe</v>
          </cell>
          <cell r="E17764">
            <v>5000</v>
          </cell>
        </row>
        <row r="17765">
          <cell r="B17765" t="str">
            <v>Engro Office</v>
          </cell>
          <cell r="C17765" t="str">
            <v>material</v>
          </cell>
          <cell r="D17765" t="str">
            <v>cable ties</v>
          </cell>
          <cell r="E17765">
            <v>2700</v>
          </cell>
        </row>
        <row r="17766">
          <cell r="B17766" t="str">
            <v>Engro Office</v>
          </cell>
          <cell r="C17766" t="str">
            <v>fare</v>
          </cell>
          <cell r="D17766" t="str">
            <v>paid</v>
          </cell>
          <cell r="E17766">
            <v>4000</v>
          </cell>
        </row>
        <row r="17767">
          <cell r="B17767" t="str">
            <v>office</v>
          </cell>
          <cell r="C17767" t="str">
            <v>office</v>
          </cell>
          <cell r="D17767" t="str">
            <v>TO umer cash for office</v>
          </cell>
          <cell r="E17767">
            <v>2000</v>
          </cell>
        </row>
        <row r="17768">
          <cell r="B17768" t="str">
            <v>Engro Office</v>
          </cell>
          <cell r="C17768" t="str">
            <v>moiz duct</v>
          </cell>
          <cell r="D17768" t="str">
            <v>3 zahabiya shield 16 kg + 2 duct selenet
CHQ from Rehan chq book = 49000
cash                                      = 4300</v>
          </cell>
          <cell r="E17768">
            <v>53300</v>
          </cell>
        </row>
        <row r="17769">
          <cell r="B17769" t="str">
            <v>Engro Office</v>
          </cell>
          <cell r="C17769" t="str">
            <v>material</v>
          </cell>
          <cell r="D17769" t="str">
            <v>misc by abbas plumber</v>
          </cell>
          <cell r="E17769">
            <v>2460</v>
          </cell>
        </row>
        <row r="17770">
          <cell r="B17770" t="str">
            <v>O/M NASTP</v>
          </cell>
          <cell r="C17770" t="str">
            <v>material</v>
          </cell>
          <cell r="D17770" t="str">
            <v>misc by mukhtar</v>
          </cell>
          <cell r="E17770">
            <v>14860</v>
          </cell>
        </row>
        <row r="17771">
          <cell r="B17771" t="str">
            <v>daraz office</v>
          </cell>
          <cell r="C17771" t="str">
            <v>fare</v>
          </cell>
          <cell r="D17771" t="str">
            <v>to asif rikshaw</v>
          </cell>
          <cell r="E17771">
            <v>3600</v>
          </cell>
        </row>
        <row r="17772">
          <cell r="B17772" t="str">
            <v>o/m NASTP</v>
          </cell>
          <cell r="C17772" t="str">
            <v>salary</v>
          </cell>
          <cell r="D17772" t="str">
            <v>NASTF staff salaries (Remaining staff)</v>
          </cell>
          <cell r="E17772">
            <v>147980</v>
          </cell>
        </row>
        <row r="17773">
          <cell r="B17773" t="str">
            <v>Standard chartered bank</v>
          </cell>
          <cell r="C17773" t="str">
            <v>salary</v>
          </cell>
          <cell r="D17773" t="str">
            <v>Khushnnod and nadeem painter salary</v>
          </cell>
          <cell r="E17773">
            <v>70690</v>
          </cell>
        </row>
        <row r="17774">
          <cell r="B17774" t="str">
            <v>Engro Office</v>
          </cell>
          <cell r="C17774" t="str">
            <v>salary</v>
          </cell>
          <cell r="D17774" t="str">
            <v>Chacha lateef salary</v>
          </cell>
          <cell r="E17774">
            <v>30750</v>
          </cell>
        </row>
        <row r="17775">
          <cell r="B17775" t="str">
            <v>Standard chartered bank</v>
          </cell>
          <cell r="C17775" t="str">
            <v>misc</v>
          </cell>
          <cell r="D17775" t="str">
            <v>Mobile balance for nadeem bhai</v>
          </cell>
          <cell r="E17775">
            <v>1000</v>
          </cell>
        </row>
        <row r="17776">
          <cell r="B17776" t="str">
            <v>FTC Floors</v>
          </cell>
          <cell r="C17776" t="str">
            <v>fare</v>
          </cell>
          <cell r="D17776" t="str">
            <v>bykia</v>
          </cell>
          <cell r="E17776">
            <v>550</v>
          </cell>
        </row>
        <row r="17777">
          <cell r="B17777" t="str">
            <v xml:space="preserve">O/M Nue Multiplex </v>
          </cell>
          <cell r="C17777" t="str">
            <v>salary</v>
          </cell>
          <cell r="D17777" t="str">
            <v>nueplex staff</v>
          </cell>
          <cell r="E17777">
            <v>136964.58333333334</v>
          </cell>
        </row>
        <row r="17778">
          <cell r="B17778" t="str">
            <v>OT area</v>
          </cell>
          <cell r="C17778" t="str">
            <v>salary</v>
          </cell>
          <cell r="D17778" t="str">
            <v>abid salary</v>
          </cell>
          <cell r="E17778">
            <v>25050</v>
          </cell>
        </row>
        <row r="17779">
          <cell r="B17779" t="str">
            <v>Dawood Center</v>
          </cell>
          <cell r="C17779" t="str">
            <v>afsar hussain</v>
          </cell>
          <cell r="D17779" t="str">
            <v>paid for misc invoices</v>
          </cell>
          <cell r="E17779">
            <v>9300</v>
          </cell>
        </row>
        <row r="17780">
          <cell r="B17780" t="str">
            <v>Dawood Center</v>
          </cell>
          <cell r="C17780" t="str">
            <v>united insulation</v>
          </cell>
          <cell r="D17780" t="str">
            <v>52 rft insulation PU chilled water 2 x 1-1/2</v>
          </cell>
          <cell r="E17780">
            <v>24000</v>
          </cell>
        </row>
        <row r="17781">
          <cell r="B17781" t="str">
            <v>office</v>
          </cell>
          <cell r="C17781" t="str">
            <v>mineral water</v>
          </cell>
          <cell r="D17781" t="str">
            <v>paid cash (rec by raheel)</v>
          </cell>
          <cell r="E17781">
            <v>2200</v>
          </cell>
        </row>
        <row r="17782">
          <cell r="B17782" t="str">
            <v>OT area</v>
          </cell>
          <cell r="C17782" t="str">
            <v>salary</v>
          </cell>
          <cell r="D17782" t="str">
            <v>TO fahad fareed</v>
          </cell>
          <cell r="E17782">
            <v>45750</v>
          </cell>
        </row>
        <row r="17783">
          <cell r="B17783" t="str">
            <v>office</v>
          </cell>
          <cell r="C17783" t="str">
            <v>misc</v>
          </cell>
          <cell r="D17783" t="str">
            <v>office pump fittings</v>
          </cell>
          <cell r="E17783">
            <v>880</v>
          </cell>
        </row>
        <row r="17784">
          <cell r="B17784" t="str">
            <v>office</v>
          </cell>
          <cell r="C17784" t="str">
            <v>office</v>
          </cell>
          <cell r="D17784" t="str">
            <v>TO umer cash for office</v>
          </cell>
          <cell r="E17784">
            <v>4000</v>
          </cell>
        </row>
        <row r="17785">
          <cell r="B17785" t="str">
            <v>BAH 22 &amp; 23rd Floor</v>
          </cell>
          <cell r="C17785" t="str">
            <v>fare</v>
          </cell>
          <cell r="D17785" t="str">
            <v>paid</v>
          </cell>
          <cell r="E17785">
            <v>2000</v>
          </cell>
        </row>
        <row r="17786">
          <cell r="B17786" t="str">
            <v>O/M The Place</v>
          </cell>
          <cell r="C17786" t="str">
            <v>salary</v>
          </cell>
          <cell r="D17786" t="str">
            <v>mumtaz salary</v>
          </cell>
          <cell r="E17786">
            <v>39300</v>
          </cell>
        </row>
        <row r="17787">
          <cell r="B17787" t="str">
            <v>Standard chartered bank</v>
          </cell>
          <cell r="C17787" t="str">
            <v>shabbir brothers</v>
          </cell>
          <cell r="D17787" t="str">
            <v>Cash from al madina = 59000</v>
          </cell>
          <cell r="E17787">
            <v>7000</v>
          </cell>
        </row>
        <row r="17788">
          <cell r="B17788" t="str">
            <v>Riazeda project</v>
          </cell>
          <cell r="C17788" t="str">
            <v>shabbir brothers</v>
          </cell>
          <cell r="D17788" t="str">
            <v>Cash from al madina = 59000</v>
          </cell>
          <cell r="E17788">
            <v>52000</v>
          </cell>
        </row>
        <row r="17789">
          <cell r="B17789" t="str">
            <v>Meezan bank Head office</v>
          </cell>
          <cell r="C17789" t="str">
            <v>khurshid fans</v>
          </cell>
          <cell r="D17789" t="str">
            <v>Online by Al madina steel</v>
          </cell>
          <cell r="E17789">
            <v>400000</v>
          </cell>
        </row>
        <row r="17790">
          <cell r="B17790" t="str">
            <v>Meezan bank Head office</v>
          </cell>
          <cell r="C17790" t="str">
            <v>khurshid fans</v>
          </cell>
          <cell r="D17790" t="str">
            <v>Online by Al madina steel</v>
          </cell>
          <cell r="E17790">
            <v>600000</v>
          </cell>
        </row>
        <row r="17791">
          <cell r="B17791" t="str">
            <v>Ernst &amp; Young</v>
          </cell>
          <cell r="C17791" t="str">
            <v>Zara Engineer</v>
          </cell>
          <cell r="D17791" t="str">
            <v>Online By Total Construction (rec on 13- Dec 23)</v>
          </cell>
          <cell r="E17791">
            <v>1500000</v>
          </cell>
        </row>
        <row r="17792">
          <cell r="B17792" t="str">
            <v>office</v>
          </cell>
          <cell r="C17792" t="str">
            <v>office</v>
          </cell>
          <cell r="D17792" t="str">
            <v>office pump purchased 1.5 hp lowara italy from shershah</v>
          </cell>
          <cell r="E17792">
            <v>15000</v>
          </cell>
        </row>
        <row r="17793">
          <cell r="B17793" t="str">
            <v>Ernst &amp; Young</v>
          </cell>
          <cell r="C17793" t="str">
            <v>charity</v>
          </cell>
          <cell r="D17793" t="str">
            <v>charity in sailani</v>
          </cell>
          <cell r="E17793">
            <v>10000</v>
          </cell>
        </row>
        <row r="17794">
          <cell r="B17794" t="str">
            <v>daraz office</v>
          </cell>
          <cell r="C17794" t="str">
            <v>material</v>
          </cell>
          <cell r="D17794" t="str">
            <v>purchased paint material with brush &amp; mixing oil</v>
          </cell>
          <cell r="E17794">
            <v>3900</v>
          </cell>
        </row>
        <row r="17795">
          <cell r="B17795" t="str">
            <v>Engro Office</v>
          </cell>
          <cell r="C17795" t="str">
            <v>fare</v>
          </cell>
          <cell r="D17795" t="str">
            <v>cash paid</v>
          </cell>
          <cell r="E17795">
            <v>1000</v>
          </cell>
        </row>
        <row r="17796">
          <cell r="B17796" t="str">
            <v>ueP 17th Floor</v>
          </cell>
          <cell r="C17796" t="str">
            <v>Zahid insulator</v>
          </cell>
          <cell r="D17796" t="str">
            <v>cash paid (full and final payment) + Stool payment</v>
          </cell>
          <cell r="E17796">
            <v>40000</v>
          </cell>
        </row>
        <row r="17797">
          <cell r="B17797" t="str">
            <v>Engro Office</v>
          </cell>
          <cell r="C17797" t="str">
            <v>fare</v>
          </cell>
          <cell r="D17797" t="str">
            <v>paid to danish</v>
          </cell>
          <cell r="E17797">
            <v>2000</v>
          </cell>
        </row>
        <row r="17798">
          <cell r="B17798" t="str">
            <v>daraz office</v>
          </cell>
          <cell r="C17798" t="str">
            <v>fare</v>
          </cell>
          <cell r="D17798" t="str">
            <v>bykia</v>
          </cell>
          <cell r="E17798">
            <v>250</v>
          </cell>
        </row>
        <row r="17799">
          <cell r="B17799" t="str">
            <v>Meezan bank Head office</v>
          </cell>
          <cell r="C17799" t="str">
            <v>Masroor Khan</v>
          </cell>
          <cell r="D17799" t="str">
            <v>Online by al madina (P3 accessories payment)</v>
          </cell>
          <cell r="E17799">
            <v>155000</v>
          </cell>
        </row>
        <row r="17800">
          <cell r="B17800" t="str">
            <v>Daraz Office</v>
          </cell>
          <cell r="C17800" t="str">
            <v>fame international</v>
          </cell>
          <cell r="D17800" t="str">
            <v>Online by al madina = 95000</v>
          </cell>
          <cell r="E17800">
            <v>23750</v>
          </cell>
        </row>
        <row r="17801">
          <cell r="B17801" t="str">
            <v>Engro Office</v>
          </cell>
          <cell r="C17801" t="str">
            <v>fame international</v>
          </cell>
          <cell r="D17801" t="str">
            <v>Online by al madina = 95000</v>
          </cell>
          <cell r="E17801">
            <v>23750</v>
          </cell>
        </row>
        <row r="17802">
          <cell r="B17802" t="str">
            <v>uep 17th Floor</v>
          </cell>
          <cell r="C17802" t="str">
            <v>fame international</v>
          </cell>
          <cell r="D17802" t="str">
            <v>Online by al madina = 95000</v>
          </cell>
          <cell r="E17802">
            <v>23750</v>
          </cell>
        </row>
        <row r="17803">
          <cell r="B17803" t="str">
            <v>BAH 22 &amp; 23rd Floor</v>
          </cell>
          <cell r="C17803" t="str">
            <v>fame international</v>
          </cell>
          <cell r="D17803" t="str">
            <v>Online by al madina = 95000</v>
          </cell>
          <cell r="E17803">
            <v>23750</v>
          </cell>
        </row>
        <row r="17804">
          <cell r="B17804" t="str">
            <v>Daraz Office</v>
          </cell>
          <cell r="C17804" t="str">
            <v>material</v>
          </cell>
          <cell r="D17804" t="str">
            <v>Cash from al madina = 29600 (cash paid to jawad engineering)</v>
          </cell>
          <cell r="E17804">
            <v>20000</v>
          </cell>
        </row>
        <row r="17805">
          <cell r="B17805" t="str">
            <v>uep 17th Floor</v>
          </cell>
          <cell r="C17805" t="str">
            <v>material</v>
          </cell>
          <cell r="D17805" t="str">
            <v>Cash from al madina = 29600 (cash paid to jawad engineering)</v>
          </cell>
          <cell r="E17805">
            <v>9600</v>
          </cell>
        </row>
        <row r="17806">
          <cell r="B17806" t="str">
            <v>daraz office</v>
          </cell>
          <cell r="C17806" t="str">
            <v>SHI engineering</v>
          </cell>
          <cell r="D17806" t="str">
            <v>Cash from al madina (collec by hunain)</v>
          </cell>
          <cell r="E17806">
            <v>143500</v>
          </cell>
        </row>
        <row r="17807">
          <cell r="B17807" t="str">
            <v>Ernst &amp; Young</v>
          </cell>
          <cell r="C17807" t="str">
            <v>saeed sons</v>
          </cell>
          <cell r="D17807" t="str">
            <v>Online By Total Construction in ac of BAH (rec on 15- Dec 23)</v>
          </cell>
          <cell r="E17807">
            <v>1500000</v>
          </cell>
        </row>
        <row r="17808">
          <cell r="B17808" t="str">
            <v>ueP 17th Floor</v>
          </cell>
          <cell r="C17808" t="str">
            <v>air guide</v>
          </cell>
          <cell r="D17808" t="str">
            <v>Online By Total Construction in ac of BAH (rec on 15- Dec 23)</v>
          </cell>
          <cell r="E17808">
            <v>1000000</v>
          </cell>
        </row>
        <row r="17809">
          <cell r="B17809" t="str">
            <v>Ernst &amp; Young</v>
          </cell>
          <cell r="C17809" t="str">
            <v>sabro Technologies</v>
          </cell>
          <cell r="D17809" t="str">
            <v>Online By Total Construction in ac of BAH (rec on 15- Dec 23)</v>
          </cell>
          <cell r="E17809">
            <v>1000000</v>
          </cell>
        </row>
        <row r="17810">
          <cell r="B17810" t="str">
            <v>BAH 22 &amp; 23rd Floor</v>
          </cell>
          <cell r="C17810" t="str">
            <v>Noman Engineering</v>
          </cell>
          <cell r="D17810" t="str">
            <v>Online By Total Construction in ac of BAH (rec on 15- Dec 23) total = 1,000,000</v>
          </cell>
          <cell r="E17810">
            <v>250000</v>
          </cell>
        </row>
        <row r="17811">
          <cell r="B17811" t="str">
            <v>UEP 17th Floor</v>
          </cell>
          <cell r="C17811" t="str">
            <v>Noman Engineering</v>
          </cell>
          <cell r="D17811" t="str">
            <v>Online By Total Construction in ac of BAH (rec on 15- Dec 23) total = 1,000,000</v>
          </cell>
          <cell r="E17811">
            <v>250000</v>
          </cell>
        </row>
        <row r="17812">
          <cell r="B17812" t="str">
            <v>Engro office</v>
          </cell>
          <cell r="C17812" t="str">
            <v>Noman Engineering</v>
          </cell>
          <cell r="D17812" t="str">
            <v>Online By Total Construction in ac of BAH (rec on 15- Dec 23) total = 1,000,000</v>
          </cell>
          <cell r="E17812">
            <v>250000</v>
          </cell>
        </row>
        <row r="17813">
          <cell r="B17813" t="str">
            <v>Dawood Center</v>
          </cell>
          <cell r="C17813" t="str">
            <v>Noman Engineering</v>
          </cell>
          <cell r="D17813" t="str">
            <v>Online By Total Construction in ac of BAH (rec on 15- Dec 23) total = 1,000,000</v>
          </cell>
          <cell r="E17813">
            <v>250000</v>
          </cell>
        </row>
        <row r="17814">
          <cell r="B17814" t="str">
            <v>BAH 22 &amp; 23rd Floor</v>
          </cell>
          <cell r="C17814" t="str">
            <v>Global Technologies</v>
          </cell>
          <cell r="D17814" t="str">
            <v>Online By Total Construction in ac of BAH (rec on 15- Dec 23)</v>
          </cell>
          <cell r="E17814">
            <v>1000000</v>
          </cell>
        </row>
        <row r="17815">
          <cell r="B17815" t="str">
            <v>daraz office</v>
          </cell>
          <cell r="C17815" t="str">
            <v>material</v>
          </cell>
          <cell r="D17815" t="str">
            <v>Red oxide paint mixing oil brush and cable tie</v>
          </cell>
          <cell r="E17815">
            <v>4150</v>
          </cell>
        </row>
        <row r="17816">
          <cell r="B17816" t="str">
            <v>daraz office</v>
          </cell>
          <cell r="C17816" t="str">
            <v>fare</v>
          </cell>
          <cell r="D17816" t="str">
            <v>paid</v>
          </cell>
          <cell r="E17816">
            <v>800</v>
          </cell>
        </row>
        <row r="17817">
          <cell r="B17817" t="str">
            <v>daraz office</v>
          </cell>
          <cell r="C17817" t="str">
            <v>misc</v>
          </cell>
          <cell r="D17817" t="str">
            <v>burger by ahsan</v>
          </cell>
          <cell r="E17817">
            <v>50</v>
          </cell>
        </row>
        <row r="17818">
          <cell r="B17818" t="str">
            <v xml:space="preserve">MHR Personal </v>
          </cell>
          <cell r="C17818" t="str">
            <v>utilities bills</v>
          </cell>
          <cell r="D17818" t="str">
            <v>ptcl</v>
          </cell>
          <cell r="E17818">
            <v>2060</v>
          </cell>
        </row>
        <row r="17819">
          <cell r="B17819" t="str">
            <v>office</v>
          </cell>
          <cell r="C17819" t="str">
            <v>utilities bills</v>
          </cell>
          <cell r="D17819" t="str">
            <v>ptcl</v>
          </cell>
          <cell r="E17819">
            <v>7550</v>
          </cell>
        </row>
        <row r="17820">
          <cell r="B17820" t="str">
            <v>ueP 17th Floor</v>
          </cell>
          <cell r="C17820" t="str">
            <v>misc</v>
          </cell>
          <cell r="D17820" t="str">
            <v>Mobile balance for bilal habib</v>
          </cell>
          <cell r="E17820">
            <v>3000</v>
          </cell>
        </row>
        <row r="17821">
          <cell r="B17821" t="str">
            <v>Ernst &amp; Young</v>
          </cell>
          <cell r="C17821" t="str">
            <v>transportation</v>
          </cell>
          <cell r="D17821" t="str">
            <v>pipe from saeed sosn to office</v>
          </cell>
          <cell r="E17821">
            <v>9000</v>
          </cell>
        </row>
        <row r="17822">
          <cell r="B17822" t="str">
            <v>Ernst &amp; Young</v>
          </cell>
          <cell r="C17822" t="str">
            <v>fare</v>
          </cell>
          <cell r="D17822" t="str">
            <v>pipe from office to site after cuttings 3 turns</v>
          </cell>
          <cell r="E17822">
            <v>7500</v>
          </cell>
        </row>
        <row r="17823">
          <cell r="B17823" t="str">
            <v>daraz office</v>
          </cell>
          <cell r="C17823" t="str">
            <v>material</v>
          </cell>
          <cell r="D17823" t="str">
            <v>purchases united cable wire 2.5mm 4core from aram bhag</v>
          </cell>
          <cell r="E17823">
            <v>40500</v>
          </cell>
        </row>
        <row r="17824">
          <cell r="B17824" t="str">
            <v>daraz office</v>
          </cell>
          <cell r="C17824" t="str">
            <v>material</v>
          </cell>
          <cell r="D17824" t="str">
            <v>purchased insulation 1" 24 kg from fakhri enterprises</v>
          </cell>
          <cell r="E17824">
            <v>28000</v>
          </cell>
        </row>
        <row r="17825">
          <cell r="B17825" t="str">
            <v>Meezan bank Head office</v>
          </cell>
          <cell r="C17825" t="str">
            <v>material</v>
          </cell>
          <cell r="D17825" t="str">
            <v>purcahsed drop anchor</v>
          </cell>
          <cell r="E17825">
            <v>4000</v>
          </cell>
        </row>
        <row r="17826">
          <cell r="B17826" t="str">
            <v>Meezan bank Head office</v>
          </cell>
          <cell r="C17826" t="str">
            <v>material</v>
          </cell>
          <cell r="D17826" t="str">
            <v>cut screw</v>
          </cell>
          <cell r="E17826">
            <v>1500</v>
          </cell>
        </row>
        <row r="17827">
          <cell r="B17827" t="str">
            <v>Engro Office</v>
          </cell>
          <cell r="C17827" t="str">
            <v>material</v>
          </cell>
          <cell r="D17827" t="str">
            <v>purchased tapes</v>
          </cell>
          <cell r="E17827">
            <v>1800</v>
          </cell>
        </row>
        <row r="17828">
          <cell r="B17828" t="str">
            <v>BAH 22 &amp; 23rd Floor</v>
          </cell>
          <cell r="C17828" t="str">
            <v>material</v>
          </cell>
          <cell r="D17828" t="str">
            <v>purchased cable tie</v>
          </cell>
          <cell r="E17828">
            <v>3000</v>
          </cell>
        </row>
        <row r="17829">
          <cell r="B17829" t="str">
            <v>Ernst &amp; Young</v>
          </cell>
          <cell r="C17829" t="str">
            <v>misc</v>
          </cell>
          <cell r="D17829" t="str">
            <v>paid lanour for pipe and tea refrehsment</v>
          </cell>
          <cell r="E17829">
            <v>1500</v>
          </cell>
        </row>
        <row r="17830">
          <cell r="B17830" t="str">
            <v>Meezan bank Head office</v>
          </cell>
          <cell r="C17830" t="str">
            <v>fare</v>
          </cell>
          <cell r="D17830" t="str">
            <v>paid</v>
          </cell>
          <cell r="E17830">
            <v>1500</v>
          </cell>
        </row>
        <row r="17831">
          <cell r="B17831" t="str">
            <v>Meezan bank Head office</v>
          </cell>
          <cell r="C17831" t="str">
            <v>misc</v>
          </cell>
          <cell r="D17831" t="str">
            <v>misc by nadeem bhai</v>
          </cell>
          <cell r="E17831">
            <v>10600</v>
          </cell>
        </row>
        <row r="17832">
          <cell r="B17832" t="str">
            <v>Baf 10A Floor</v>
          </cell>
          <cell r="C17832" t="str">
            <v>misc</v>
          </cell>
          <cell r="D17832" t="str">
            <v>misc by nadeem bhai</v>
          </cell>
          <cell r="E17832">
            <v>12000</v>
          </cell>
        </row>
        <row r="17833">
          <cell r="B17833" t="str">
            <v>PSYCHOTRY depart</v>
          </cell>
          <cell r="C17833" t="str">
            <v>RIZWAN CORE</v>
          </cell>
          <cell r="D17833" t="str">
            <v>cash paid (rec by imran engr)</v>
          </cell>
          <cell r="E17833">
            <v>6000</v>
          </cell>
        </row>
        <row r="17834">
          <cell r="B17834" t="str">
            <v>Saifee hospital</v>
          </cell>
          <cell r="C17834" t="str">
            <v>RIZWAN CORE</v>
          </cell>
          <cell r="D17834" t="str">
            <v>cash paid (rec by imran engr)</v>
          </cell>
          <cell r="E17834">
            <v>24000</v>
          </cell>
        </row>
        <row r="17835">
          <cell r="B17835" t="str">
            <v>PSYCHOTRY depart</v>
          </cell>
          <cell r="C17835" t="str">
            <v>labour</v>
          </cell>
          <cell r="D17835" t="str">
            <v>to sufyan for 2 days labour</v>
          </cell>
          <cell r="E17835">
            <v>4000</v>
          </cell>
        </row>
        <row r="17836">
          <cell r="B17836" t="str">
            <v>daraz office</v>
          </cell>
          <cell r="C17836" t="str">
            <v>fuel</v>
          </cell>
          <cell r="D17836" t="str">
            <v>claimed by ahsan</v>
          </cell>
          <cell r="E17836">
            <v>1600</v>
          </cell>
        </row>
        <row r="17837">
          <cell r="B17837" t="str">
            <v>daraz office</v>
          </cell>
          <cell r="C17837" t="str">
            <v>fare</v>
          </cell>
          <cell r="D17837" t="str">
            <v>fare to danish</v>
          </cell>
          <cell r="E17837">
            <v>1500</v>
          </cell>
        </row>
        <row r="17838">
          <cell r="B17838" t="str">
            <v>OT area JPMC</v>
          </cell>
          <cell r="C17838" t="str">
            <v>Flow tab</v>
          </cell>
          <cell r="D17838" t="str">
            <v>MCB chq 1968625841</v>
          </cell>
          <cell r="E17838">
            <v>80000</v>
          </cell>
        </row>
        <row r="17839">
          <cell r="B17839" t="str">
            <v>Engro Office</v>
          </cell>
          <cell r="C17839" t="str">
            <v>saqib insulation</v>
          </cell>
          <cell r="D17839" t="str">
            <v>MCB chq 1968625842</v>
          </cell>
          <cell r="E17839">
            <v>250000</v>
          </cell>
        </row>
        <row r="17840">
          <cell r="B17840" t="str">
            <v>Baf 10A Floor</v>
          </cell>
          <cell r="C17840" t="str">
            <v>SST Tax</v>
          </cell>
          <cell r="D17840" t="str">
            <v>MCB 1973738845 = 83858</v>
          </cell>
          <cell r="E17840">
            <v>15900</v>
          </cell>
        </row>
        <row r="17841">
          <cell r="B17841" t="str">
            <v>O/M The Place</v>
          </cell>
          <cell r="C17841" t="str">
            <v>SST Tax</v>
          </cell>
          <cell r="D17841" t="str">
            <v>MCB 1973738845 = 83858</v>
          </cell>
          <cell r="E17841">
            <v>32760</v>
          </cell>
        </row>
        <row r="17842">
          <cell r="B17842" t="str">
            <v xml:space="preserve">O/M Nue Multiplex </v>
          </cell>
          <cell r="C17842" t="str">
            <v>SST Tax</v>
          </cell>
          <cell r="D17842" t="str">
            <v>MCB 1973738845 = 83858</v>
          </cell>
          <cell r="E17842">
            <v>35360</v>
          </cell>
        </row>
        <row r="17843">
          <cell r="B17843" t="str">
            <v>Engro Office</v>
          </cell>
          <cell r="C17843" t="str">
            <v>Sadiq Pipe</v>
          </cell>
          <cell r="D17843" t="str">
            <v>MCB chq 1968625844</v>
          </cell>
          <cell r="E17843">
            <v>250000</v>
          </cell>
        </row>
        <row r="17844">
          <cell r="B17844" t="str">
            <v>ueP 17th Floor</v>
          </cell>
          <cell r="C17844" t="str">
            <v>Nawaz insulator</v>
          </cell>
          <cell r="D17844" t="str">
            <v>MCB 1973738846</v>
          </cell>
          <cell r="E17844">
            <v>150000</v>
          </cell>
        </row>
        <row r="17845">
          <cell r="B17845" t="str">
            <v>Riazeda project</v>
          </cell>
          <cell r="C17845" t="str">
            <v>rizwan vrf</v>
          </cell>
          <cell r="D17845" t="str">
            <v>MCB 1973738847</v>
          </cell>
          <cell r="E17845">
            <v>50000</v>
          </cell>
        </row>
        <row r="17846">
          <cell r="B17846" t="str">
            <v>uep 17th Floor</v>
          </cell>
          <cell r="C17846" t="str">
            <v>saqib insulation</v>
          </cell>
          <cell r="D17846" t="str">
            <v>MCB 1973738848 = 179,000</v>
          </cell>
          <cell r="E17846">
            <v>45000</v>
          </cell>
        </row>
        <row r="17847">
          <cell r="B17847" t="str">
            <v>amreli steel</v>
          </cell>
          <cell r="C17847" t="str">
            <v>saqib insulation</v>
          </cell>
          <cell r="D17847" t="str">
            <v>MCB 1973738848 = 179,000</v>
          </cell>
          <cell r="E17847">
            <v>10000</v>
          </cell>
        </row>
        <row r="17848">
          <cell r="B17848" t="str">
            <v>Dawood Center</v>
          </cell>
          <cell r="C17848" t="str">
            <v>saqib insulation</v>
          </cell>
          <cell r="D17848" t="str">
            <v>MCB 1973738848 = 179,000</v>
          </cell>
          <cell r="E17848">
            <v>75000</v>
          </cell>
        </row>
        <row r="17849">
          <cell r="B17849" t="str">
            <v>Engro Office</v>
          </cell>
          <cell r="C17849" t="str">
            <v>saqib insulation</v>
          </cell>
          <cell r="D17849" t="str">
            <v>MCB 1973738848 = 179,000</v>
          </cell>
          <cell r="E17849">
            <v>49000</v>
          </cell>
        </row>
        <row r="17850">
          <cell r="B17850" t="str">
            <v>OPS falcon</v>
          </cell>
          <cell r="C17850" t="str">
            <v>Received</v>
          </cell>
          <cell r="D17850" t="str">
            <v>Received cash payment (Given to BH)</v>
          </cell>
          <cell r="F17850">
            <v>1000000</v>
          </cell>
        </row>
        <row r="17851">
          <cell r="B17851" t="str">
            <v>Maria-B</v>
          </cell>
          <cell r="C17851" t="str">
            <v>Received</v>
          </cell>
          <cell r="D17851" t="str">
            <v>Received cash payment (Paid in Charity by BH)</v>
          </cell>
          <cell r="F17851">
            <v>100000</v>
          </cell>
        </row>
        <row r="17852">
          <cell r="B17852" t="str">
            <v>Maria-B</v>
          </cell>
          <cell r="C17852" t="str">
            <v>Received</v>
          </cell>
          <cell r="D17852" t="str">
            <v>Given in charity</v>
          </cell>
          <cell r="F17852">
            <v>-100000</v>
          </cell>
        </row>
        <row r="17853">
          <cell r="B17853" t="str">
            <v>Standard chartered bank</v>
          </cell>
          <cell r="C17853" t="str">
            <v>Received</v>
          </cell>
          <cell r="D17853" t="str">
            <v>Received from Total in acc of Standard Chartered Bank (Transfer in Mohsin Traders Acount)</v>
          </cell>
          <cell r="F17853">
            <v>520000</v>
          </cell>
        </row>
        <row r="17854">
          <cell r="B17854" t="str">
            <v>Khaadi Canteen</v>
          </cell>
          <cell r="C17854" t="str">
            <v>Received</v>
          </cell>
          <cell r="D17854" t="str">
            <v>Received from IK Associatse (Given to Karachi steel Traders)</v>
          </cell>
          <cell r="F17854">
            <v>3221233</v>
          </cell>
        </row>
        <row r="17855">
          <cell r="B17855" t="str">
            <v>Daraz Office</v>
          </cell>
          <cell r="C17855" t="str">
            <v>Received</v>
          </cell>
          <cell r="D17855" t="str">
            <v>Received from IK Associatse (Given to Karachi steel Traders)</v>
          </cell>
          <cell r="F17855">
            <v>1000000</v>
          </cell>
        </row>
        <row r="17856">
          <cell r="B17856" t="str">
            <v>O/M The Place</v>
          </cell>
          <cell r="C17856" t="str">
            <v>Received</v>
          </cell>
          <cell r="D17856" t="str">
            <v>received Nov 2023 bill</v>
          </cell>
          <cell r="F17856">
            <v>359992</v>
          </cell>
        </row>
        <row r="17857">
          <cell r="B17857" t="str">
            <v>BAH 22 &amp; 23rd Floor</v>
          </cell>
          <cell r="C17857" t="str">
            <v>Received</v>
          </cell>
          <cell r="D17857" t="str">
            <v>Received from Total (Online to ZARA Engineers in acc of EY)</v>
          </cell>
          <cell r="F17857">
            <v>1500000</v>
          </cell>
        </row>
        <row r="17858">
          <cell r="B17858" t="str">
            <v>BAH 22 &amp; 23rd Floor</v>
          </cell>
          <cell r="C17858" t="str">
            <v>Received</v>
          </cell>
          <cell r="D17858" t="str">
            <v>Received from Total (Online to Noman Siddiqui c/o Noman Ducting)</v>
          </cell>
          <cell r="F17858">
            <v>1000000</v>
          </cell>
        </row>
        <row r="17859">
          <cell r="B17859" t="str">
            <v>BAH 22 &amp; 23rd Floor</v>
          </cell>
          <cell r="C17859" t="str">
            <v>Received</v>
          </cell>
          <cell r="D17859" t="str">
            <v>Received from Total (Online to Industrial marketing links c/o Global Technologies)</v>
          </cell>
          <cell r="F17859">
            <v>1000000</v>
          </cell>
        </row>
        <row r="17860">
          <cell r="B17860" t="str">
            <v>BAH 22 &amp; 23rd Floor</v>
          </cell>
          <cell r="C17860" t="str">
            <v>Received</v>
          </cell>
          <cell r="D17860" t="str">
            <v>Received from Total (Online to Air Guide company)</v>
          </cell>
          <cell r="F17860">
            <v>1000000</v>
          </cell>
        </row>
        <row r="17861">
          <cell r="B17861" t="str">
            <v>BAH 22 &amp; 23rd Floor</v>
          </cell>
          <cell r="C17861" t="str">
            <v>Received</v>
          </cell>
          <cell r="D17861" t="str">
            <v>Received from Total (Online to Sabro Technologies)</v>
          </cell>
          <cell r="F17861">
            <v>1000000</v>
          </cell>
        </row>
        <row r="17862">
          <cell r="B17862" t="str">
            <v>BAH 22 &amp; 23rd Floor</v>
          </cell>
          <cell r="C17862" t="str">
            <v>Received</v>
          </cell>
          <cell r="D17862" t="str">
            <v>Received from Total (Online to M. Shakeel hashmi c/o Saeed Sons)</v>
          </cell>
          <cell r="F17862">
            <v>1500000</v>
          </cell>
        </row>
        <row r="17863">
          <cell r="D17863" t="str">
            <v xml:space="preserve">6 chq more form total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6"/>
  <sheetViews>
    <sheetView tabSelected="1" topLeftCell="A55" zoomScaleNormal="100" workbookViewId="0">
      <selection activeCell="N66" sqref="N66"/>
    </sheetView>
  </sheetViews>
  <sheetFormatPr defaultRowHeight="15.75" x14ac:dyDescent="0.2"/>
  <cols>
    <col min="1" max="1" width="9.83203125" style="12" bestFit="1" customWidth="1"/>
    <col min="2" max="2" width="54.6640625" style="1" customWidth="1"/>
    <col min="3" max="3" width="8.5" style="4" customWidth="1"/>
    <col min="4" max="4" width="8.5" style="4" bestFit="1" customWidth="1"/>
    <col min="5" max="5" width="15.1640625" style="1" customWidth="1"/>
    <col min="6" max="6" width="14.6640625" style="1" customWidth="1"/>
    <col min="7" max="7" width="15.6640625" style="1" customWidth="1"/>
    <col min="8" max="10" width="14.6640625" style="1" customWidth="1"/>
    <col min="11" max="11" width="22" style="1" customWidth="1"/>
    <col min="12" max="12" width="17" style="1" bestFit="1" customWidth="1"/>
    <col min="13" max="13" width="9.33203125" style="1"/>
    <col min="14" max="14" width="13.6640625" style="1" bestFit="1" customWidth="1"/>
    <col min="15" max="15" width="21.83203125" style="1" customWidth="1"/>
    <col min="16" max="16" width="15.5" style="1" customWidth="1"/>
    <col min="17" max="17" width="9.33203125" style="1"/>
    <col min="18" max="18" width="19.33203125" style="1" bestFit="1" customWidth="1"/>
    <col min="19" max="16384" width="9.33203125" style="1"/>
  </cols>
  <sheetData>
    <row r="1" spans="1:11" s="18" customFormat="1" ht="21" x14ac:dyDescent="0.2">
      <c r="A1" s="59" t="s">
        <v>9</v>
      </c>
      <c r="B1" s="59"/>
      <c r="C1" s="59"/>
      <c r="D1" s="59"/>
      <c r="E1" s="59"/>
      <c r="F1" s="59"/>
      <c r="G1" s="59"/>
      <c r="H1" s="59"/>
      <c r="I1" s="59"/>
      <c r="J1" s="59"/>
      <c r="K1" s="59"/>
    </row>
    <row r="2" spans="1:11" s="18" customFormat="1" ht="21" x14ac:dyDescent="0.2">
      <c r="A2" s="60" t="s">
        <v>12</v>
      </c>
      <c r="B2" s="60"/>
      <c r="C2" s="60"/>
      <c r="D2" s="60"/>
      <c r="E2" s="60"/>
      <c r="F2" s="60"/>
      <c r="G2" s="60"/>
      <c r="H2" s="60"/>
      <c r="I2" s="60"/>
      <c r="J2" s="60"/>
      <c r="K2" s="60"/>
    </row>
    <row r="3" spans="1:11" s="18" customFormat="1" ht="21" x14ac:dyDescent="0.2">
      <c r="A3" s="59" t="s">
        <v>10</v>
      </c>
      <c r="B3" s="59"/>
      <c r="C3" s="43"/>
      <c r="D3" s="43"/>
      <c r="E3" s="44"/>
      <c r="F3" s="44"/>
      <c r="G3" s="44"/>
      <c r="H3" s="44"/>
      <c r="I3" s="44"/>
      <c r="J3" s="44"/>
      <c r="K3" s="45">
        <v>45258</v>
      </c>
    </row>
    <row r="4" spans="1:11" s="18" customFormat="1" ht="21" x14ac:dyDescent="0.2">
      <c r="A4" s="60" t="s">
        <v>13</v>
      </c>
      <c r="B4" s="60"/>
      <c r="C4" s="43"/>
      <c r="D4" s="43"/>
      <c r="E4" s="44"/>
      <c r="F4" s="44"/>
      <c r="G4" s="44"/>
      <c r="H4" s="44"/>
      <c r="I4" s="44"/>
      <c r="J4" s="44"/>
      <c r="K4" s="46"/>
    </row>
    <row r="5" spans="1:11" s="18" customFormat="1" ht="21" x14ac:dyDescent="0.2">
      <c r="A5" s="47"/>
      <c r="B5" s="47"/>
      <c r="C5" s="43"/>
      <c r="D5" s="43"/>
      <c r="E5" s="44"/>
      <c r="F5" s="44"/>
      <c r="G5" s="44"/>
      <c r="H5" s="44"/>
      <c r="I5" s="44"/>
      <c r="J5" s="44"/>
      <c r="K5" s="46"/>
    </row>
    <row r="6" spans="1:11" s="18" customFormat="1" ht="23.25" x14ac:dyDescent="0.2">
      <c r="A6" s="62" t="s">
        <v>126</v>
      </c>
      <c r="B6" s="62"/>
      <c r="C6" s="62"/>
      <c r="D6" s="62"/>
      <c r="E6" s="62"/>
      <c r="F6" s="62"/>
      <c r="G6" s="63" t="s">
        <v>127</v>
      </c>
      <c r="H6" s="63"/>
      <c r="I6" s="63"/>
      <c r="J6" s="63"/>
      <c r="K6" s="63"/>
    </row>
    <row r="7" spans="1:11" s="5" customFormat="1" ht="17.25" customHeight="1" x14ac:dyDescent="0.2">
      <c r="A7" s="61" t="s">
        <v>0</v>
      </c>
      <c r="B7" s="61" t="s">
        <v>1</v>
      </c>
      <c r="C7" s="61" t="s">
        <v>2</v>
      </c>
      <c r="D7" s="61" t="s">
        <v>3</v>
      </c>
      <c r="E7" s="40" t="s">
        <v>4</v>
      </c>
      <c r="F7" s="40" t="s">
        <v>5</v>
      </c>
      <c r="G7" s="61" t="s">
        <v>128</v>
      </c>
      <c r="H7" s="61"/>
      <c r="I7" s="61" t="s">
        <v>130</v>
      </c>
      <c r="J7" s="61"/>
      <c r="K7" s="40" t="s">
        <v>6</v>
      </c>
    </row>
    <row r="8" spans="1:11" s="5" customFormat="1" ht="17.25" customHeight="1" x14ac:dyDescent="0.2">
      <c r="A8" s="61"/>
      <c r="B8" s="61"/>
      <c r="C8" s="61"/>
      <c r="D8" s="61"/>
      <c r="E8" s="40" t="s">
        <v>7</v>
      </c>
      <c r="F8" s="40" t="s">
        <v>7</v>
      </c>
      <c r="G8" s="40" t="s">
        <v>132</v>
      </c>
      <c r="H8" s="40" t="s">
        <v>129</v>
      </c>
      <c r="I8" s="40" t="s">
        <v>132</v>
      </c>
      <c r="J8" s="40" t="s">
        <v>129</v>
      </c>
      <c r="K8" s="40" t="s">
        <v>8</v>
      </c>
    </row>
    <row r="9" spans="1:11" s="14" customFormat="1" ht="63" x14ac:dyDescent="0.2">
      <c r="A9" s="11"/>
      <c r="B9" s="13" t="s">
        <v>14</v>
      </c>
      <c r="C9" s="2"/>
      <c r="D9" s="3"/>
      <c r="E9" s="8"/>
      <c r="F9" s="8"/>
      <c r="G9" s="41"/>
      <c r="H9" s="41"/>
      <c r="I9" s="41"/>
      <c r="J9" s="41"/>
      <c r="K9" s="8"/>
    </row>
    <row r="10" spans="1:11" s="14" customFormat="1" ht="220.5" x14ac:dyDescent="0.2">
      <c r="A10" s="3">
        <v>1</v>
      </c>
      <c r="B10" s="15" t="s">
        <v>15</v>
      </c>
      <c r="C10" s="2"/>
      <c r="D10" s="3"/>
      <c r="E10" s="8"/>
      <c r="F10" s="8"/>
      <c r="G10" s="41"/>
      <c r="H10" s="41"/>
      <c r="I10" s="41"/>
      <c r="J10" s="41"/>
      <c r="K10" s="8"/>
    </row>
    <row r="11" spans="1:11" s="14" customFormat="1" x14ac:dyDescent="0.2">
      <c r="A11" s="16">
        <v>1.1000000000000001</v>
      </c>
      <c r="B11" s="13" t="s">
        <v>16</v>
      </c>
      <c r="C11" s="2" t="s">
        <v>17</v>
      </c>
      <c r="D11" s="3">
        <v>1</v>
      </c>
      <c r="E11" s="6">
        <v>55000</v>
      </c>
      <c r="F11" s="6">
        <v>40000</v>
      </c>
      <c r="G11" s="6">
        <v>0</v>
      </c>
      <c r="H11" s="6">
        <f>G11*E11</f>
        <v>0</v>
      </c>
      <c r="I11" s="6">
        <f>G11</f>
        <v>0</v>
      </c>
      <c r="J11" s="6">
        <f>I11*F11</f>
        <v>0</v>
      </c>
      <c r="K11" s="6">
        <f>J11+H11</f>
        <v>0</v>
      </c>
    </row>
    <row r="12" spans="1:11" s="14" customFormat="1" x14ac:dyDescent="0.2">
      <c r="A12" s="16">
        <v>1.2</v>
      </c>
      <c r="B12" s="13" t="s">
        <v>18</v>
      </c>
      <c r="C12" s="2" t="s">
        <v>17</v>
      </c>
      <c r="D12" s="3">
        <v>1</v>
      </c>
      <c r="E12" s="6">
        <v>60000</v>
      </c>
      <c r="F12" s="6">
        <v>45000</v>
      </c>
      <c r="G12" s="6">
        <v>0</v>
      </c>
      <c r="H12" s="6">
        <f t="shared" ref="H12:H75" si="0">G12*E12</f>
        <v>0</v>
      </c>
      <c r="I12" s="6">
        <f t="shared" ref="I12:I75" si="1">G12</f>
        <v>0</v>
      </c>
      <c r="J12" s="6">
        <f t="shared" ref="J12:J75" si="2">I12*F12</f>
        <v>0</v>
      </c>
      <c r="K12" s="6">
        <f t="shared" ref="K12:K75" si="3">J12+H12</f>
        <v>0</v>
      </c>
    </row>
    <row r="13" spans="1:11" s="14" customFormat="1" x14ac:dyDescent="0.2">
      <c r="A13" s="16">
        <v>1.3</v>
      </c>
      <c r="B13" s="13" t="s">
        <v>19</v>
      </c>
      <c r="C13" s="2" t="s">
        <v>20</v>
      </c>
      <c r="D13" s="3">
        <v>5</v>
      </c>
      <c r="E13" s="6">
        <v>65000</v>
      </c>
      <c r="F13" s="6">
        <v>50000</v>
      </c>
      <c r="G13" s="6">
        <v>0</v>
      </c>
      <c r="H13" s="6">
        <f t="shared" si="0"/>
        <v>0</v>
      </c>
      <c r="I13" s="6">
        <f t="shared" si="1"/>
        <v>0</v>
      </c>
      <c r="J13" s="6">
        <f t="shared" si="2"/>
        <v>0</v>
      </c>
      <c r="K13" s="6">
        <f t="shared" si="3"/>
        <v>0</v>
      </c>
    </row>
    <row r="14" spans="1:11" s="14" customFormat="1" ht="94.5" x14ac:dyDescent="0.2">
      <c r="A14" s="3">
        <v>2</v>
      </c>
      <c r="B14" s="13" t="s">
        <v>21</v>
      </c>
      <c r="C14" s="2"/>
      <c r="D14" s="3"/>
      <c r="E14" s="8"/>
      <c r="F14" s="8"/>
      <c r="G14" s="6"/>
      <c r="H14" s="6">
        <f t="shared" si="0"/>
        <v>0</v>
      </c>
      <c r="I14" s="6">
        <f t="shared" si="1"/>
        <v>0</v>
      </c>
      <c r="J14" s="6">
        <f t="shared" si="2"/>
        <v>0</v>
      </c>
      <c r="K14" s="6">
        <f t="shared" si="3"/>
        <v>0</v>
      </c>
    </row>
    <row r="15" spans="1:11" s="14" customFormat="1" x14ac:dyDescent="0.2">
      <c r="A15" s="16">
        <v>2.1</v>
      </c>
      <c r="B15" s="13" t="s">
        <v>22</v>
      </c>
      <c r="C15" s="2"/>
      <c r="D15" s="3"/>
      <c r="E15" s="8"/>
      <c r="F15" s="8"/>
      <c r="G15" s="6"/>
      <c r="H15" s="6">
        <f t="shared" si="0"/>
        <v>0</v>
      </c>
      <c r="I15" s="6">
        <f t="shared" si="1"/>
        <v>0</v>
      </c>
      <c r="J15" s="6">
        <f t="shared" si="2"/>
        <v>0</v>
      </c>
      <c r="K15" s="6">
        <f t="shared" si="3"/>
        <v>0</v>
      </c>
    </row>
    <row r="16" spans="1:11" s="14" customFormat="1" x14ac:dyDescent="0.2">
      <c r="A16" s="2" t="s">
        <v>23</v>
      </c>
      <c r="B16" s="13" t="s">
        <v>24</v>
      </c>
      <c r="C16" s="2" t="s">
        <v>20</v>
      </c>
      <c r="D16" s="3">
        <v>4</v>
      </c>
      <c r="E16" s="6">
        <v>15450</v>
      </c>
      <c r="F16" s="6">
        <v>4000</v>
      </c>
      <c r="G16" s="6"/>
      <c r="H16" s="6">
        <f t="shared" si="0"/>
        <v>0</v>
      </c>
      <c r="I16" s="6">
        <f t="shared" si="1"/>
        <v>0</v>
      </c>
      <c r="J16" s="6">
        <f t="shared" si="2"/>
        <v>0</v>
      </c>
      <c r="K16" s="6">
        <f t="shared" si="3"/>
        <v>0</v>
      </c>
    </row>
    <row r="17" spans="1:11" s="14" customFormat="1" x14ac:dyDescent="0.2">
      <c r="A17" s="2" t="s">
        <v>25</v>
      </c>
      <c r="B17" s="13" t="s">
        <v>26</v>
      </c>
      <c r="C17" s="2" t="s">
        <v>20</v>
      </c>
      <c r="D17" s="3">
        <v>4</v>
      </c>
      <c r="E17" s="6">
        <v>18375</v>
      </c>
      <c r="F17" s="6">
        <v>4000</v>
      </c>
      <c r="G17" s="6"/>
      <c r="H17" s="6">
        <f t="shared" si="0"/>
        <v>0</v>
      </c>
      <c r="I17" s="6">
        <f t="shared" si="1"/>
        <v>0</v>
      </c>
      <c r="J17" s="6">
        <f t="shared" si="2"/>
        <v>0</v>
      </c>
      <c r="K17" s="6">
        <f t="shared" si="3"/>
        <v>0</v>
      </c>
    </row>
    <row r="18" spans="1:11" s="14" customFormat="1" x14ac:dyDescent="0.2">
      <c r="A18" s="2" t="s">
        <v>27</v>
      </c>
      <c r="B18" s="13" t="s">
        <v>28</v>
      </c>
      <c r="C18" s="2" t="s">
        <v>20</v>
      </c>
      <c r="D18" s="3">
        <v>20</v>
      </c>
      <c r="E18" s="6">
        <v>32500</v>
      </c>
      <c r="F18" s="6">
        <v>5000</v>
      </c>
      <c r="G18" s="6"/>
      <c r="H18" s="6">
        <f t="shared" si="0"/>
        <v>0</v>
      </c>
      <c r="I18" s="6">
        <f t="shared" si="1"/>
        <v>0</v>
      </c>
      <c r="J18" s="6">
        <f t="shared" si="2"/>
        <v>0</v>
      </c>
      <c r="K18" s="6">
        <f t="shared" si="3"/>
        <v>0</v>
      </c>
    </row>
    <row r="19" spans="1:11" s="14" customFormat="1" x14ac:dyDescent="0.2">
      <c r="A19" s="16">
        <v>2.2000000000000002</v>
      </c>
      <c r="B19" s="13" t="s">
        <v>29</v>
      </c>
      <c r="C19" s="2"/>
      <c r="D19" s="3"/>
      <c r="E19" s="8"/>
      <c r="F19" s="8"/>
      <c r="G19" s="6"/>
      <c r="H19" s="6">
        <f t="shared" si="0"/>
        <v>0</v>
      </c>
      <c r="I19" s="6">
        <f t="shared" si="1"/>
        <v>0</v>
      </c>
      <c r="J19" s="6">
        <f t="shared" si="2"/>
        <v>0</v>
      </c>
      <c r="K19" s="6">
        <f t="shared" si="3"/>
        <v>0</v>
      </c>
    </row>
    <row r="20" spans="1:11" s="14" customFormat="1" x14ac:dyDescent="0.2">
      <c r="A20" s="2" t="s">
        <v>23</v>
      </c>
      <c r="B20" s="13" t="s">
        <v>30</v>
      </c>
      <c r="C20" s="2" t="s">
        <v>17</v>
      </c>
      <c r="D20" s="3">
        <v>1</v>
      </c>
      <c r="E20" s="6">
        <v>30420</v>
      </c>
      <c r="F20" s="6">
        <v>4000</v>
      </c>
      <c r="G20" s="6"/>
      <c r="H20" s="6">
        <f t="shared" si="0"/>
        <v>0</v>
      </c>
      <c r="I20" s="6">
        <f t="shared" si="1"/>
        <v>0</v>
      </c>
      <c r="J20" s="6">
        <f t="shared" si="2"/>
        <v>0</v>
      </c>
      <c r="K20" s="6">
        <f t="shared" si="3"/>
        <v>0</v>
      </c>
    </row>
    <row r="21" spans="1:11" s="14" customFormat="1" x14ac:dyDescent="0.2">
      <c r="A21" s="2" t="s">
        <v>25</v>
      </c>
      <c r="B21" s="13" t="s">
        <v>31</v>
      </c>
      <c r="C21" s="2" t="s">
        <v>17</v>
      </c>
      <c r="D21" s="3">
        <v>1</v>
      </c>
      <c r="E21" s="6">
        <v>40950</v>
      </c>
      <c r="F21" s="6">
        <v>4000</v>
      </c>
      <c r="G21" s="6"/>
      <c r="H21" s="6">
        <f t="shared" si="0"/>
        <v>0</v>
      </c>
      <c r="I21" s="6">
        <f t="shared" si="1"/>
        <v>0</v>
      </c>
      <c r="J21" s="6">
        <f t="shared" si="2"/>
        <v>0</v>
      </c>
      <c r="K21" s="6">
        <f t="shared" si="3"/>
        <v>0</v>
      </c>
    </row>
    <row r="22" spans="1:11" s="14" customFormat="1" x14ac:dyDescent="0.2">
      <c r="A22" s="2" t="s">
        <v>27</v>
      </c>
      <c r="B22" s="13" t="s">
        <v>32</v>
      </c>
      <c r="C22" s="2" t="s">
        <v>20</v>
      </c>
      <c r="D22" s="3">
        <v>5</v>
      </c>
      <c r="E22" s="6">
        <v>58500</v>
      </c>
      <c r="F22" s="6">
        <v>5000</v>
      </c>
      <c r="G22" s="6"/>
      <c r="H22" s="6">
        <f t="shared" si="0"/>
        <v>0</v>
      </c>
      <c r="I22" s="6">
        <f t="shared" si="1"/>
        <v>0</v>
      </c>
      <c r="J22" s="6">
        <f t="shared" si="2"/>
        <v>0</v>
      </c>
      <c r="K22" s="6">
        <f t="shared" si="3"/>
        <v>0</v>
      </c>
    </row>
    <row r="23" spans="1:11" s="14" customFormat="1" ht="31.5" x14ac:dyDescent="0.2">
      <c r="A23" s="16">
        <v>2.2999999999999998</v>
      </c>
      <c r="B23" s="13" t="s">
        <v>33</v>
      </c>
      <c r="C23" s="2"/>
      <c r="D23" s="3"/>
      <c r="E23" s="8"/>
      <c r="F23" s="8"/>
      <c r="G23" s="6"/>
      <c r="H23" s="6">
        <f t="shared" si="0"/>
        <v>0</v>
      </c>
      <c r="I23" s="6">
        <f t="shared" si="1"/>
        <v>0</v>
      </c>
      <c r="J23" s="6">
        <f t="shared" si="2"/>
        <v>0</v>
      </c>
      <c r="K23" s="6">
        <f t="shared" si="3"/>
        <v>0</v>
      </c>
    </row>
    <row r="24" spans="1:11" s="14" customFormat="1" x14ac:dyDescent="0.2">
      <c r="A24" s="2" t="s">
        <v>23</v>
      </c>
      <c r="B24" s="13" t="s">
        <v>30</v>
      </c>
      <c r="C24" s="2" t="s">
        <v>17</v>
      </c>
      <c r="D24" s="3">
        <v>1</v>
      </c>
      <c r="E24" s="6">
        <v>80400</v>
      </c>
      <c r="F24" s="6">
        <v>4000</v>
      </c>
      <c r="G24" s="6"/>
      <c r="H24" s="6">
        <f t="shared" si="0"/>
        <v>0</v>
      </c>
      <c r="I24" s="6">
        <f t="shared" si="1"/>
        <v>0</v>
      </c>
      <c r="J24" s="6">
        <f t="shared" si="2"/>
        <v>0</v>
      </c>
      <c r="K24" s="6">
        <f t="shared" si="3"/>
        <v>0</v>
      </c>
    </row>
    <row r="25" spans="1:11" s="14" customFormat="1" x14ac:dyDescent="0.2">
      <c r="A25" s="2" t="s">
        <v>25</v>
      </c>
      <c r="B25" s="13" t="s">
        <v>31</v>
      </c>
      <c r="C25" s="2" t="s">
        <v>17</v>
      </c>
      <c r="D25" s="3">
        <v>1</v>
      </c>
      <c r="E25" s="6">
        <v>109500</v>
      </c>
      <c r="F25" s="6">
        <v>4000</v>
      </c>
      <c r="G25" s="6"/>
      <c r="H25" s="6">
        <f t="shared" si="0"/>
        <v>0</v>
      </c>
      <c r="I25" s="6">
        <f t="shared" si="1"/>
        <v>0</v>
      </c>
      <c r="J25" s="6">
        <f t="shared" si="2"/>
        <v>0</v>
      </c>
      <c r="K25" s="6">
        <f t="shared" si="3"/>
        <v>0</v>
      </c>
    </row>
    <row r="26" spans="1:11" s="14" customFormat="1" x14ac:dyDescent="0.2">
      <c r="A26" s="2" t="s">
        <v>27</v>
      </c>
      <c r="B26" s="13" t="s">
        <v>32</v>
      </c>
      <c r="C26" s="2" t="s">
        <v>20</v>
      </c>
      <c r="D26" s="3">
        <v>5</v>
      </c>
      <c r="E26" s="6">
        <v>131000</v>
      </c>
      <c r="F26" s="6">
        <v>5000</v>
      </c>
      <c r="G26" s="6"/>
      <c r="H26" s="6">
        <f t="shared" si="0"/>
        <v>0</v>
      </c>
      <c r="I26" s="6">
        <f t="shared" si="1"/>
        <v>0</v>
      </c>
      <c r="J26" s="6">
        <f t="shared" si="2"/>
        <v>0</v>
      </c>
      <c r="K26" s="6">
        <f t="shared" si="3"/>
        <v>0</v>
      </c>
    </row>
    <row r="27" spans="1:11" s="14" customFormat="1" ht="31.5" x14ac:dyDescent="0.2">
      <c r="A27" s="16">
        <v>2.4</v>
      </c>
      <c r="B27" s="13" t="s">
        <v>34</v>
      </c>
      <c r="C27" s="2" t="s">
        <v>20</v>
      </c>
      <c r="D27" s="3">
        <v>14</v>
      </c>
      <c r="E27" s="6">
        <v>12000</v>
      </c>
      <c r="F27" s="6">
        <v>1000</v>
      </c>
      <c r="G27" s="6"/>
      <c r="H27" s="6">
        <f t="shared" si="0"/>
        <v>0</v>
      </c>
      <c r="I27" s="6">
        <f t="shared" si="1"/>
        <v>0</v>
      </c>
      <c r="J27" s="6">
        <f t="shared" si="2"/>
        <v>0</v>
      </c>
      <c r="K27" s="6">
        <f t="shared" si="3"/>
        <v>0</v>
      </c>
    </row>
    <row r="28" spans="1:11" s="14" customFormat="1" ht="47.25" x14ac:dyDescent="0.2">
      <c r="A28" s="16">
        <v>2.5</v>
      </c>
      <c r="B28" s="15" t="s">
        <v>35</v>
      </c>
      <c r="C28" s="2" t="s">
        <v>20</v>
      </c>
      <c r="D28" s="3">
        <v>14</v>
      </c>
      <c r="E28" s="6">
        <v>11000</v>
      </c>
      <c r="F28" s="6">
        <v>1000</v>
      </c>
      <c r="G28" s="6"/>
      <c r="H28" s="6">
        <f t="shared" si="0"/>
        <v>0</v>
      </c>
      <c r="I28" s="6">
        <f t="shared" si="1"/>
        <v>0</v>
      </c>
      <c r="J28" s="6">
        <f t="shared" si="2"/>
        <v>0</v>
      </c>
      <c r="K28" s="6">
        <f t="shared" si="3"/>
        <v>0</v>
      </c>
    </row>
    <row r="29" spans="1:11" s="14" customFormat="1" ht="31.5" x14ac:dyDescent="0.2">
      <c r="A29" s="16">
        <v>2.6</v>
      </c>
      <c r="B29" s="13" t="s">
        <v>36</v>
      </c>
      <c r="C29" s="2"/>
      <c r="D29" s="3"/>
      <c r="E29" s="8"/>
      <c r="F29" s="8"/>
      <c r="G29" s="6"/>
      <c r="H29" s="6">
        <f t="shared" si="0"/>
        <v>0</v>
      </c>
      <c r="I29" s="6">
        <f t="shared" si="1"/>
        <v>0</v>
      </c>
      <c r="J29" s="6">
        <f t="shared" si="2"/>
        <v>0</v>
      </c>
      <c r="K29" s="6">
        <f t="shared" si="3"/>
        <v>0</v>
      </c>
    </row>
    <row r="30" spans="1:11" s="14" customFormat="1" x14ac:dyDescent="0.2">
      <c r="A30" s="2" t="s">
        <v>23</v>
      </c>
      <c r="B30" s="13" t="s">
        <v>37</v>
      </c>
      <c r="C30" s="2" t="s">
        <v>17</v>
      </c>
      <c r="D30" s="3">
        <v>1</v>
      </c>
      <c r="E30" s="6">
        <v>87000</v>
      </c>
      <c r="F30" s="6">
        <v>3000</v>
      </c>
      <c r="G30" s="6"/>
      <c r="H30" s="6">
        <f t="shared" si="0"/>
        <v>0</v>
      </c>
      <c r="I30" s="6">
        <f t="shared" si="1"/>
        <v>0</v>
      </c>
      <c r="J30" s="6">
        <f t="shared" si="2"/>
        <v>0</v>
      </c>
      <c r="K30" s="6">
        <f t="shared" si="3"/>
        <v>0</v>
      </c>
    </row>
    <row r="31" spans="1:11" s="14" customFormat="1" x14ac:dyDescent="0.2">
      <c r="A31" s="2" t="s">
        <v>25</v>
      </c>
      <c r="B31" s="13" t="s">
        <v>30</v>
      </c>
      <c r="C31" s="2" t="s">
        <v>17</v>
      </c>
      <c r="D31" s="3">
        <v>1</v>
      </c>
      <c r="E31" s="6">
        <v>165000</v>
      </c>
      <c r="F31" s="6">
        <v>4000</v>
      </c>
      <c r="G31" s="6"/>
      <c r="H31" s="6">
        <f t="shared" si="0"/>
        <v>0</v>
      </c>
      <c r="I31" s="6">
        <f t="shared" si="1"/>
        <v>0</v>
      </c>
      <c r="J31" s="6">
        <f t="shared" si="2"/>
        <v>0</v>
      </c>
      <c r="K31" s="6">
        <f t="shared" si="3"/>
        <v>0</v>
      </c>
    </row>
    <row r="32" spans="1:11" s="14" customFormat="1" x14ac:dyDescent="0.2">
      <c r="A32" s="2" t="s">
        <v>27</v>
      </c>
      <c r="B32" s="13" t="s">
        <v>31</v>
      </c>
      <c r="C32" s="2" t="s">
        <v>20</v>
      </c>
      <c r="D32" s="3">
        <v>5</v>
      </c>
      <c r="E32" s="6"/>
      <c r="F32" s="6">
        <v>5000</v>
      </c>
      <c r="G32" s="6"/>
      <c r="H32" s="6">
        <f t="shared" si="0"/>
        <v>0</v>
      </c>
      <c r="I32" s="6">
        <f t="shared" si="1"/>
        <v>0</v>
      </c>
      <c r="J32" s="6">
        <f t="shared" si="2"/>
        <v>0</v>
      </c>
      <c r="K32" s="6">
        <f t="shared" si="3"/>
        <v>0</v>
      </c>
    </row>
    <row r="33" spans="1:11" s="14" customFormat="1" ht="47.25" x14ac:dyDescent="0.2">
      <c r="A33" s="16">
        <v>2.7</v>
      </c>
      <c r="B33" s="15" t="s">
        <v>38</v>
      </c>
      <c r="C33" s="2" t="s">
        <v>20</v>
      </c>
      <c r="D33" s="3">
        <v>7</v>
      </c>
      <c r="E33" s="6">
        <v>45000</v>
      </c>
      <c r="F33" s="6">
        <v>5000</v>
      </c>
      <c r="G33" s="6"/>
      <c r="H33" s="6">
        <f t="shared" si="0"/>
        <v>0</v>
      </c>
      <c r="I33" s="6">
        <f t="shared" si="1"/>
        <v>0</v>
      </c>
      <c r="J33" s="6">
        <f t="shared" si="2"/>
        <v>0</v>
      </c>
      <c r="K33" s="6">
        <f t="shared" si="3"/>
        <v>0</v>
      </c>
    </row>
    <row r="34" spans="1:11" s="14" customFormat="1" ht="47.25" x14ac:dyDescent="0.2">
      <c r="A34" s="16">
        <v>2.8</v>
      </c>
      <c r="B34" s="13" t="s">
        <v>39</v>
      </c>
      <c r="C34" s="2" t="s">
        <v>20</v>
      </c>
      <c r="D34" s="3">
        <v>7</v>
      </c>
      <c r="E34" s="6">
        <v>55000</v>
      </c>
      <c r="F34" s="6">
        <v>5000</v>
      </c>
      <c r="G34" s="6"/>
      <c r="H34" s="6">
        <f t="shared" si="0"/>
        <v>0</v>
      </c>
      <c r="I34" s="6">
        <f t="shared" si="1"/>
        <v>0</v>
      </c>
      <c r="J34" s="6">
        <f t="shared" si="2"/>
        <v>0</v>
      </c>
      <c r="K34" s="6">
        <f t="shared" si="3"/>
        <v>0</v>
      </c>
    </row>
    <row r="35" spans="1:11" s="14" customFormat="1" ht="47.25" x14ac:dyDescent="0.2">
      <c r="A35" s="16">
        <v>2.9</v>
      </c>
      <c r="B35" s="13" t="s">
        <v>40</v>
      </c>
      <c r="C35" s="2" t="s">
        <v>41</v>
      </c>
      <c r="D35" s="3">
        <v>7</v>
      </c>
      <c r="E35" s="6">
        <v>20000</v>
      </c>
      <c r="F35" s="6">
        <v>5000</v>
      </c>
      <c r="G35" s="6"/>
      <c r="H35" s="6">
        <f t="shared" si="0"/>
        <v>0</v>
      </c>
      <c r="I35" s="6">
        <f t="shared" si="1"/>
        <v>0</v>
      </c>
      <c r="J35" s="6">
        <f t="shared" si="2"/>
        <v>0</v>
      </c>
      <c r="K35" s="6">
        <f t="shared" si="3"/>
        <v>0</v>
      </c>
    </row>
    <row r="36" spans="1:11" s="14" customFormat="1" ht="189" x14ac:dyDescent="0.2">
      <c r="A36" s="3">
        <v>3</v>
      </c>
      <c r="B36" s="15" t="s">
        <v>42</v>
      </c>
      <c r="C36" s="2"/>
      <c r="D36" s="3"/>
      <c r="E36" s="8"/>
      <c r="F36" s="8"/>
      <c r="G36" s="6"/>
      <c r="H36" s="6">
        <f t="shared" si="0"/>
        <v>0</v>
      </c>
      <c r="I36" s="6">
        <f t="shared" si="1"/>
        <v>0</v>
      </c>
      <c r="J36" s="6">
        <f t="shared" si="2"/>
        <v>0</v>
      </c>
      <c r="K36" s="6">
        <f t="shared" si="3"/>
        <v>0</v>
      </c>
    </row>
    <row r="37" spans="1:11" s="14" customFormat="1" x14ac:dyDescent="0.2">
      <c r="A37" s="16">
        <v>3.1</v>
      </c>
      <c r="B37" s="13" t="s">
        <v>30</v>
      </c>
      <c r="C37" s="2" t="s">
        <v>43</v>
      </c>
      <c r="D37" s="3">
        <v>55</v>
      </c>
      <c r="E37" s="6">
        <v>2850</v>
      </c>
      <c r="F37" s="6">
        <v>400</v>
      </c>
      <c r="G37" s="6"/>
      <c r="H37" s="6">
        <f t="shared" si="0"/>
        <v>0</v>
      </c>
      <c r="I37" s="6">
        <f t="shared" si="1"/>
        <v>0</v>
      </c>
      <c r="J37" s="6">
        <f t="shared" si="2"/>
        <v>0</v>
      </c>
      <c r="K37" s="6">
        <f t="shared" si="3"/>
        <v>0</v>
      </c>
    </row>
    <row r="38" spans="1:11" s="14" customFormat="1" x14ac:dyDescent="0.2">
      <c r="A38" s="16">
        <v>3.2</v>
      </c>
      <c r="B38" s="13" t="s">
        <v>31</v>
      </c>
      <c r="C38" s="2" t="s">
        <v>43</v>
      </c>
      <c r="D38" s="3">
        <v>110</v>
      </c>
      <c r="E38" s="6">
        <v>3375</v>
      </c>
      <c r="F38" s="6">
        <v>450</v>
      </c>
      <c r="G38" s="6"/>
      <c r="H38" s="6">
        <f t="shared" si="0"/>
        <v>0</v>
      </c>
      <c r="I38" s="6">
        <f t="shared" si="1"/>
        <v>0</v>
      </c>
      <c r="J38" s="6">
        <f t="shared" si="2"/>
        <v>0</v>
      </c>
      <c r="K38" s="6">
        <f t="shared" si="3"/>
        <v>0</v>
      </c>
    </row>
    <row r="39" spans="1:11" s="14" customFormat="1" x14ac:dyDescent="0.2">
      <c r="A39" s="16">
        <v>3.3</v>
      </c>
      <c r="B39" s="13" t="s">
        <v>32</v>
      </c>
      <c r="C39" s="2" t="s">
        <v>43</v>
      </c>
      <c r="D39" s="3">
        <v>275</v>
      </c>
      <c r="E39" s="6">
        <v>4450</v>
      </c>
      <c r="F39" s="6">
        <v>500</v>
      </c>
      <c r="G39" s="6"/>
      <c r="H39" s="6">
        <f t="shared" si="0"/>
        <v>0</v>
      </c>
      <c r="I39" s="6">
        <f t="shared" si="1"/>
        <v>0</v>
      </c>
      <c r="J39" s="6">
        <f t="shared" si="2"/>
        <v>0</v>
      </c>
      <c r="K39" s="6">
        <f t="shared" si="3"/>
        <v>0</v>
      </c>
    </row>
    <row r="40" spans="1:11" s="14" customFormat="1" ht="31.5" x14ac:dyDescent="0.2">
      <c r="A40" s="16">
        <v>3.4</v>
      </c>
      <c r="B40" s="13" t="s">
        <v>44</v>
      </c>
      <c r="C40" s="2" t="s">
        <v>43</v>
      </c>
      <c r="D40" s="2" t="s">
        <v>45</v>
      </c>
      <c r="E40" s="6">
        <v>6450</v>
      </c>
      <c r="F40" s="6">
        <v>600</v>
      </c>
      <c r="G40" s="6"/>
      <c r="H40" s="6">
        <f t="shared" si="0"/>
        <v>0</v>
      </c>
      <c r="I40" s="6">
        <f t="shared" si="1"/>
        <v>0</v>
      </c>
      <c r="J40" s="6">
        <f t="shared" si="2"/>
        <v>0</v>
      </c>
      <c r="K40" s="6">
        <f t="shared" si="3"/>
        <v>0</v>
      </c>
    </row>
    <row r="41" spans="1:11" s="14" customFormat="1" ht="31.5" x14ac:dyDescent="0.2">
      <c r="A41" s="16">
        <v>3.5</v>
      </c>
      <c r="B41" s="13" t="s">
        <v>46</v>
      </c>
      <c r="C41" s="2" t="s">
        <v>43</v>
      </c>
      <c r="D41" s="2" t="s">
        <v>45</v>
      </c>
      <c r="E41" s="6">
        <v>9200</v>
      </c>
      <c r="F41" s="6">
        <v>900</v>
      </c>
      <c r="G41" s="6"/>
      <c r="H41" s="6">
        <f t="shared" si="0"/>
        <v>0</v>
      </c>
      <c r="I41" s="6">
        <f t="shared" si="1"/>
        <v>0</v>
      </c>
      <c r="J41" s="6">
        <f t="shared" si="2"/>
        <v>0</v>
      </c>
      <c r="K41" s="6">
        <f t="shared" si="3"/>
        <v>0</v>
      </c>
    </row>
    <row r="42" spans="1:11" s="14" customFormat="1" x14ac:dyDescent="0.2">
      <c r="A42" s="16">
        <v>3.6</v>
      </c>
      <c r="B42" s="13" t="s">
        <v>47</v>
      </c>
      <c r="C42" s="2" t="s">
        <v>43</v>
      </c>
      <c r="D42" s="3">
        <v>200</v>
      </c>
      <c r="E42" s="6">
        <v>12970</v>
      </c>
      <c r="F42" s="6">
        <v>1200</v>
      </c>
      <c r="G42" s="6"/>
      <c r="H42" s="6">
        <f t="shared" si="0"/>
        <v>0</v>
      </c>
      <c r="I42" s="6">
        <f t="shared" si="1"/>
        <v>0</v>
      </c>
      <c r="J42" s="6">
        <f t="shared" si="2"/>
        <v>0</v>
      </c>
      <c r="K42" s="6">
        <f t="shared" si="3"/>
        <v>0</v>
      </c>
    </row>
    <row r="43" spans="1:11" s="14" customFormat="1" ht="144" x14ac:dyDescent="0.2">
      <c r="A43" s="3">
        <v>4</v>
      </c>
      <c r="B43" s="13" t="s">
        <v>104</v>
      </c>
      <c r="C43" s="2"/>
      <c r="D43" s="3"/>
      <c r="E43" s="8"/>
      <c r="F43" s="8"/>
      <c r="G43" s="6"/>
      <c r="H43" s="6">
        <f t="shared" si="0"/>
        <v>0</v>
      </c>
      <c r="I43" s="6">
        <f t="shared" si="1"/>
        <v>0</v>
      </c>
      <c r="J43" s="6">
        <f t="shared" si="2"/>
        <v>0</v>
      </c>
      <c r="K43" s="6">
        <f t="shared" si="3"/>
        <v>0</v>
      </c>
    </row>
    <row r="44" spans="1:11" s="14" customFormat="1" x14ac:dyDescent="0.2">
      <c r="A44" s="16">
        <v>4.0999999999999996</v>
      </c>
      <c r="B44" s="13" t="s">
        <v>30</v>
      </c>
      <c r="C44" s="2" t="s">
        <v>43</v>
      </c>
      <c r="D44" s="3">
        <v>55</v>
      </c>
      <c r="E44" s="6">
        <v>510</v>
      </c>
      <c r="F44" s="6">
        <v>60</v>
      </c>
      <c r="G44" s="6"/>
      <c r="H44" s="6">
        <f t="shared" si="0"/>
        <v>0</v>
      </c>
      <c r="I44" s="6">
        <f t="shared" si="1"/>
        <v>0</v>
      </c>
      <c r="J44" s="6">
        <f t="shared" si="2"/>
        <v>0</v>
      </c>
      <c r="K44" s="6">
        <f t="shared" si="3"/>
        <v>0</v>
      </c>
    </row>
    <row r="45" spans="1:11" s="14" customFormat="1" x14ac:dyDescent="0.2">
      <c r="A45" s="16">
        <v>4.2</v>
      </c>
      <c r="B45" s="13" t="s">
        <v>31</v>
      </c>
      <c r="C45" s="2" t="s">
        <v>43</v>
      </c>
      <c r="D45" s="3">
        <v>110</v>
      </c>
      <c r="E45" s="6">
        <v>785</v>
      </c>
      <c r="F45" s="6">
        <v>70</v>
      </c>
      <c r="G45" s="6"/>
      <c r="H45" s="6">
        <f t="shared" si="0"/>
        <v>0</v>
      </c>
      <c r="I45" s="6">
        <f t="shared" si="1"/>
        <v>0</v>
      </c>
      <c r="J45" s="6">
        <f t="shared" si="2"/>
        <v>0</v>
      </c>
      <c r="K45" s="6">
        <f t="shared" si="3"/>
        <v>0</v>
      </c>
    </row>
    <row r="46" spans="1:11" s="14" customFormat="1" x14ac:dyDescent="0.2">
      <c r="A46" s="16">
        <v>4.3</v>
      </c>
      <c r="B46" s="13" t="s">
        <v>32</v>
      </c>
      <c r="C46" s="2" t="s">
        <v>43</v>
      </c>
      <c r="D46" s="3">
        <v>275</v>
      </c>
      <c r="E46" s="6">
        <v>890</v>
      </c>
      <c r="F46" s="6">
        <v>80</v>
      </c>
      <c r="G46" s="6"/>
      <c r="H46" s="6">
        <f t="shared" si="0"/>
        <v>0</v>
      </c>
      <c r="I46" s="6">
        <f t="shared" si="1"/>
        <v>0</v>
      </c>
      <c r="J46" s="6">
        <f t="shared" si="2"/>
        <v>0</v>
      </c>
      <c r="K46" s="6">
        <f t="shared" si="3"/>
        <v>0</v>
      </c>
    </row>
    <row r="47" spans="1:11" s="14" customFormat="1" ht="31.5" x14ac:dyDescent="0.2">
      <c r="A47" s="16">
        <v>4.4000000000000004</v>
      </c>
      <c r="B47" s="13" t="s">
        <v>44</v>
      </c>
      <c r="C47" s="2" t="s">
        <v>43</v>
      </c>
      <c r="D47" s="2" t="s">
        <v>45</v>
      </c>
      <c r="E47" s="6">
        <v>1010</v>
      </c>
      <c r="F47" s="6">
        <v>100</v>
      </c>
      <c r="G47" s="6"/>
      <c r="H47" s="6">
        <f t="shared" si="0"/>
        <v>0</v>
      </c>
      <c r="I47" s="6">
        <f t="shared" si="1"/>
        <v>0</v>
      </c>
      <c r="J47" s="6">
        <f t="shared" si="2"/>
        <v>0</v>
      </c>
      <c r="K47" s="6">
        <f t="shared" si="3"/>
        <v>0</v>
      </c>
    </row>
    <row r="48" spans="1:11" s="14" customFormat="1" ht="31.5" x14ac:dyDescent="0.2">
      <c r="A48" s="16">
        <v>4.5</v>
      </c>
      <c r="B48" s="13" t="s">
        <v>46</v>
      </c>
      <c r="C48" s="2" t="s">
        <v>43</v>
      </c>
      <c r="D48" s="2" t="s">
        <v>45</v>
      </c>
      <c r="E48" s="6">
        <v>1140</v>
      </c>
      <c r="F48" s="6">
        <v>125</v>
      </c>
      <c r="G48" s="6"/>
      <c r="H48" s="6">
        <f t="shared" si="0"/>
        <v>0</v>
      </c>
      <c r="I48" s="6">
        <f t="shared" si="1"/>
        <v>0</v>
      </c>
      <c r="J48" s="6">
        <f t="shared" si="2"/>
        <v>0</v>
      </c>
      <c r="K48" s="6">
        <f t="shared" si="3"/>
        <v>0</v>
      </c>
    </row>
    <row r="49" spans="1:11" s="14" customFormat="1" x14ac:dyDescent="0.2">
      <c r="A49" s="16">
        <v>4.5999999999999996</v>
      </c>
      <c r="B49" s="13" t="s">
        <v>47</v>
      </c>
      <c r="C49" s="2" t="s">
        <v>43</v>
      </c>
      <c r="D49" s="3">
        <v>200</v>
      </c>
      <c r="E49" s="6">
        <v>1390</v>
      </c>
      <c r="F49" s="6">
        <v>150</v>
      </c>
      <c r="G49" s="6"/>
      <c r="H49" s="6">
        <f t="shared" si="0"/>
        <v>0</v>
      </c>
      <c r="I49" s="6">
        <f t="shared" si="1"/>
        <v>0</v>
      </c>
      <c r="J49" s="6">
        <f t="shared" si="2"/>
        <v>0</v>
      </c>
      <c r="K49" s="6">
        <f t="shared" si="3"/>
        <v>0</v>
      </c>
    </row>
    <row r="50" spans="1:11" s="14" customFormat="1" ht="126" x14ac:dyDescent="0.2">
      <c r="A50" s="3">
        <v>5</v>
      </c>
      <c r="B50" s="13" t="s">
        <v>48</v>
      </c>
      <c r="C50" s="2"/>
      <c r="D50" s="3"/>
      <c r="E50" s="8"/>
      <c r="F50" s="8"/>
      <c r="G50" s="6"/>
      <c r="H50" s="6">
        <f t="shared" si="0"/>
        <v>0</v>
      </c>
      <c r="I50" s="6">
        <f t="shared" si="1"/>
        <v>0</v>
      </c>
      <c r="J50" s="6">
        <f t="shared" si="2"/>
        <v>0</v>
      </c>
      <c r="K50" s="6">
        <f t="shared" si="3"/>
        <v>0</v>
      </c>
    </row>
    <row r="51" spans="1:11" s="14" customFormat="1" x14ac:dyDescent="0.2">
      <c r="A51" s="16">
        <v>5.0999999999999996</v>
      </c>
      <c r="B51" s="13" t="s">
        <v>49</v>
      </c>
      <c r="C51" s="2" t="s">
        <v>20</v>
      </c>
      <c r="D51" s="3">
        <v>7</v>
      </c>
      <c r="E51" s="6">
        <v>265000</v>
      </c>
      <c r="F51" s="6">
        <v>5000</v>
      </c>
      <c r="G51" s="6"/>
      <c r="H51" s="6">
        <f t="shared" si="0"/>
        <v>0</v>
      </c>
      <c r="I51" s="6">
        <f t="shared" si="1"/>
        <v>0</v>
      </c>
      <c r="J51" s="6">
        <f t="shared" si="2"/>
        <v>0</v>
      </c>
      <c r="K51" s="6">
        <f t="shared" si="3"/>
        <v>0</v>
      </c>
    </row>
    <row r="52" spans="1:11" s="14" customFormat="1" ht="141.75" x14ac:dyDescent="0.2">
      <c r="A52" s="3">
        <v>6</v>
      </c>
      <c r="B52" s="13" t="s">
        <v>103</v>
      </c>
      <c r="C52" s="2"/>
      <c r="D52" s="3"/>
      <c r="E52" s="8"/>
      <c r="F52" s="8"/>
      <c r="G52" s="6"/>
      <c r="H52" s="6">
        <f t="shared" si="0"/>
        <v>0</v>
      </c>
      <c r="I52" s="6">
        <f t="shared" si="1"/>
        <v>0</v>
      </c>
      <c r="J52" s="6">
        <f t="shared" si="2"/>
        <v>0</v>
      </c>
      <c r="K52" s="6">
        <f t="shared" si="3"/>
        <v>0</v>
      </c>
    </row>
    <row r="53" spans="1:11" s="14" customFormat="1" x14ac:dyDescent="0.2">
      <c r="A53" s="16">
        <v>6.1</v>
      </c>
      <c r="B53" s="13" t="s">
        <v>49</v>
      </c>
      <c r="C53" s="2" t="s">
        <v>43</v>
      </c>
      <c r="D53" s="3">
        <v>182</v>
      </c>
      <c r="E53" s="6">
        <v>1450</v>
      </c>
      <c r="F53" s="6">
        <v>250</v>
      </c>
      <c r="G53" s="6"/>
      <c r="H53" s="6">
        <f t="shared" si="0"/>
        <v>0</v>
      </c>
      <c r="I53" s="6">
        <f t="shared" si="1"/>
        <v>0</v>
      </c>
      <c r="J53" s="6">
        <f t="shared" si="2"/>
        <v>0</v>
      </c>
      <c r="K53" s="6">
        <f t="shared" si="3"/>
        <v>0</v>
      </c>
    </row>
    <row r="54" spans="1:11" s="14" customFormat="1" ht="126" x14ac:dyDescent="0.2">
      <c r="A54" s="3">
        <v>7</v>
      </c>
      <c r="B54" s="15" t="s">
        <v>50</v>
      </c>
      <c r="C54" s="2" t="s">
        <v>51</v>
      </c>
      <c r="D54" s="3">
        <v>150</v>
      </c>
      <c r="E54" s="6">
        <v>850</v>
      </c>
      <c r="F54" s="6">
        <v>150</v>
      </c>
      <c r="G54" s="6"/>
      <c r="H54" s="6">
        <f t="shared" si="0"/>
        <v>0</v>
      </c>
      <c r="I54" s="6">
        <f t="shared" si="1"/>
        <v>0</v>
      </c>
      <c r="J54" s="6">
        <f t="shared" si="2"/>
        <v>0</v>
      </c>
      <c r="K54" s="6">
        <f t="shared" si="3"/>
        <v>0</v>
      </c>
    </row>
    <row r="55" spans="1:11" s="14" customFormat="1" ht="141.75" x14ac:dyDescent="0.2">
      <c r="A55" s="3">
        <v>8</v>
      </c>
      <c r="B55" s="13" t="s">
        <v>52</v>
      </c>
      <c r="C55" s="2"/>
      <c r="D55" s="3"/>
      <c r="E55" s="8"/>
      <c r="F55" s="8"/>
      <c r="G55" s="6"/>
      <c r="H55" s="6">
        <f t="shared" si="0"/>
        <v>0</v>
      </c>
      <c r="I55" s="6">
        <f t="shared" si="1"/>
        <v>0</v>
      </c>
      <c r="J55" s="6">
        <f t="shared" si="2"/>
        <v>0</v>
      </c>
      <c r="K55" s="6">
        <f t="shared" si="3"/>
        <v>0</v>
      </c>
    </row>
    <row r="56" spans="1:11" s="14" customFormat="1" x14ac:dyDescent="0.2">
      <c r="A56" s="16">
        <v>8.1</v>
      </c>
      <c r="B56" s="13" t="s">
        <v>53</v>
      </c>
      <c r="C56" s="2" t="s">
        <v>20</v>
      </c>
      <c r="D56" s="3">
        <v>2</v>
      </c>
      <c r="E56" s="6">
        <v>559000</v>
      </c>
      <c r="F56" s="6">
        <v>8000</v>
      </c>
      <c r="G56" s="6">
        <v>1</v>
      </c>
      <c r="H56" s="6">
        <f t="shared" si="0"/>
        <v>559000</v>
      </c>
      <c r="I56" s="6">
        <f t="shared" si="1"/>
        <v>1</v>
      </c>
      <c r="J56" s="6">
        <f t="shared" si="2"/>
        <v>8000</v>
      </c>
      <c r="K56" s="6">
        <f t="shared" si="3"/>
        <v>567000</v>
      </c>
    </row>
    <row r="57" spans="1:11" s="14" customFormat="1" x14ac:dyDescent="0.2">
      <c r="A57" s="16">
        <v>8.1999999999999993</v>
      </c>
      <c r="B57" s="13" t="s">
        <v>54</v>
      </c>
      <c r="C57" s="2" t="s">
        <v>20</v>
      </c>
      <c r="D57" s="3">
        <v>2</v>
      </c>
      <c r="E57" s="6">
        <v>699000</v>
      </c>
      <c r="F57" s="6">
        <v>11000</v>
      </c>
      <c r="G57" s="6">
        <v>1</v>
      </c>
      <c r="H57" s="6">
        <f t="shared" si="0"/>
        <v>699000</v>
      </c>
      <c r="I57" s="6">
        <f t="shared" si="1"/>
        <v>1</v>
      </c>
      <c r="J57" s="6">
        <f t="shared" si="2"/>
        <v>11000</v>
      </c>
      <c r="K57" s="6">
        <f t="shared" si="3"/>
        <v>710000</v>
      </c>
    </row>
    <row r="58" spans="1:11" s="14" customFormat="1" x14ac:dyDescent="0.2">
      <c r="A58" s="16">
        <v>8.3000000000000007</v>
      </c>
      <c r="B58" s="13" t="s">
        <v>55</v>
      </c>
      <c r="C58" s="2" t="s">
        <v>17</v>
      </c>
      <c r="D58" s="3">
        <v>1</v>
      </c>
      <c r="E58" s="6">
        <v>915000</v>
      </c>
      <c r="F58" s="6">
        <v>15000</v>
      </c>
      <c r="G58" s="6">
        <v>1</v>
      </c>
      <c r="H58" s="6">
        <f t="shared" si="0"/>
        <v>915000</v>
      </c>
      <c r="I58" s="6">
        <f t="shared" si="1"/>
        <v>1</v>
      </c>
      <c r="J58" s="6">
        <f t="shared" si="2"/>
        <v>15000</v>
      </c>
      <c r="K58" s="6">
        <f t="shared" si="3"/>
        <v>930000</v>
      </c>
    </row>
    <row r="59" spans="1:11" s="14" customFormat="1" x14ac:dyDescent="0.2">
      <c r="A59" s="16">
        <v>8.4</v>
      </c>
      <c r="B59" s="13" t="s">
        <v>56</v>
      </c>
      <c r="C59" s="2" t="s">
        <v>20</v>
      </c>
      <c r="D59" s="3">
        <v>2</v>
      </c>
      <c r="E59" s="6">
        <v>535000</v>
      </c>
      <c r="F59" s="6">
        <v>7000</v>
      </c>
      <c r="G59" s="6">
        <v>1</v>
      </c>
      <c r="H59" s="6">
        <f t="shared" si="0"/>
        <v>535000</v>
      </c>
      <c r="I59" s="6">
        <f t="shared" si="1"/>
        <v>1</v>
      </c>
      <c r="J59" s="6">
        <f t="shared" si="2"/>
        <v>7000</v>
      </c>
      <c r="K59" s="6">
        <f t="shared" si="3"/>
        <v>542000</v>
      </c>
    </row>
    <row r="60" spans="1:11" s="14" customFormat="1" x14ac:dyDescent="0.2">
      <c r="A60" s="16">
        <v>8.5</v>
      </c>
      <c r="B60" s="13" t="s">
        <v>57</v>
      </c>
      <c r="C60" s="2" t="s">
        <v>20</v>
      </c>
      <c r="D60" s="3">
        <v>2</v>
      </c>
      <c r="E60" s="6">
        <v>869000</v>
      </c>
      <c r="F60" s="6">
        <v>20000</v>
      </c>
      <c r="G60" s="6">
        <v>1</v>
      </c>
      <c r="H60" s="6">
        <f t="shared" si="0"/>
        <v>869000</v>
      </c>
      <c r="I60" s="6">
        <f t="shared" si="1"/>
        <v>1</v>
      </c>
      <c r="J60" s="6">
        <f t="shared" si="2"/>
        <v>20000</v>
      </c>
      <c r="K60" s="6">
        <f t="shared" si="3"/>
        <v>889000</v>
      </c>
    </row>
    <row r="61" spans="1:11" s="14" customFormat="1" x14ac:dyDescent="0.2">
      <c r="A61" s="16">
        <v>8.6</v>
      </c>
      <c r="B61" s="13" t="s">
        <v>58</v>
      </c>
      <c r="C61" s="2" t="s">
        <v>17</v>
      </c>
      <c r="D61" s="3">
        <v>1</v>
      </c>
      <c r="E61" s="6">
        <v>27000</v>
      </c>
      <c r="F61" s="6">
        <v>2000</v>
      </c>
      <c r="G61" s="6">
        <v>1</v>
      </c>
      <c r="H61" s="6">
        <f t="shared" si="0"/>
        <v>27000</v>
      </c>
      <c r="I61" s="6">
        <f t="shared" si="1"/>
        <v>1</v>
      </c>
      <c r="J61" s="6">
        <f t="shared" si="2"/>
        <v>2000</v>
      </c>
      <c r="K61" s="6">
        <f t="shared" si="3"/>
        <v>29000</v>
      </c>
    </row>
    <row r="62" spans="1:11" s="14" customFormat="1" x14ac:dyDescent="0.2">
      <c r="A62" s="16">
        <v>8.6999999999999993</v>
      </c>
      <c r="B62" s="13" t="s">
        <v>59</v>
      </c>
      <c r="C62" s="2" t="s">
        <v>17</v>
      </c>
      <c r="D62" s="3">
        <v>1</v>
      </c>
      <c r="E62" s="6">
        <v>27000</v>
      </c>
      <c r="F62" s="6">
        <v>2000</v>
      </c>
      <c r="G62" s="6">
        <v>1</v>
      </c>
      <c r="H62" s="6">
        <f t="shared" si="0"/>
        <v>27000</v>
      </c>
      <c r="I62" s="6">
        <f t="shared" si="1"/>
        <v>1</v>
      </c>
      <c r="J62" s="6">
        <f t="shared" si="2"/>
        <v>2000</v>
      </c>
      <c r="K62" s="6">
        <f t="shared" si="3"/>
        <v>29000</v>
      </c>
    </row>
    <row r="63" spans="1:11" s="14" customFormat="1" x14ac:dyDescent="0.2">
      <c r="A63" s="16">
        <v>8.8000000000000007</v>
      </c>
      <c r="B63" s="13" t="s">
        <v>60</v>
      </c>
      <c r="C63" s="2" t="s">
        <v>17</v>
      </c>
      <c r="D63" s="3">
        <v>1</v>
      </c>
      <c r="E63" s="6">
        <v>53000</v>
      </c>
      <c r="F63" s="6">
        <v>3000</v>
      </c>
      <c r="G63" s="6">
        <v>1</v>
      </c>
      <c r="H63" s="6">
        <f t="shared" si="0"/>
        <v>53000</v>
      </c>
      <c r="I63" s="6">
        <f t="shared" si="1"/>
        <v>1</v>
      </c>
      <c r="J63" s="6">
        <f t="shared" si="2"/>
        <v>3000</v>
      </c>
      <c r="K63" s="6">
        <f t="shared" si="3"/>
        <v>56000</v>
      </c>
    </row>
    <row r="64" spans="1:11" s="14" customFormat="1" x14ac:dyDescent="0.2">
      <c r="A64" s="16">
        <v>8.9</v>
      </c>
      <c r="B64" s="13" t="s">
        <v>61</v>
      </c>
      <c r="C64" s="2" t="s">
        <v>20</v>
      </c>
      <c r="D64" s="3">
        <v>5</v>
      </c>
      <c r="E64" s="6">
        <v>27000</v>
      </c>
      <c r="F64" s="6">
        <v>3000</v>
      </c>
      <c r="G64" s="6">
        <v>1</v>
      </c>
      <c r="H64" s="6">
        <f t="shared" si="0"/>
        <v>27000</v>
      </c>
      <c r="I64" s="6">
        <f t="shared" si="1"/>
        <v>1</v>
      </c>
      <c r="J64" s="6">
        <f t="shared" si="2"/>
        <v>3000</v>
      </c>
      <c r="K64" s="6">
        <f t="shared" si="3"/>
        <v>30000</v>
      </c>
    </row>
    <row r="65" spans="1:14" s="14" customFormat="1" x14ac:dyDescent="0.2">
      <c r="A65" s="17">
        <v>8.1</v>
      </c>
      <c r="B65" s="13" t="s">
        <v>62</v>
      </c>
      <c r="C65" s="2" t="s">
        <v>20</v>
      </c>
      <c r="D65" s="3">
        <v>5</v>
      </c>
      <c r="E65" s="6">
        <v>53000</v>
      </c>
      <c r="F65" s="6">
        <v>3000</v>
      </c>
      <c r="G65" s="6">
        <v>1</v>
      </c>
      <c r="H65" s="6">
        <f t="shared" si="0"/>
        <v>53000</v>
      </c>
      <c r="I65" s="6">
        <f t="shared" si="1"/>
        <v>1</v>
      </c>
      <c r="J65" s="6">
        <f t="shared" si="2"/>
        <v>3000</v>
      </c>
      <c r="K65" s="6">
        <f t="shared" si="3"/>
        <v>56000</v>
      </c>
    </row>
    <row r="66" spans="1:14" s="14" customFormat="1" x14ac:dyDescent="0.2">
      <c r="A66" s="17">
        <v>8.11</v>
      </c>
      <c r="B66" s="13" t="s">
        <v>63</v>
      </c>
      <c r="C66" s="2" t="s">
        <v>17</v>
      </c>
      <c r="D66" s="3">
        <v>1</v>
      </c>
      <c r="E66" s="6">
        <v>1075000</v>
      </c>
      <c r="F66" s="6">
        <v>12000</v>
      </c>
      <c r="G66" s="6">
        <v>1</v>
      </c>
      <c r="H66" s="6">
        <f t="shared" si="0"/>
        <v>1075000</v>
      </c>
      <c r="I66" s="6">
        <f t="shared" si="1"/>
        <v>1</v>
      </c>
      <c r="J66" s="6">
        <f t="shared" si="2"/>
        <v>12000</v>
      </c>
      <c r="K66" s="6">
        <f t="shared" si="3"/>
        <v>1087000</v>
      </c>
      <c r="N66" s="21"/>
    </row>
    <row r="67" spans="1:14" s="14" customFormat="1" ht="204.75" x14ac:dyDescent="0.2">
      <c r="A67" s="3">
        <v>9</v>
      </c>
      <c r="B67" s="13" t="s">
        <v>102</v>
      </c>
      <c r="C67" s="2" t="s">
        <v>51</v>
      </c>
      <c r="D67" s="9">
        <v>7450</v>
      </c>
      <c r="E67" s="6">
        <v>375</v>
      </c>
      <c r="F67" s="6">
        <v>70</v>
      </c>
      <c r="G67" s="6"/>
      <c r="H67" s="6">
        <f t="shared" si="0"/>
        <v>0</v>
      </c>
      <c r="I67" s="6">
        <f t="shared" si="1"/>
        <v>0</v>
      </c>
      <c r="J67" s="6">
        <f t="shared" si="2"/>
        <v>0</v>
      </c>
      <c r="K67" s="6">
        <f t="shared" si="3"/>
        <v>0</v>
      </c>
    </row>
    <row r="68" spans="1:14" s="14" customFormat="1" ht="110.25" x14ac:dyDescent="0.2">
      <c r="A68" s="3">
        <v>10</v>
      </c>
      <c r="B68" s="15" t="s">
        <v>64</v>
      </c>
      <c r="C68" s="2" t="s">
        <v>51</v>
      </c>
      <c r="D68" s="9">
        <v>6166</v>
      </c>
      <c r="E68" s="6">
        <v>480</v>
      </c>
      <c r="F68" s="6">
        <v>40</v>
      </c>
      <c r="G68" s="6"/>
      <c r="H68" s="6">
        <f t="shared" si="0"/>
        <v>0</v>
      </c>
      <c r="I68" s="6">
        <f t="shared" si="1"/>
        <v>0</v>
      </c>
      <c r="J68" s="6">
        <f t="shared" si="2"/>
        <v>0</v>
      </c>
      <c r="K68" s="6">
        <f t="shared" si="3"/>
        <v>0</v>
      </c>
    </row>
    <row r="69" spans="1:14" s="14" customFormat="1" ht="94.5" x14ac:dyDescent="0.2">
      <c r="A69" s="3">
        <v>11</v>
      </c>
      <c r="B69" s="15" t="s">
        <v>65</v>
      </c>
      <c r="C69" s="2" t="s">
        <v>51</v>
      </c>
      <c r="D69" s="9">
        <v>5900</v>
      </c>
      <c r="E69" s="6">
        <v>485</v>
      </c>
      <c r="F69" s="6">
        <v>40</v>
      </c>
      <c r="G69" s="6"/>
      <c r="H69" s="6">
        <f t="shared" si="0"/>
        <v>0</v>
      </c>
      <c r="I69" s="6">
        <f t="shared" si="1"/>
        <v>0</v>
      </c>
      <c r="J69" s="6">
        <f t="shared" si="2"/>
        <v>0</v>
      </c>
      <c r="K69" s="6">
        <f t="shared" si="3"/>
        <v>0</v>
      </c>
    </row>
    <row r="70" spans="1:14" s="14" customFormat="1" ht="204.75" x14ac:dyDescent="0.2">
      <c r="A70" s="3">
        <v>12</v>
      </c>
      <c r="B70" s="15" t="s">
        <v>66</v>
      </c>
      <c r="C70" s="2" t="s">
        <v>51</v>
      </c>
      <c r="D70" s="9">
        <v>49811</v>
      </c>
      <c r="E70" s="6">
        <v>415</v>
      </c>
      <c r="F70" s="6">
        <v>70</v>
      </c>
      <c r="G70" s="42">
        <v>21320</v>
      </c>
      <c r="H70" s="6">
        <f t="shared" si="0"/>
        <v>8847800</v>
      </c>
      <c r="I70" s="42">
        <v>15610.7</v>
      </c>
      <c r="J70" s="6">
        <f t="shared" si="2"/>
        <v>1092749</v>
      </c>
      <c r="K70" s="6">
        <f t="shared" si="3"/>
        <v>9940549</v>
      </c>
    </row>
    <row r="71" spans="1:14" s="14" customFormat="1" ht="110.25" x14ac:dyDescent="0.2">
      <c r="A71" s="3">
        <v>13</v>
      </c>
      <c r="B71" s="13" t="s">
        <v>131</v>
      </c>
      <c r="C71" s="2" t="s">
        <v>67</v>
      </c>
      <c r="D71" s="9">
        <v>21732</v>
      </c>
      <c r="E71" s="6">
        <v>35</v>
      </c>
      <c r="F71" s="6">
        <v>5</v>
      </c>
      <c r="G71" s="6"/>
      <c r="H71" s="6">
        <f t="shared" si="0"/>
        <v>0</v>
      </c>
      <c r="I71" s="6">
        <f t="shared" si="1"/>
        <v>0</v>
      </c>
      <c r="J71" s="6">
        <f t="shared" si="2"/>
        <v>0</v>
      </c>
      <c r="K71" s="6">
        <f t="shared" si="3"/>
        <v>0</v>
      </c>
    </row>
    <row r="72" spans="1:14" s="14" customFormat="1" ht="126" x14ac:dyDescent="0.2">
      <c r="A72" s="3">
        <v>14</v>
      </c>
      <c r="B72" s="13" t="s">
        <v>68</v>
      </c>
      <c r="C72" s="2"/>
      <c r="D72" s="9"/>
      <c r="E72" s="8"/>
      <c r="F72" s="8"/>
      <c r="G72" s="6"/>
      <c r="H72" s="6">
        <f t="shared" si="0"/>
        <v>0</v>
      </c>
      <c r="I72" s="6">
        <f t="shared" si="1"/>
        <v>0</v>
      </c>
      <c r="J72" s="6">
        <f t="shared" si="2"/>
        <v>0</v>
      </c>
      <c r="K72" s="6">
        <f t="shared" si="3"/>
        <v>0</v>
      </c>
    </row>
    <row r="73" spans="1:14" s="14" customFormat="1" ht="31.5" x14ac:dyDescent="0.2">
      <c r="A73" s="16">
        <v>14.1</v>
      </c>
      <c r="B73" s="13" t="s">
        <v>69</v>
      </c>
      <c r="C73" s="2" t="s">
        <v>67</v>
      </c>
      <c r="D73" s="9">
        <v>54905</v>
      </c>
      <c r="E73" s="6">
        <v>35</v>
      </c>
      <c r="F73" s="6">
        <v>5</v>
      </c>
      <c r="G73" s="6"/>
      <c r="H73" s="6">
        <f t="shared" si="0"/>
        <v>0</v>
      </c>
      <c r="I73" s="6">
        <f t="shared" si="1"/>
        <v>0</v>
      </c>
      <c r="J73" s="6">
        <f t="shared" si="2"/>
        <v>0</v>
      </c>
      <c r="K73" s="6">
        <f t="shared" si="3"/>
        <v>0</v>
      </c>
    </row>
    <row r="74" spans="1:14" s="14" customFormat="1" ht="31.5" x14ac:dyDescent="0.2">
      <c r="A74" s="16">
        <v>14.2</v>
      </c>
      <c r="B74" s="13" t="s">
        <v>70</v>
      </c>
      <c r="C74" s="2" t="s">
        <v>67</v>
      </c>
      <c r="D74" s="9">
        <v>88163</v>
      </c>
      <c r="E74" s="6">
        <v>35</v>
      </c>
      <c r="F74" s="6">
        <v>5</v>
      </c>
      <c r="G74" s="6"/>
      <c r="H74" s="6">
        <f t="shared" si="0"/>
        <v>0</v>
      </c>
      <c r="I74" s="6">
        <f t="shared" si="1"/>
        <v>0</v>
      </c>
      <c r="J74" s="6">
        <f t="shared" si="2"/>
        <v>0</v>
      </c>
      <c r="K74" s="6">
        <f t="shared" si="3"/>
        <v>0</v>
      </c>
    </row>
    <row r="75" spans="1:14" s="14" customFormat="1" x14ac:dyDescent="0.2">
      <c r="A75" s="16">
        <v>14.3</v>
      </c>
      <c r="B75" s="13" t="s">
        <v>71</v>
      </c>
      <c r="C75" s="2" t="s">
        <v>67</v>
      </c>
      <c r="D75" s="3">
        <v>550</v>
      </c>
      <c r="E75" s="6">
        <v>35</v>
      </c>
      <c r="F75" s="6">
        <v>5</v>
      </c>
      <c r="G75" s="6"/>
      <c r="H75" s="6">
        <f t="shared" si="0"/>
        <v>0</v>
      </c>
      <c r="I75" s="6">
        <f t="shared" si="1"/>
        <v>0</v>
      </c>
      <c r="J75" s="6">
        <f t="shared" si="2"/>
        <v>0</v>
      </c>
      <c r="K75" s="6">
        <f t="shared" si="3"/>
        <v>0</v>
      </c>
    </row>
    <row r="76" spans="1:14" s="14" customFormat="1" x14ac:dyDescent="0.2">
      <c r="A76" s="16">
        <v>14.4</v>
      </c>
      <c r="B76" s="13" t="s">
        <v>72</v>
      </c>
      <c r="C76" s="2" t="s">
        <v>67</v>
      </c>
      <c r="D76" s="9">
        <v>70356</v>
      </c>
      <c r="E76" s="6">
        <v>10</v>
      </c>
      <c r="F76" s="6">
        <v>2</v>
      </c>
      <c r="G76" s="6"/>
      <c r="H76" s="6">
        <f t="shared" ref="H76:H107" si="4">G76*E76</f>
        <v>0</v>
      </c>
      <c r="I76" s="6">
        <f t="shared" ref="I76:I107" si="5">G76</f>
        <v>0</v>
      </c>
      <c r="J76" s="6">
        <f t="shared" ref="J76:J107" si="6">I76*F76</f>
        <v>0</v>
      </c>
      <c r="K76" s="6">
        <f t="shared" ref="K76:K107" si="7">J76+H76</f>
        <v>0</v>
      </c>
    </row>
    <row r="77" spans="1:14" s="14" customFormat="1" x14ac:dyDescent="0.2">
      <c r="A77" s="16">
        <v>14.5</v>
      </c>
      <c r="B77" s="13" t="s">
        <v>73</v>
      </c>
      <c r="C77" s="2"/>
      <c r="D77" s="3"/>
      <c r="E77" s="6"/>
      <c r="F77" s="6"/>
      <c r="G77" s="6"/>
      <c r="H77" s="6">
        <f t="shared" si="4"/>
        <v>0</v>
      </c>
      <c r="I77" s="6">
        <f t="shared" si="5"/>
        <v>0</v>
      </c>
      <c r="J77" s="6">
        <f t="shared" si="6"/>
        <v>0</v>
      </c>
      <c r="K77" s="6">
        <f t="shared" si="7"/>
        <v>0</v>
      </c>
    </row>
    <row r="78" spans="1:14" s="14" customFormat="1" x14ac:dyDescent="0.2">
      <c r="A78" s="2" t="s">
        <v>23</v>
      </c>
      <c r="B78" s="13" t="s">
        <v>74</v>
      </c>
      <c r="C78" s="2" t="s">
        <v>20</v>
      </c>
      <c r="D78" s="3">
        <v>650</v>
      </c>
      <c r="E78" s="6">
        <v>12500</v>
      </c>
      <c r="F78" s="6">
        <v>500</v>
      </c>
      <c r="G78" s="6"/>
      <c r="H78" s="6">
        <f t="shared" si="4"/>
        <v>0</v>
      </c>
      <c r="I78" s="6">
        <f t="shared" si="5"/>
        <v>0</v>
      </c>
      <c r="J78" s="6">
        <f t="shared" si="6"/>
        <v>0</v>
      </c>
      <c r="K78" s="6">
        <f t="shared" si="7"/>
        <v>0</v>
      </c>
    </row>
    <row r="79" spans="1:14" s="14" customFormat="1" x14ac:dyDescent="0.2">
      <c r="A79" s="16">
        <v>14.5</v>
      </c>
      <c r="B79" s="13" t="s">
        <v>75</v>
      </c>
      <c r="C79" s="2"/>
      <c r="D79" s="3"/>
      <c r="E79" s="8"/>
      <c r="F79" s="8"/>
      <c r="G79" s="6"/>
      <c r="H79" s="6">
        <f t="shared" si="4"/>
        <v>0</v>
      </c>
      <c r="I79" s="6">
        <f t="shared" si="5"/>
        <v>0</v>
      </c>
      <c r="J79" s="6">
        <f t="shared" si="6"/>
        <v>0</v>
      </c>
      <c r="K79" s="6">
        <f t="shared" si="7"/>
        <v>0</v>
      </c>
    </row>
    <row r="80" spans="1:14" s="14" customFormat="1" x14ac:dyDescent="0.2">
      <c r="A80" s="2" t="s">
        <v>23</v>
      </c>
      <c r="B80" s="13" t="s">
        <v>76</v>
      </c>
      <c r="C80" s="2" t="s">
        <v>43</v>
      </c>
      <c r="D80" s="3">
        <v>292</v>
      </c>
      <c r="E80" s="6">
        <v>4750</v>
      </c>
      <c r="F80" s="6">
        <v>300</v>
      </c>
      <c r="G80" s="6"/>
      <c r="H80" s="6">
        <f t="shared" si="4"/>
        <v>0</v>
      </c>
      <c r="I80" s="6">
        <f t="shared" si="5"/>
        <v>0</v>
      </c>
      <c r="J80" s="6">
        <f t="shared" si="6"/>
        <v>0</v>
      </c>
      <c r="K80" s="6">
        <f t="shared" si="7"/>
        <v>0</v>
      </c>
    </row>
    <row r="81" spans="1:14" s="14" customFormat="1" x14ac:dyDescent="0.2">
      <c r="A81" s="16">
        <v>14.6</v>
      </c>
      <c r="B81" s="13" t="s">
        <v>77</v>
      </c>
      <c r="C81" s="2"/>
      <c r="D81" s="3"/>
      <c r="E81" s="8"/>
      <c r="F81" s="8"/>
      <c r="G81" s="6"/>
      <c r="H81" s="6">
        <f t="shared" si="4"/>
        <v>0</v>
      </c>
      <c r="I81" s="6">
        <f t="shared" si="5"/>
        <v>0</v>
      </c>
      <c r="J81" s="6">
        <f t="shared" si="6"/>
        <v>0</v>
      </c>
      <c r="K81" s="6">
        <f t="shared" si="7"/>
        <v>0</v>
      </c>
    </row>
    <row r="82" spans="1:14" s="14" customFormat="1" x14ac:dyDescent="0.2">
      <c r="A82" s="2" t="s">
        <v>23</v>
      </c>
      <c r="B82" s="13" t="s">
        <v>78</v>
      </c>
      <c r="C82" s="2" t="s">
        <v>43</v>
      </c>
      <c r="D82" s="3">
        <v>20</v>
      </c>
      <c r="E82" s="6">
        <v>4750</v>
      </c>
      <c r="F82" s="6">
        <v>400</v>
      </c>
      <c r="G82" s="6"/>
      <c r="H82" s="6">
        <f t="shared" si="4"/>
        <v>0</v>
      </c>
      <c r="I82" s="6">
        <f t="shared" si="5"/>
        <v>0</v>
      </c>
      <c r="J82" s="6">
        <f t="shared" si="6"/>
        <v>0</v>
      </c>
      <c r="K82" s="6">
        <f t="shared" si="7"/>
        <v>0</v>
      </c>
    </row>
    <row r="83" spans="1:14" s="14" customFormat="1" x14ac:dyDescent="0.2">
      <c r="A83" s="16">
        <v>14.7</v>
      </c>
      <c r="B83" s="13" t="s">
        <v>79</v>
      </c>
      <c r="C83" s="2"/>
      <c r="D83" s="3"/>
      <c r="E83" s="8"/>
      <c r="F83" s="8"/>
      <c r="G83" s="6"/>
      <c r="H83" s="6">
        <f t="shared" si="4"/>
        <v>0</v>
      </c>
      <c r="I83" s="6">
        <f t="shared" si="5"/>
        <v>0</v>
      </c>
      <c r="J83" s="6">
        <f t="shared" si="6"/>
        <v>0</v>
      </c>
      <c r="K83" s="6">
        <f t="shared" si="7"/>
        <v>0</v>
      </c>
    </row>
    <row r="84" spans="1:14" s="14" customFormat="1" x14ac:dyDescent="0.2">
      <c r="A84" s="2" t="s">
        <v>23</v>
      </c>
      <c r="B84" s="13" t="s">
        <v>80</v>
      </c>
      <c r="C84" s="2" t="s">
        <v>20</v>
      </c>
      <c r="D84" s="3">
        <v>107</v>
      </c>
      <c r="E84" s="6">
        <v>3000</v>
      </c>
      <c r="F84" s="6">
        <v>300</v>
      </c>
      <c r="G84" s="6"/>
      <c r="H84" s="6">
        <f t="shared" si="4"/>
        <v>0</v>
      </c>
      <c r="I84" s="6">
        <f t="shared" si="5"/>
        <v>0</v>
      </c>
      <c r="J84" s="6">
        <f t="shared" si="6"/>
        <v>0</v>
      </c>
      <c r="K84" s="6">
        <f t="shared" si="7"/>
        <v>0</v>
      </c>
    </row>
    <row r="85" spans="1:14" s="14" customFormat="1" ht="63" x14ac:dyDescent="0.2">
      <c r="A85" s="3">
        <v>15</v>
      </c>
      <c r="B85" s="13" t="s">
        <v>81</v>
      </c>
      <c r="C85" s="2"/>
      <c r="D85" s="3"/>
      <c r="E85" s="8"/>
      <c r="F85" s="8"/>
      <c r="G85" s="6"/>
      <c r="H85" s="6">
        <f t="shared" si="4"/>
        <v>0</v>
      </c>
      <c r="I85" s="6">
        <f t="shared" si="5"/>
        <v>0</v>
      </c>
      <c r="J85" s="6">
        <f t="shared" si="6"/>
        <v>0</v>
      </c>
      <c r="K85" s="6">
        <f t="shared" si="7"/>
        <v>0</v>
      </c>
    </row>
    <row r="86" spans="1:14" s="14" customFormat="1" x14ac:dyDescent="0.2">
      <c r="A86" s="16">
        <v>15.1</v>
      </c>
      <c r="B86" s="13" t="s">
        <v>80</v>
      </c>
      <c r="C86" s="2" t="s">
        <v>43</v>
      </c>
      <c r="D86" s="3">
        <v>25</v>
      </c>
      <c r="E86" s="6">
        <v>450</v>
      </c>
      <c r="F86" s="6">
        <v>100</v>
      </c>
      <c r="G86" s="6"/>
      <c r="H86" s="6">
        <f t="shared" si="4"/>
        <v>0</v>
      </c>
      <c r="I86" s="6">
        <f t="shared" si="5"/>
        <v>0</v>
      </c>
      <c r="J86" s="6">
        <f t="shared" si="6"/>
        <v>0</v>
      </c>
      <c r="K86" s="6">
        <f t="shared" si="7"/>
        <v>0</v>
      </c>
    </row>
    <row r="87" spans="1:14" s="14" customFormat="1" ht="78.75" x14ac:dyDescent="0.2">
      <c r="A87" s="3">
        <v>16</v>
      </c>
      <c r="B87" s="13" t="s">
        <v>82</v>
      </c>
      <c r="C87" s="2"/>
      <c r="D87" s="3"/>
      <c r="E87" s="8"/>
      <c r="F87" s="8"/>
      <c r="G87" s="6"/>
      <c r="H87" s="6">
        <f t="shared" si="4"/>
        <v>0</v>
      </c>
      <c r="I87" s="6">
        <f t="shared" si="5"/>
        <v>0</v>
      </c>
      <c r="J87" s="6">
        <f t="shared" si="6"/>
        <v>0</v>
      </c>
      <c r="K87" s="6">
        <f t="shared" si="7"/>
        <v>0</v>
      </c>
    </row>
    <row r="88" spans="1:14" s="14" customFormat="1" x14ac:dyDescent="0.2">
      <c r="A88" s="16">
        <v>16.100000000000001</v>
      </c>
      <c r="B88" s="13" t="s">
        <v>80</v>
      </c>
      <c r="C88" s="2" t="s">
        <v>20</v>
      </c>
      <c r="D88" s="3">
        <v>5</v>
      </c>
      <c r="E88" s="6">
        <v>1500</v>
      </c>
      <c r="F88" s="6">
        <v>500</v>
      </c>
      <c r="G88" s="6"/>
      <c r="H88" s="6">
        <f t="shared" si="4"/>
        <v>0</v>
      </c>
      <c r="I88" s="6">
        <f t="shared" si="5"/>
        <v>0</v>
      </c>
      <c r="J88" s="6">
        <f t="shared" si="6"/>
        <v>0</v>
      </c>
      <c r="K88" s="6">
        <f t="shared" si="7"/>
        <v>0</v>
      </c>
      <c r="N88" s="14">
        <v>5096</v>
      </c>
    </row>
    <row r="89" spans="1:14" s="14" customFormat="1" ht="141.75" x14ac:dyDescent="0.2">
      <c r="A89" s="3">
        <v>17</v>
      </c>
      <c r="B89" s="13" t="s">
        <v>101</v>
      </c>
      <c r="C89" s="2" t="s">
        <v>67</v>
      </c>
      <c r="D89" s="9">
        <v>53835</v>
      </c>
      <c r="E89" s="6">
        <v>45</v>
      </c>
      <c r="F89" s="6">
        <v>8</v>
      </c>
      <c r="G89" s="6">
        <v>12468</v>
      </c>
      <c r="H89" s="6">
        <f>G89*E89</f>
        <v>561060</v>
      </c>
      <c r="I89" s="6">
        <v>12468</v>
      </c>
      <c r="J89" s="6">
        <f t="shared" si="6"/>
        <v>99744</v>
      </c>
      <c r="K89" s="6">
        <f t="shared" si="7"/>
        <v>660804</v>
      </c>
      <c r="N89" s="14">
        <v>5824</v>
      </c>
    </row>
    <row r="90" spans="1:14" s="14" customFormat="1" ht="78.75" x14ac:dyDescent="0.2">
      <c r="A90" s="3">
        <v>18</v>
      </c>
      <c r="B90" s="13" t="s">
        <v>83</v>
      </c>
      <c r="C90" s="2" t="s">
        <v>67</v>
      </c>
      <c r="D90" s="3">
        <v>550</v>
      </c>
      <c r="E90" s="6">
        <v>32</v>
      </c>
      <c r="F90" s="6">
        <v>5</v>
      </c>
      <c r="G90" s="6"/>
      <c r="H90" s="6">
        <f t="shared" si="4"/>
        <v>0</v>
      </c>
      <c r="I90" s="6">
        <f t="shared" si="5"/>
        <v>0</v>
      </c>
      <c r="J90" s="6">
        <f t="shared" si="6"/>
        <v>0</v>
      </c>
      <c r="K90" s="6">
        <f t="shared" si="7"/>
        <v>0</v>
      </c>
      <c r="N90" s="14">
        <v>5200</v>
      </c>
    </row>
    <row r="91" spans="1:14" s="14" customFormat="1" ht="94.5" x14ac:dyDescent="0.2">
      <c r="A91" s="3">
        <v>19</v>
      </c>
      <c r="B91" s="13" t="s">
        <v>100</v>
      </c>
      <c r="C91" s="2" t="s">
        <v>67</v>
      </c>
      <c r="D91" s="3">
        <v>0</v>
      </c>
      <c r="E91" s="6">
        <v>0</v>
      </c>
      <c r="F91" s="6">
        <v>0</v>
      </c>
      <c r="G91" s="6"/>
      <c r="H91" s="6">
        <f t="shared" si="4"/>
        <v>0</v>
      </c>
      <c r="I91" s="6">
        <f t="shared" si="5"/>
        <v>0</v>
      </c>
      <c r="J91" s="6">
        <f t="shared" si="6"/>
        <v>0</v>
      </c>
      <c r="K91" s="6">
        <f t="shared" si="7"/>
        <v>0</v>
      </c>
      <c r="N91" s="14">
        <v>5200</v>
      </c>
    </row>
    <row r="92" spans="1:14" s="14" customFormat="1" ht="78.75" x14ac:dyDescent="0.2">
      <c r="A92" s="3">
        <v>20</v>
      </c>
      <c r="B92" s="13" t="s">
        <v>84</v>
      </c>
      <c r="C92" s="2" t="s">
        <v>67</v>
      </c>
      <c r="D92" s="9">
        <v>5702</v>
      </c>
      <c r="E92" s="6">
        <v>28</v>
      </c>
      <c r="F92" s="6">
        <v>5</v>
      </c>
      <c r="G92" s="6"/>
      <c r="H92" s="6">
        <f t="shared" si="4"/>
        <v>0</v>
      </c>
      <c r="I92" s="6">
        <f t="shared" si="5"/>
        <v>0</v>
      </c>
      <c r="J92" s="6">
        <f t="shared" si="6"/>
        <v>0</v>
      </c>
      <c r="K92" s="6">
        <f t="shared" si="7"/>
        <v>0</v>
      </c>
      <c r="N92" s="14">
        <f>SUM(N88:N91)</f>
        <v>21320</v>
      </c>
    </row>
    <row r="93" spans="1:14" s="14" customFormat="1" ht="63" x14ac:dyDescent="0.2">
      <c r="A93" s="3">
        <v>21</v>
      </c>
      <c r="B93" s="13" t="s">
        <v>85</v>
      </c>
      <c r="C93" s="2" t="s">
        <v>67</v>
      </c>
      <c r="D93" s="3">
        <v>0</v>
      </c>
      <c r="E93" s="6">
        <v>0</v>
      </c>
      <c r="F93" s="6">
        <v>0</v>
      </c>
      <c r="G93" s="6"/>
      <c r="H93" s="6">
        <f t="shared" si="4"/>
        <v>0</v>
      </c>
      <c r="I93" s="6">
        <f t="shared" si="5"/>
        <v>0</v>
      </c>
      <c r="J93" s="6">
        <f t="shared" si="6"/>
        <v>0</v>
      </c>
      <c r="K93" s="6">
        <f t="shared" si="7"/>
        <v>0</v>
      </c>
    </row>
    <row r="94" spans="1:14" s="14" customFormat="1" ht="110.25" x14ac:dyDescent="0.2">
      <c r="A94" s="3">
        <v>22</v>
      </c>
      <c r="B94" s="15" t="s">
        <v>86</v>
      </c>
      <c r="C94" s="2" t="s">
        <v>41</v>
      </c>
      <c r="D94" s="3">
        <v>1</v>
      </c>
      <c r="E94" s="6">
        <v>45000</v>
      </c>
      <c r="F94" s="6">
        <v>15000</v>
      </c>
      <c r="G94" s="6"/>
      <c r="H94" s="6">
        <f t="shared" si="4"/>
        <v>0</v>
      </c>
      <c r="I94" s="6">
        <f t="shared" si="5"/>
        <v>0</v>
      </c>
      <c r="J94" s="6">
        <f t="shared" si="6"/>
        <v>0</v>
      </c>
      <c r="K94" s="6">
        <f t="shared" si="7"/>
        <v>0</v>
      </c>
    </row>
    <row r="95" spans="1:14" s="14" customFormat="1" ht="220.5" x14ac:dyDescent="0.2">
      <c r="A95" s="3">
        <v>23</v>
      </c>
      <c r="B95" s="13" t="s">
        <v>87</v>
      </c>
      <c r="C95" s="2"/>
      <c r="D95" s="3"/>
      <c r="E95" s="7"/>
      <c r="F95" s="7"/>
      <c r="G95" s="6"/>
      <c r="H95" s="6">
        <f t="shared" si="4"/>
        <v>0</v>
      </c>
      <c r="I95" s="6">
        <f t="shared" si="5"/>
        <v>0</v>
      </c>
      <c r="J95" s="6">
        <f t="shared" si="6"/>
        <v>0</v>
      </c>
      <c r="K95" s="6">
        <f t="shared" si="7"/>
        <v>0</v>
      </c>
    </row>
    <row r="96" spans="1:14" s="14" customFormat="1" x14ac:dyDescent="0.2">
      <c r="A96" s="16">
        <v>23.1</v>
      </c>
      <c r="B96" s="13" t="s">
        <v>89</v>
      </c>
      <c r="C96" s="2" t="s">
        <v>88</v>
      </c>
      <c r="D96" s="3">
        <v>1</v>
      </c>
      <c r="E96" s="7">
        <v>415000</v>
      </c>
      <c r="F96" s="7">
        <v>35000</v>
      </c>
      <c r="G96" s="6"/>
      <c r="H96" s="6">
        <f t="shared" si="4"/>
        <v>0</v>
      </c>
      <c r="I96" s="6">
        <f t="shared" si="5"/>
        <v>0</v>
      </c>
      <c r="J96" s="6">
        <f t="shared" si="6"/>
        <v>0</v>
      </c>
      <c r="K96" s="6">
        <f t="shared" si="7"/>
        <v>0</v>
      </c>
    </row>
    <row r="97" spans="1:18" s="14" customFormat="1" ht="141.75" x14ac:dyDescent="0.2">
      <c r="A97" s="3">
        <v>24</v>
      </c>
      <c r="B97" s="13" t="s">
        <v>99</v>
      </c>
      <c r="C97" s="2" t="s">
        <v>41</v>
      </c>
      <c r="D97" s="3">
        <v>1</v>
      </c>
      <c r="E97" s="7">
        <v>665000</v>
      </c>
      <c r="F97" s="7">
        <v>45000</v>
      </c>
      <c r="G97" s="6"/>
      <c r="H97" s="6">
        <f t="shared" si="4"/>
        <v>0</v>
      </c>
      <c r="I97" s="6">
        <f t="shared" si="5"/>
        <v>0</v>
      </c>
      <c r="J97" s="6">
        <f t="shared" si="6"/>
        <v>0</v>
      </c>
      <c r="K97" s="6">
        <f t="shared" si="7"/>
        <v>0</v>
      </c>
    </row>
    <row r="98" spans="1:18" s="14" customFormat="1" ht="141.75" x14ac:dyDescent="0.2">
      <c r="A98" s="3">
        <v>25</v>
      </c>
      <c r="B98" s="15" t="s">
        <v>90</v>
      </c>
      <c r="C98" s="2" t="s">
        <v>41</v>
      </c>
      <c r="D98" s="3">
        <v>1</v>
      </c>
      <c r="E98" s="7">
        <v>515000</v>
      </c>
      <c r="F98" s="7">
        <v>45000</v>
      </c>
      <c r="G98" s="6"/>
      <c r="H98" s="6">
        <f t="shared" si="4"/>
        <v>0</v>
      </c>
      <c r="I98" s="6">
        <f t="shared" si="5"/>
        <v>0</v>
      </c>
      <c r="J98" s="6">
        <f t="shared" si="6"/>
        <v>0</v>
      </c>
      <c r="K98" s="6">
        <f t="shared" si="7"/>
        <v>0</v>
      </c>
    </row>
    <row r="99" spans="1:18" s="14" customFormat="1" ht="126" x14ac:dyDescent="0.2">
      <c r="A99" s="3">
        <v>26</v>
      </c>
      <c r="B99" s="13" t="s">
        <v>91</v>
      </c>
      <c r="C99" s="2"/>
      <c r="D99" s="3"/>
      <c r="E99" s="7"/>
      <c r="F99" s="7"/>
      <c r="G99" s="6"/>
      <c r="H99" s="6">
        <f t="shared" si="4"/>
        <v>0</v>
      </c>
      <c r="I99" s="6">
        <f t="shared" si="5"/>
        <v>0</v>
      </c>
      <c r="J99" s="6">
        <f t="shared" si="6"/>
        <v>0</v>
      </c>
      <c r="K99" s="6">
        <f t="shared" si="7"/>
        <v>0</v>
      </c>
    </row>
    <row r="100" spans="1:18" s="14" customFormat="1" x14ac:dyDescent="0.2">
      <c r="A100" s="16">
        <v>26.1</v>
      </c>
      <c r="B100" s="13" t="s">
        <v>92</v>
      </c>
      <c r="C100" s="2" t="s">
        <v>43</v>
      </c>
      <c r="D100" s="3">
        <v>210</v>
      </c>
      <c r="E100" s="7">
        <v>360</v>
      </c>
      <c r="F100" s="7">
        <v>100</v>
      </c>
      <c r="G100" s="6"/>
      <c r="H100" s="6">
        <f t="shared" si="4"/>
        <v>0</v>
      </c>
      <c r="I100" s="6">
        <f t="shared" si="5"/>
        <v>0</v>
      </c>
      <c r="J100" s="6">
        <f t="shared" si="6"/>
        <v>0</v>
      </c>
      <c r="K100" s="6">
        <f t="shared" si="7"/>
        <v>0</v>
      </c>
    </row>
    <row r="101" spans="1:18" s="14" customFormat="1" x14ac:dyDescent="0.2">
      <c r="A101" s="16">
        <v>26.2</v>
      </c>
      <c r="B101" s="13" t="s">
        <v>93</v>
      </c>
      <c r="C101" s="2" t="s">
        <v>43</v>
      </c>
      <c r="D101" s="3">
        <v>210</v>
      </c>
      <c r="E101" s="7">
        <v>4515</v>
      </c>
      <c r="F101" s="7">
        <v>100</v>
      </c>
      <c r="G101" s="6"/>
      <c r="H101" s="6">
        <f t="shared" si="4"/>
        <v>0</v>
      </c>
      <c r="I101" s="6">
        <f t="shared" si="5"/>
        <v>0</v>
      </c>
      <c r="J101" s="6">
        <f t="shared" si="6"/>
        <v>0</v>
      </c>
      <c r="K101" s="6">
        <f t="shared" si="7"/>
        <v>0</v>
      </c>
    </row>
    <row r="102" spans="1:18" s="14" customFormat="1" x14ac:dyDescent="0.2">
      <c r="A102" s="16">
        <v>26.3</v>
      </c>
      <c r="B102" s="13" t="s">
        <v>94</v>
      </c>
      <c r="C102" s="2" t="s">
        <v>43</v>
      </c>
      <c r="D102" s="3">
        <v>40</v>
      </c>
      <c r="E102" s="7">
        <v>475</v>
      </c>
      <c r="F102" s="7">
        <v>125</v>
      </c>
      <c r="G102" s="6"/>
      <c r="H102" s="6">
        <f t="shared" si="4"/>
        <v>0</v>
      </c>
      <c r="I102" s="6">
        <f t="shared" si="5"/>
        <v>0</v>
      </c>
      <c r="J102" s="6">
        <f t="shared" si="6"/>
        <v>0</v>
      </c>
      <c r="K102" s="6">
        <f t="shared" si="7"/>
        <v>0</v>
      </c>
    </row>
    <row r="103" spans="1:18" s="14" customFormat="1" x14ac:dyDescent="0.2">
      <c r="A103" s="16">
        <v>26.4</v>
      </c>
      <c r="B103" s="13" t="s">
        <v>37</v>
      </c>
      <c r="C103" s="2" t="s">
        <v>43</v>
      </c>
      <c r="D103" s="3">
        <v>198</v>
      </c>
      <c r="E103" s="7">
        <v>560</v>
      </c>
      <c r="F103" s="7">
        <v>150</v>
      </c>
      <c r="G103" s="6"/>
      <c r="H103" s="6">
        <f t="shared" si="4"/>
        <v>0</v>
      </c>
      <c r="I103" s="6">
        <f t="shared" si="5"/>
        <v>0</v>
      </c>
      <c r="J103" s="6">
        <f t="shared" si="6"/>
        <v>0</v>
      </c>
      <c r="K103" s="6">
        <f t="shared" si="7"/>
        <v>0</v>
      </c>
    </row>
    <row r="104" spans="1:18" s="14" customFormat="1" ht="94.5" x14ac:dyDescent="0.2">
      <c r="A104" s="3">
        <v>27</v>
      </c>
      <c r="B104" s="13" t="s">
        <v>98</v>
      </c>
      <c r="C104" s="2" t="s">
        <v>88</v>
      </c>
      <c r="D104" s="3">
        <v>1</v>
      </c>
      <c r="E104" s="7">
        <v>15000</v>
      </c>
      <c r="F104" s="7">
        <v>45000</v>
      </c>
      <c r="G104" s="6"/>
      <c r="H104" s="6">
        <f t="shared" si="4"/>
        <v>0</v>
      </c>
      <c r="I104" s="6">
        <f t="shared" si="5"/>
        <v>0</v>
      </c>
      <c r="J104" s="6">
        <f t="shared" si="6"/>
        <v>0</v>
      </c>
      <c r="K104" s="6">
        <f t="shared" si="7"/>
        <v>0</v>
      </c>
    </row>
    <row r="105" spans="1:18" s="14" customFormat="1" ht="110.25" x14ac:dyDescent="0.2">
      <c r="A105" s="3">
        <v>28</v>
      </c>
      <c r="B105" s="13" t="s">
        <v>96</v>
      </c>
      <c r="C105" s="2" t="s">
        <v>88</v>
      </c>
      <c r="D105" s="3">
        <v>1</v>
      </c>
      <c r="E105" s="7">
        <v>0</v>
      </c>
      <c r="F105" s="7">
        <v>90000</v>
      </c>
      <c r="G105" s="6"/>
      <c r="H105" s="6">
        <f t="shared" si="4"/>
        <v>0</v>
      </c>
      <c r="I105" s="6">
        <f t="shared" si="5"/>
        <v>0</v>
      </c>
      <c r="J105" s="6">
        <f t="shared" si="6"/>
        <v>0</v>
      </c>
      <c r="K105" s="6">
        <f t="shared" si="7"/>
        <v>0</v>
      </c>
    </row>
    <row r="106" spans="1:18" s="14" customFormat="1" ht="63" x14ac:dyDescent="0.2">
      <c r="A106" s="3">
        <v>29</v>
      </c>
      <c r="B106" s="13" t="s">
        <v>97</v>
      </c>
      <c r="C106" s="2" t="s">
        <v>88</v>
      </c>
      <c r="D106" s="3">
        <v>1</v>
      </c>
      <c r="E106" s="7">
        <v>10000</v>
      </c>
      <c r="F106" s="7">
        <v>15000</v>
      </c>
      <c r="G106" s="6"/>
      <c r="H106" s="6">
        <f t="shared" si="4"/>
        <v>0</v>
      </c>
      <c r="I106" s="6">
        <f t="shared" si="5"/>
        <v>0</v>
      </c>
      <c r="J106" s="6">
        <f t="shared" si="6"/>
        <v>0</v>
      </c>
      <c r="K106" s="6">
        <f t="shared" si="7"/>
        <v>0</v>
      </c>
    </row>
    <row r="107" spans="1:18" s="14" customFormat="1" ht="78.75" x14ac:dyDescent="0.2">
      <c r="A107" s="3">
        <v>30</v>
      </c>
      <c r="B107" s="13" t="s">
        <v>95</v>
      </c>
      <c r="C107" s="2" t="s">
        <v>88</v>
      </c>
      <c r="D107" s="3">
        <v>1</v>
      </c>
      <c r="E107" s="7">
        <v>5000</v>
      </c>
      <c r="F107" s="7">
        <v>10000</v>
      </c>
      <c r="G107" s="6"/>
      <c r="H107" s="6">
        <f t="shared" si="4"/>
        <v>0</v>
      </c>
      <c r="I107" s="6">
        <f t="shared" si="5"/>
        <v>0</v>
      </c>
      <c r="J107" s="6">
        <f t="shared" si="6"/>
        <v>0</v>
      </c>
      <c r="K107" s="6">
        <f t="shared" si="7"/>
        <v>0</v>
      </c>
    </row>
    <row r="108" spans="1:18" s="5" customFormat="1" ht="18.75" x14ac:dyDescent="0.2">
      <c r="A108" s="57" t="s">
        <v>11</v>
      </c>
      <c r="B108" s="58"/>
      <c r="C108" s="19"/>
      <c r="D108" s="19"/>
      <c r="E108" s="19"/>
      <c r="F108" s="10"/>
      <c r="G108" s="10"/>
      <c r="H108" s="10"/>
      <c r="I108" s="10"/>
      <c r="J108" s="10"/>
      <c r="K108" s="10">
        <f>SUM(K10:K107)</f>
        <v>15526353</v>
      </c>
    </row>
    <row r="109" spans="1:18" ht="18.75" x14ac:dyDescent="0.3">
      <c r="N109" s="5"/>
      <c r="O109" s="22">
        <v>78840000</v>
      </c>
    </row>
    <row r="110" spans="1:18" ht="18.75" x14ac:dyDescent="0.3">
      <c r="N110" s="1" t="s">
        <v>106</v>
      </c>
      <c r="O110" s="22">
        <f>O109*8%</f>
        <v>6307200</v>
      </c>
    </row>
    <row r="111" spans="1:18" ht="18.75" x14ac:dyDescent="0.3">
      <c r="O111" s="22">
        <f>O109-O110</f>
        <v>72532800</v>
      </c>
    </row>
    <row r="112" spans="1:18" ht="18.75" x14ac:dyDescent="0.3">
      <c r="N112" s="1" t="s">
        <v>105</v>
      </c>
      <c r="O112" s="22">
        <f>O111*7%</f>
        <v>5077296.0000000009</v>
      </c>
      <c r="R112" s="23"/>
    </row>
    <row r="113" spans="11:18" ht="18.75" x14ac:dyDescent="0.3">
      <c r="O113" s="22">
        <f>O111-O112</f>
        <v>67455504</v>
      </c>
      <c r="R113" s="23"/>
    </row>
    <row r="115" spans="11:18" x14ac:dyDescent="0.2">
      <c r="N115" s="25" t="s">
        <v>109</v>
      </c>
      <c r="O115" s="24">
        <f>O113*30%</f>
        <v>20236651.199999999</v>
      </c>
    </row>
    <row r="117" spans="11:18" x14ac:dyDescent="0.2">
      <c r="N117" s="1" t="s">
        <v>110</v>
      </c>
      <c r="O117" s="24">
        <v>1500000</v>
      </c>
    </row>
    <row r="118" spans="11:18" x14ac:dyDescent="0.2">
      <c r="N118" s="1" t="s">
        <v>110</v>
      </c>
      <c r="O118" s="24">
        <v>7000000</v>
      </c>
    </row>
    <row r="119" spans="11:18" x14ac:dyDescent="0.2">
      <c r="N119" s="1" t="s">
        <v>110</v>
      </c>
      <c r="O119" s="24">
        <v>8580000</v>
      </c>
    </row>
    <row r="120" spans="11:18" x14ac:dyDescent="0.2">
      <c r="N120" s="1" t="s">
        <v>110</v>
      </c>
      <c r="O120" s="24">
        <v>2000000</v>
      </c>
    </row>
    <row r="122" spans="11:18" x14ac:dyDescent="0.2">
      <c r="N122" s="1" t="s">
        <v>111</v>
      </c>
      <c r="O122" s="20">
        <f>O120+O119+O118+O117</f>
        <v>19080000</v>
      </c>
    </row>
    <row r="124" spans="11:18" x14ac:dyDescent="0.2">
      <c r="N124" s="1" t="s">
        <v>112</v>
      </c>
      <c r="O124" s="20">
        <f>O115-O122</f>
        <v>1156651.1999999993</v>
      </c>
    </row>
    <row r="126" spans="11:18" x14ac:dyDescent="0.2">
      <c r="K126" s="1" t="s">
        <v>107</v>
      </c>
      <c r="L126" s="24">
        <v>1000000</v>
      </c>
      <c r="O126" s="1" t="s">
        <v>108</v>
      </c>
      <c r="P126" s="24">
        <v>1050000</v>
      </c>
    </row>
    <row r="127" spans="11:18" x14ac:dyDescent="0.2">
      <c r="K127" s="1" t="s">
        <v>107</v>
      </c>
      <c r="L127" s="24">
        <v>1900000</v>
      </c>
      <c r="O127" s="1" t="s">
        <v>108</v>
      </c>
      <c r="P127" s="24">
        <v>895000</v>
      </c>
    </row>
    <row r="128" spans="11:18" x14ac:dyDescent="0.2">
      <c r="K128" s="1" t="s">
        <v>107</v>
      </c>
      <c r="L128" s="24">
        <v>1900000</v>
      </c>
      <c r="O128" s="1" t="s">
        <v>108</v>
      </c>
      <c r="P128" s="24">
        <v>950000</v>
      </c>
    </row>
    <row r="129" spans="11:16" x14ac:dyDescent="0.2">
      <c r="K129" s="1" t="s">
        <v>107</v>
      </c>
      <c r="L129" s="24">
        <v>1500000</v>
      </c>
      <c r="O129" s="1" t="s">
        <v>108</v>
      </c>
      <c r="P129" s="24">
        <v>875000</v>
      </c>
    </row>
    <row r="130" spans="11:16" x14ac:dyDescent="0.2">
      <c r="K130" s="1" t="s">
        <v>107</v>
      </c>
      <c r="L130" s="24">
        <v>700000</v>
      </c>
      <c r="O130" s="1" t="s">
        <v>108</v>
      </c>
      <c r="P130" s="24">
        <v>1350000</v>
      </c>
    </row>
    <row r="131" spans="11:16" x14ac:dyDescent="0.2">
      <c r="L131" s="20">
        <f>SUM(L126:L130)</f>
        <v>7000000</v>
      </c>
      <c r="O131" s="1" t="s">
        <v>108</v>
      </c>
      <c r="P131" s="24">
        <v>975000</v>
      </c>
    </row>
    <row r="132" spans="11:16" x14ac:dyDescent="0.2">
      <c r="O132" s="1" t="s">
        <v>108</v>
      </c>
      <c r="P132" s="24">
        <v>1500000</v>
      </c>
    </row>
    <row r="133" spans="11:16" x14ac:dyDescent="0.2">
      <c r="O133" s="1" t="s">
        <v>108</v>
      </c>
      <c r="P133" s="24">
        <v>985000</v>
      </c>
    </row>
    <row r="134" spans="11:16" x14ac:dyDescent="0.2">
      <c r="P134" s="20">
        <f>SUM(P126:P133)</f>
        <v>8580000</v>
      </c>
    </row>
    <row r="136" spans="11:16" x14ac:dyDescent="0.2">
      <c r="P136" s="20">
        <f>P134+L131</f>
        <v>15580000</v>
      </c>
    </row>
  </sheetData>
  <mergeCells count="13">
    <mergeCell ref="A108:B108"/>
    <mergeCell ref="A1:K1"/>
    <mergeCell ref="A2:K2"/>
    <mergeCell ref="A3:B3"/>
    <mergeCell ref="A7:A8"/>
    <mergeCell ref="B7:B8"/>
    <mergeCell ref="C7:C8"/>
    <mergeCell ref="D7:D8"/>
    <mergeCell ref="A4:B4"/>
    <mergeCell ref="A6:F6"/>
    <mergeCell ref="G6:K6"/>
    <mergeCell ref="G7:H7"/>
    <mergeCell ref="I7:J7"/>
  </mergeCells>
  <printOptions horizontalCentered="1"/>
  <pageMargins left="0" right="0" top="0.75" bottom="0.5" header="0.3" footer="0.3"/>
  <pageSetup paperSize="9"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J31"/>
  <sheetViews>
    <sheetView zoomScaleNormal="100" workbookViewId="0">
      <selection activeCell="H26" sqref="H26"/>
    </sheetView>
  </sheetViews>
  <sheetFormatPr defaultRowHeight="12.75" x14ac:dyDescent="0.2"/>
  <cols>
    <col min="1" max="1" width="15" style="27" customWidth="1"/>
    <col min="2" max="2" width="13" style="27" customWidth="1"/>
    <col min="3" max="3" width="17.1640625" style="27" customWidth="1"/>
    <col min="4" max="4" width="25" style="27" customWidth="1"/>
    <col min="5" max="5" width="20.33203125" style="27" customWidth="1"/>
    <col min="6" max="6" width="22.83203125" style="27" customWidth="1"/>
    <col min="7" max="7" width="17.5" style="27" customWidth="1"/>
    <col min="8" max="8" width="15.1640625" style="27" customWidth="1"/>
    <col min="9" max="9" width="14.33203125" style="27" customWidth="1"/>
    <col min="10" max="10" width="17" style="27" customWidth="1"/>
    <col min="11" max="16384" width="9.33203125" style="27"/>
  </cols>
  <sheetData>
    <row r="3" spans="1:8" ht="23.25" x14ac:dyDescent="0.35">
      <c r="A3" s="65" t="s">
        <v>122</v>
      </c>
      <c r="B3" s="66"/>
      <c r="C3" s="66"/>
      <c r="D3" s="66"/>
      <c r="E3" s="66"/>
      <c r="F3" s="66"/>
    </row>
    <row r="4" spans="1:8" ht="23.25" x14ac:dyDescent="0.35">
      <c r="A4" s="55"/>
      <c r="B4" s="55"/>
      <c r="C4" s="55"/>
      <c r="D4" s="55"/>
      <c r="E4" s="56"/>
      <c r="F4" s="56"/>
    </row>
    <row r="5" spans="1:8" ht="15" x14ac:dyDescent="0.25">
      <c r="E5" s="28" t="s">
        <v>113</v>
      </c>
      <c r="F5" s="29">
        <v>78840000</v>
      </c>
    </row>
    <row r="6" spans="1:8" ht="15" x14ac:dyDescent="0.25">
      <c r="E6" s="28" t="s">
        <v>119</v>
      </c>
      <c r="F6" s="29">
        <f>F5*8%</f>
        <v>6307200</v>
      </c>
    </row>
    <row r="7" spans="1:8" ht="15" x14ac:dyDescent="0.25">
      <c r="E7" s="28"/>
      <c r="F7" s="29">
        <f>F5-F6</f>
        <v>72532800</v>
      </c>
    </row>
    <row r="8" spans="1:8" ht="15" x14ac:dyDescent="0.25">
      <c r="E8" s="28" t="s">
        <v>120</v>
      </c>
      <c r="F8" s="31">
        <f>F7*7%</f>
        <v>5077296.0000000009</v>
      </c>
      <c r="H8" s="32"/>
    </row>
    <row r="9" spans="1:8" ht="15" x14ac:dyDescent="0.25">
      <c r="E9" s="30" t="s">
        <v>121</v>
      </c>
      <c r="F9" s="31">
        <f>F7-F8</f>
        <v>67455504</v>
      </c>
    </row>
    <row r="11" spans="1:8" ht="15.75" thickBot="1" x14ac:dyDescent="0.3">
      <c r="E11" s="30" t="s">
        <v>125</v>
      </c>
      <c r="F11" s="48">
        <f>F9*30%</f>
        <v>20236651.199999999</v>
      </c>
    </row>
    <row r="12" spans="1:8" ht="15" x14ac:dyDescent="0.25">
      <c r="E12" s="30" t="s">
        <v>123</v>
      </c>
      <c r="F12" s="39">
        <f ca="1">SUMIF([1]Posting!$B:$F,"Meezan Bank Head Office",[1]Posting!$F:$F)</f>
        <v>19830000</v>
      </c>
    </row>
    <row r="13" spans="1:8" ht="15" x14ac:dyDescent="0.25">
      <c r="E13" s="30" t="s">
        <v>124</v>
      </c>
      <c r="F13" s="31">
        <f ca="1">F11-F12</f>
        <v>406651.19999999925</v>
      </c>
    </row>
    <row r="14" spans="1:8" ht="12" customHeight="1" x14ac:dyDescent="0.2"/>
    <row r="15" spans="1:8" ht="23.25" x14ac:dyDescent="0.35">
      <c r="A15" s="64" t="s">
        <v>114</v>
      </c>
      <c r="B15" s="64"/>
      <c r="C15" s="64"/>
      <c r="D15" s="64"/>
      <c r="E15" s="64"/>
      <c r="F15" s="64"/>
    </row>
    <row r="16" spans="1:8" ht="31.5" x14ac:dyDescent="0.2">
      <c r="A16" s="33" t="s">
        <v>133</v>
      </c>
      <c r="B16" s="33" t="s">
        <v>134</v>
      </c>
      <c r="C16" s="34" t="s">
        <v>135</v>
      </c>
      <c r="D16" s="34" t="s">
        <v>136</v>
      </c>
      <c r="E16" s="34" t="s">
        <v>115</v>
      </c>
      <c r="F16" s="33" t="s">
        <v>116</v>
      </c>
    </row>
    <row r="17" spans="1:10" ht="15.75" x14ac:dyDescent="0.2">
      <c r="A17" s="50">
        <v>1</v>
      </c>
      <c r="B17" s="49">
        <v>45258</v>
      </c>
      <c r="C17" s="50">
        <f>'Table 1'!K108</f>
        <v>15526353</v>
      </c>
      <c r="D17" s="50"/>
      <c r="E17" s="49"/>
      <c r="F17" s="51"/>
    </row>
    <row r="18" spans="1:10" ht="15.75" x14ac:dyDescent="0.2">
      <c r="A18" s="50"/>
      <c r="B18" s="50"/>
      <c r="C18" s="50"/>
      <c r="D18" s="50"/>
      <c r="E18" s="49"/>
      <c r="F18" s="51"/>
    </row>
    <row r="19" spans="1:10" ht="15.75" x14ac:dyDescent="0.2">
      <c r="A19" s="50"/>
      <c r="B19" s="50"/>
      <c r="C19" s="50"/>
      <c r="D19" s="50"/>
      <c r="E19" s="49"/>
      <c r="F19" s="51"/>
      <c r="H19" s="26"/>
      <c r="I19" s="26"/>
    </row>
    <row r="20" spans="1:10" ht="15.75" x14ac:dyDescent="0.2">
      <c r="A20" s="50"/>
      <c r="B20" s="50"/>
      <c r="C20" s="50"/>
      <c r="D20" s="50"/>
      <c r="E20" s="49"/>
      <c r="F20" s="51"/>
      <c r="H20" s="26"/>
      <c r="I20" s="26"/>
    </row>
    <row r="21" spans="1:10" ht="15.75" x14ac:dyDescent="0.25">
      <c r="A21" s="52"/>
      <c r="B21" s="52"/>
      <c r="C21" s="52"/>
      <c r="D21" s="52"/>
      <c r="E21" s="49"/>
      <c r="F21" s="53"/>
    </row>
    <row r="22" spans="1:10" ht="15.75" x14ac:dyDescent="0.25">
      <c r="A22" s="52"/>
      <c r="B22" s="52"/>
      <c r="C22" s="52"/>
      <c r="D22" s="52"/>
      <c r="E22" s="49"/>
      <c r="F22" s="53"/>
      <c r="H22" s="26"/>
      <c r="I22" s="26"/>
      <c r="J22" s="26"/>
    </row>
    <row r="23" spans="1:10" ht="15.75" x14ac:dyDescent="0.25">
      <c r="A23" s="52"/>
      <c r="B23" s="52"/>
      <c r="C23" s="52"/>
      <c r="D23" s="52"/>
      <c r="E23" s="49"/>
      <c r="F23" s="53"/>
      <c r="H23" s="32"/>
      <c r="I23" s="32"/>
      <c r="J23" s="32"/>
    </row>
    <row r="24" spans="1:10" ht="15.75" x14ac:dyDescent="0.25">
      <c r="A24" s="52"/>
      <c r="B24" s="52"/>
      <c r="C24" s="52"/>
      <c r="D24" s="52"/>
      <c r="E24" s="49"/>
      <c r="F24" s="53"/>
    </row>
    <row r="25" spans="1:10" ht="15.75" x14ac:dyDescent="0.25">
      <c r="A25" s="52"/>
      <c r="B25" s="52"/>
      <c r="C25" s="52"/>
      <c r="D25" s="52"/>
      <c r="E25" s="49"/>
      <c r="F25" s="53"/>
    </row>
    <row r="26" spans="1:10" ht="15.75" x14ac:dyDescent="0.25">
      <c r="A26" s="52"/>
      <c r="B26" s="52"/>
      <c r="C26" s="52"/>
      <c r="D26" s="52"/>
      <c r="E26" s="52"/>
      <c r="F26" s="54"/>
      <c r="I26" s="32"/>
    </row>
    <row r="27" spans="1:10" ht="15.75" x14ac:dyDescent="0.25">
      <c r="A27" s="52"/>
      <c r="B27" s="52"/>
      <c r="C27" s="52"/>
      <c r="D27" s="52"/>
      <c r="E27" s="52"/>
      <c r="F27" s="52"/>
    </row>
    <row r="28" spans="1:10" ht="15.75" x14ac:dyDescent="0.25">
      <c r="A28" s="35" t="s">
        <v>117</v>
      </c>
      <c r="B28" s="35"/>
      <c r="C28" s="35"/>
      <c r="D28" s="35"/>
      <c r="E28" s="35"/>
      <c r="F28" s="36">
        <f>SUM(F17:F27)</f>
        <v>0</v>
      </c>
    </row>
    <row r="29" spans="1:10" ht="15.75" x14ac:dyDescent="0.25">
      <c r="A29" s="35" t="s">
        <v>118</v>
      </c>
      <c r="B29" s="35"/>
      <c r="C29" s="37">
        <f>C9-C12</f>
        <v>0</v>
      </c>
      <c r="D29" s="37">
        <f>D9-D12</f>
        <v>0</v>
      </c>
      <c r="E29" s="35"/>
      <c r="F29" s="37">
        <f ca="1">F9-F12+D29</f>
        <v>47625504</v>
      </c>
    </row>
    <row r="30" spans="1:10" x14ac:dyDescent="0.2">
      <c r="G30" s="26"/>
    </row>
    <row r="31" spans="1:10" x14ac:dyDescent="0.2">
      <c r="G31" s="26"/>
      <c r="H31" s="38"/>
    </row>
  </sheetData>
  <mergeCells count="2">
    <mergeCell ref="A15:F15"/>
    <mergeCell ref="A3:F3"/>
  </mergeCells>
  <pageMargins left="0.7" right="0.7" top="0.75" bottom="0.75" header="0.3" footer="0.3"/>
  <pageSetup scale="87" orientation="portrait" horizontalDpi="4294967295" verticalDpi="4294967295" r:id="rId1"/>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Finance</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2023-11-28T11:25:10Z</cp:lastPrinted>
  <dcterms:created xsi:type="dcterms:W3CDTF">2023-03-09T06:49:37Z</dcterms:created>
  <dcterms:modified xsi:type="dcterms:W3CDTF">2023-12-16T10:32:15Z</dcterms:modified>
</cp:coreProperties>
</file>