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7161C914-37C4-413B-8B15-672AF4F6931F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refMode="R1C1"/>
</workbook>
</file>

<file path=xl/calcChain.xml><?xml version="1.0" encoding="utf-8"?>
<calcChain xmlns="http://schemas.openxmlformats.org/spreadsheetml/2006/main">
  <c r="O840" i="12" l="1"/>
  <c r="O838" i="12" l="1"/>
  <c r="O839" i="12" s="1"/>
  <c r="N5" i="6" l="1"/>
  <c r="N4" i="6"/>
  <c r="O837" i="12" l="1"/>
  <c r="O836" i="12"/>
  <c r="O835" i="12"/>
  <c r="O834" i="12"/>
  <c r="F632" i="3" l="1"/>
  <c r="O833" i="12" l="1"/>
  <c r="O831" i="12" l="1"/>
  <c r="O832" i="12" s="1"/>
  <c r="O823" i="12" l="1"/>
  <c r="O824" i="12" l="1"/>
  <c r="O825" i="12" s="1"/>
  <c r="O826" i="12" s="1"/>
  <c r="O827" i="12" s="1"/>
  <c r="O828" i="12" s="1"/>
  <c r="O829" i="12" s="1"/>
  <c r="O830" i="12" s="1"/>
  <c r="K638" i="3" l="1"/>
  <c r="K639" i="3" s="1"/>
  <c r="C630" i="3" l="1"/>
  <c r="E713" i="12" l="1"/>
  <c r="E643" i="3" l="1"/>
  <c r="F643" i="3" s="1"/>
  <c r="F652" i="3"/>
  <c r="F653" i="3" s="1"/>
  <c r="H654" i="3" s="1"/>
  <c r="C650" i="3"/>
  <c r="C652" i="3" s="1"/>
  <c r="C651" i="3" l="1"/>
  <c r="C654" i="3" s="1"/>
  <c r="C655" i="3" s="1"/>
  <c r="C656" i="3" s="1"/>
  <c r="H651" i="3"/>
  <c r="H652" i="3" s="1"/>
  <c r="H655" i="3" s="1"/>
  <c r="K635" i="3" l="1"/>
  <c r="K636" i="3" s="1"/>
  <c r="K632" i="3" l="1"/>
  <c r="K633" i="3" s="1"/>
  <c r="K629" i="3"/>
  <c r="K630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<sst xmlns="http://schemas.openxmlformats.org/spreadsheetml/2006/main" count="12100" uniqueCount="8864">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</sst>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3" t="s">
        <v>7380</v>
      </c>
      <c r="B1" s="774"/>
      <c r="C1" s="541"/>
      <c r="D1" s="773" t="s">
        <v>7379</v>
      </c>
      <c r="E1" s="774"/>
      <c r="F1" s="541"/>
      <c r="G1" s="773" t="s">
        <v>7370</v>
      </c>
      <c r="H1" s="774"/>
      <c r="I1" s="541"/>
      <c r="J1" s="773" t="s">
        <v>7364</v>
      </c>
      <c r="K1" s="774"/>
      <c r="L1" s="541"/>
      <c r="M1" s="773" t="s">
        <v>7351</v>
      </c>
      <c r="N1" s="774"/>
      <c r="O1" s="541"/>
      <c r="P1" s="773" t="s">
        <v>7350</v>
      </c>
      <c r="Q1" s="774"/>
      <c r="R1" s="541"/>
      <c r="S1" s="773" t="s">
        <v>7340</v>
      </c>
      <c r="T1" s="774"/>
      <c r="U1" s="541"/>
      <c r="V1" s="773" t="s">
        <v>7316</v>
      </c>
      <c r="W1" s="774"/>
      <c r="X1" s="541"/>
      <c r="Y1" s="773" t="s">
        <v>7301</v>
      </c>
      <c r="Z1" s="774"/>
      <c r="AA1" s="541"/>
      <c r="AB1" s="773" t="s">
        <v>7298</v>
      </c>
      <c r="AC1" s="774"/>
      <c r="AD1" s="541"/>
      <c r="AE1" s="773" t="s">
        <v>7295</v>
      </c>
      <c r="AF1" s="774"/>
      <c r="AG1" s="541"/>
      <c r="AH1" s="773" t="s">
        <v>7282</v>
      </c>
      <c r="AI1" s="774"/>
      <c r="AJ1" s="541"/>
      <c r="AK1" s="773" t="s">
        <v>7262</v>
      </c>
      <c r="AL1" s="774"/>
      <c r="AM1" s="541"/>
      <c r="AN1" s="773" t="s">
        <v>7258</v>
      </c>
      <c r="AO1" s="774"/>
      <c r="AP1" s="541"/>
      <c r="AQ1" s="773" t="s">
        <v>7255</v>
      </c>
      <c r="AR1" s="774"/>
      <c r="AS1" s="541"/>
      <c r="AT1" s="773" t="s">
        <v>7185</v>
      </c>
      <c r="AU1" s="774"/>
      <c r="AV1" s="541"/>
      <c r="AW1" s="773" t="s">
        <v>7186</v>
      </c>
      <c r="AX1" s="774"/>
      <c r="AY1" s="542"/>
      <c r="AZ1" s="773" t="s">
        <v>7187</v>
      </c>
      <c r="BA1" s="774"/>
      <c r="BC1" s="773" t="s">
        <v>7188</v>
      </c>
      <c r="BD1" s="774"/>
      <c r="BE1" s="542"/>
      <c r="BF1" s="773" t="s">
        <v>7189</v>
      </c>
      <c r="BG1" s="774"/>
      <c r="BI1" s="773" t="s">
        <v>7190</v>
      </c>
      <c r="BJ1" s="774"/>
      <c r="BK1" s="543"/>
      <c r="BL1" s="777" t="s">
        <v>7191</v>
      </c>
      <c r="BM1" s="778"/>
      <c r="BN1" s="543"/>
      <c r="BO1" s="543"/>
      <c r="BP1" s="777" t="s">
        <v>7191</v>
      </c>
      <c r="BQ1" s="778"/>
      <c r="BS1" s="777" t="s">
        <v>7192</v>
      </c>
      <c r="BT1" s="778"/>
      <c r="BV1" s="777" t="s">
        <v>7192</v>
      </c>
      <c r="BW1" s="778"/>
      <c r="BY1" s="777" t="s">
        <v>7192</v>
      </c>
      <c r="BZ1" s="778"/>
    </row>
    <row r="2" spans="1:78" s="449" customFormat="1" ht="18" customHeight="1" x14ac:dyDescent="0.35">
      <c r="A2" s="775"/>
      <c r="B2" s="776"/>
      <c r="C2" s="544"/>
      <c r="D2" s="775"/>
      <c r="E2" s="776"/>
      <c r="F2" s="544"/>
      <c r="G2" s="775"/>
      <c r="H2" s="776"/>
      <c r="I2" s="544"/>
      <c r="J2" s="775"/>
      <c r="K2" s="776"/>
      <c r="L2" s="544"/>
      <c r="M2" s="775"/>
      <c r="N2" s="776"/>
      <c r="O2" s="544"/>
      <c r="P2" s="775"/>
      <c r="Q2" s="776"/>
      <c r="R2" s="544"/>
      <c r="S2" s="775"/>
      <c r="T2" s="776"/>
      <c r="U2" s="544"/>
      <c r="V2" s="775"/>
      <c r="W2" s="776"/>
      <c r="X2" s="544"/>
      <c r="Y2" s="775"/>
      <c r="Z2" s="776"/>
      <c r="AA2" s="544"/>
      <c r="AB2" s="775"/>
      <c r="AC2" s="776"/>
      <c r="AD2" s="544"/>
      <c r="AE2" s="775"/>
      <c r="AF2" s="776"/>
      <c r="AG2" s="544"/>
      <c r="AH2" s="775"/>
      <c r="AI2" s="776"/>
      <c r="AJ2" s="544"/>
      <c r="AK2" s="775"/>
      <c r="AL2" s="776"/>
      <c r="AM2" s="544"/>
      <c r="AN2" s="775"/>
      <c r="AO2" s="776"/>
      <c r="AP2" s="544"/>
      <c r="AQ2" s="775"/>
      <c r="AR2" s="776"/>
      <c r="AS2" s="544"/>
      <c r="AT2" s="775"/>
      <c r="AU2" s="776"/>
      <c r="AV2" s="544"/>
      <c r="AW2" s="775"/>
      <c r="AX2" s="776"/>
      <c r="AY2" s="545"/>
      <c r="AZ2" s="775"/>
      <c r="BA2" s="776"/>
      <c r="BC2" s="775"/>
      <c r="BD2" s="776"/>
      <c r="BE2" s="545"/>
      <c r="BF2" s="775"/>
      <c r="BG2" s="776"/>
      <c r="BI2" s="775"/>
      <c r="BJ2" s="776"/>
      <c r="BK2" s="546"/>
      <c r="BL2" s="779"/>
      <c r="BM2" s="780"/>
      <c r="BN2" s="546"/>
      <c r="BO2" s="546"/>
      <c r="BP2" s="779"/>
      <c r="BQ2" s="780"/>
      <c r="BS2" s="779"/>
      <c r="BT2" s="780"/>
      <c r="BV2" s="779"/>
      <c r="BW2" s="780"/>
      <c r="BY2" s="779"/>
      <c r="BZ2" s="78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428" workbookViewId="0">
      <selection activeCell="C1442" sqref="C1442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5"/>
      <c r="B1" s="785"/>
      <c r="C1" s="785"/>
      <c r="D1" s="785"/>
      <c r="E1" s="786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7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8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8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8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9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0" t="s">
        <v>3196</v>
      </c>
      <c r="F1120" s="790"/>
      <c r="G1120" s="790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1" t="s">
        <v>4117</v>
      </c>
      <c r="B1490" s="793"/>
      <c r="C1490" s="795" t="s">
        <v>4118</v>
      </c>
      <c r="D1490" s="797"/>
      <c r="E1490" s="797"/>
    </row>
    <row r="1491" spans="1:5" ht="26.45" customHeight="1" x14ac:dyDescent="0.25">
      <c r="A1491" s="792"/>
      <c r="B1491" s="794"/>
      <c r="C1491" s="796"/>
      <c r="D1491" s="798"/>
      <c r="E1491" s="798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9" t="s">
        <v>4925</v>
      </c>
      <c r="D1803" s="799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0" t="s">
        <v>5164</v>
      </c>
      <c r="I1893" s="800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1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1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2" t="s">
        <v>5481</v>
      </c>
      <c r="E2010" s="803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4" t="s">
        <v>5573</v>
      </c>
      <c r="G2048" s="804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4" t="s">
        <v>5904</v>
      </c>
      <c r="D2183" s="784"/>
      <c r="E2183" s="784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1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2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2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3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5"/>
      <c r="B2303" s="63" t="s">
        <v>6193</v>
      </c>
      <c r="C2303" s="241"/>
      <c r="D2303" s="289"/>
      <c r="E2303" s="200"/>
    </row>
    <row r="2304" spans="1:5" ht="20.25" customHeight="1" x14ac:dyDescent="0.3">
      <c r="A2304" s="80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07" t="s">
        <v>6516</v>
      </c>
      <c r="E2443" s="80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08" t="s">
        <v>6524</v>
      </c>
      <c r="C2446" s="80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09" t="s">
        <v>8122</v>
      </c>
      <c r="C2687" s="809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8834</v>
      </c>
    </row>
    <row r="2705" spans="1:2" ht="23.25" x14ac:dyDescent="0.35">
      <c r="A2705" s="43" t="s">
        <v>8835</v>
      </c>
      <c r="B2705" s="44" t="s">
        <v>8836</v>
      </c>
    </row>
    <row r="2706" spans="1:2" ht="23.25" x14ac:dyDescent="0.35">
      <c r="A2706" s="43" t="s">
        <v>8840</v>
      </c>
      <c r="B2706" s="44" t="s">
        <v>8841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9"/>
  <sheetViews>
    <sheetView tabSelected="1" topLeftCell="D1" zoomScale="130" zoomScaleNormal="130" workbookViewId="0">
      <pane ySplit="2" topLeftCell="A827" activePane="bottomLeft" state="frozen"/>
      <selection pane="bottomLeft" activeCell="L841" sqref="L841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10" t="s">
        <v>7387</v>
      </c>
      <c r="B1" s="810"/>
      <c r="C1" s="810"/>
      <c r="D1" s="810"/>
      <c r="E1" s="810"/>
      <c r="F1" s="810"/>
      <c r="G1" s="810"/>
      <c r="I1" s="810" t="s">
        <v>7489</v>
      </c>
      <c r="J1" s="810"/>
      <c r="K1" s="810"/>
      <c r="L1" s="810"/>
      <c r="M1" s="810"/>
      <c r="N1" s="810"/>
      <c r="O1" s="810"/>
      <c r="R1" s="811" t="s">
        <v>7529</v>
      </c>
      <c r="S1" s="811"/>
      <c r="T1" s="811"/>
      <c r="U1" s="811"/>
      <c r="V1" s="811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282375617.53999996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SUM(M93:M1923)</f>
        <v>150528187.69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174215192.01999998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177779039</v>
      </c>
      <c r="Q9" s="9">
        <f>SUM(N:N)</f>
        <v>176206573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-1000008.849999994</v>
      </c>
      <c r="Q11" s="373">
        <f>Q9-Q8</f>
        <v>1991380.9800000191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93444200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SUM(N262:N26514)</f>
        <v>113747997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207192197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0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8829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8830</v>
      </c>
      <c r="C715" s="745" t="s">
        <v>8831</v>
      </c>
      <c r="D715" s="717" t="s">
        <v>8832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8846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8838</v>
      </c>
      <c r="C719" s="745" t="s">
        <v>6018</v>
      </c>
      <c r="D719" s="717" t="s">
        <v>8839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8846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8843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8843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8843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8843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8846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8847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8851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37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7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8844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8845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8852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8853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8854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45787</v>
      </c>
      <c r="J834" s="739" t="s">
        <v>8856</v>
      </c>
      <c r="K834" s="739" t="s">
        <v>8131</v>
      </c>
      <c r="L834" s="719" t="s">
        <v>8855</v>
      </c>
      <c r="M834" s="709">
        <v>191372</v>
      </c>
      <c r="N834" s="737"/>
      <c r="O834" s="711">
        <f t="shared" si="73"/>
        <v>3147210.9800000004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/>
      <c r="K835" s="739" t="s">
        <v>8417</v>
      </c>
      <c r="L835" s="719" t="s">
        <v>8857</v>
      </c>
      <c r="M835" s="709">
        <v>280500</v>
      </c>
      <c r="N835" s="737"/>
      <c r="O835" s="711">
        <f t="shared" si="73"/>
        <v>2866710.9800000004</v>
      </c>
    </row>
    <row r="836" spans="1:15" ht="24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8858</v>
      </c>
      <c r="M836" s="709">
        <v>191333</v>
      </c>
      <c r="N836" s="737"/>
      <c r="O836" s="711">
        <f t="shared" si="73"/>
        <v>2675377.9800000004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8487</v>
      </c>
      <c r="M837" s="709">
        <v>308997</v>
      </c>
      <c r="N837" s="737"/>
      <c r="O837" s="711">
        <f t="shared" si="73"/>
        <v>2366380.9800000004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45790</v>
      </c>
      <c r="J838" s="739" t="s">
        <v>8856</v>
      </c>
      <c r="K838" s="739" t="s">
        <v>8861</v>
      </c>
      <c r="L838" s="719" t="s">
        <v>8860</v>
      </c>
      <c r="M838" s="709">
        <v>165000</v>
      </c>
      <c r="N838" s="737"/>
      <c r="O838" s="711">
        <f t="shared" ref="O838:O839" si="74">N838+O837-M838</f>
        <v>2201380.9800000004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8331</v>
      </c>
      <c r="K839" s="739" t="s">
        <v>7984</v>
      </c>
      <c r="L839" s="719" t="s">
        <v>8862</v>
      </c>
      <c r="M839" s="709">
        <v>100000</v>
      </c>
      <c r="N839" s="737"/>
      <c r="O839" s="711">
        <f t="shared" si="74"/>
        <v>2101380.9800000004</v>
      </c>
    </row>
    <row r="840" spans="1:15" ht="36" x14ac:dyDescent="0.3">
      <c r="A840" s="737"/>
      <c r="B840" s="745"/>
      <c r="C840" s="745"/>
      <c r="D840" s="717"/>
      <c r="E840" s="709"/>
      <c r="F840" s="737"/>
      <c r="G840" s="737"/>
      <c r="I840" s="707">
        <v>45791</v>
      </c>
      <c r="J840" s="739" t="s">
        <v>8856</v>
      </c>
      <c r="K840" s="739" t="s">
        <v>7977</v>
      </c>
      <c r="L840" s="719" t="s">
        <v>8863</v>
      </c>
      <c r="M840" s="709">
        <v>110000</v>
      </c>
      <c r="N840" s="737"/>
      <c r="O840" s="711">
        <f t="shared" ref="O840" si="75">N840+O839-M840</f>
        <v>1991380.9800000004</v>
      </c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A879" s="737"/>
      <c r="B879" s="745"/>
      <c r="C879" s="745"/>
      <c r="D879" s="717"/>
      <c r="E879" s="709"/>
      <c r="F879" s="737"/>
      <c r="G879" s="737"/>
      <c r="I879" s="737"/>
      <c r="J879" s="739"/>
      <c r="K879" s="739"/>
      <c r="L879" s="719"/>
      <c r="M879" s="709"/>
      <c r="N879" s="737"/>
      <c r="O879" s="737"/>
    </row>
    <row r="880" spans="1:15" x14ac:dyDescent="0.3">
      <c r="A880" s="737"/>
      <c r="B880" s="745"/>
      <c r="C880" s="745"/>
      <c r="D880" s="717"/>
      <c r="E880" s="709"/>
      <c r="F880" s="737"/>
      <c r="G880" s="737"/>
      <c r="I880" s="737"/>
      <c r="J880" s="739"/>
      <c r="K880" s="739"/>
      <c r="L880" s="719"/>
      <c r="M880" s="709"/>
      <c r="N880" s="737"/>
      <c r="O880" s="737"/>
    </row>
    <row r="881" spans="1:15" x14ac:dyDescent="0.3">
      <c r="A881" s="737"/>
      <c r="B881" s="745"/>
      <c r="C881" s="745"/>
      <c r="D881" s="717"/>
      <c r="E881" s="709"/>
      <c r="F881" s="737"/>
      <c r="G881" s="737"/>
      <c r="I881" s="737"/>
      <c r="J881" s="739"/>
      <c r="K881" s="739"/>
      <c r="L881" s="719"/>
      <c r="M881" s="709"/>
      <c r="N881" s="737"/>
      <c r="O881" s="737"/>
    </row>
    <row r="882" spans="1:15" x14ac:dyDescent="0.3">
      <c r="I882" s="737"/>
      <c r="J882" s="739"/>
      <c r="K882" s="739"/>
      <c r="L882" s="719"/>
      <c r="M882" s="709"/>
      <c r="N882" s="737"/>
      <c r="O882" s="737"/>
    </row>
    <row r="883" spans="1:15" x14ac:dyDescent="0.3">
      <c r="I883" s="737"/>
      <c r="J883" s="739"/>
      <c r="K883" s="739"/>
      <c r="L883" s="719"/>
      <c r="M883" s="709"/>
      <c r="N883" s="737"/>
      <c r="O883" s="737"/>
    </row>
    <row r="884" spans="1:15" x14ac:dyDescent="0.3">
      <c r="I884" s="737"/>
      <c r="J884" s="739"/>
      <c r="K884" s="739"/>
      <c r="L884" s="719"/>
      <c r="M884" s="709"/>
      <c r="N884" s="737"/>
      <c r="O884" s="737"/>
    </row>
    <row r="885" spans="1:15" x14ac:dyDescent="0.3">
      <c r="I885" s="737"/>
      <c r="J885" s="739"/>
      <c r="K885" s="739"/>
      <c r="L885" s="719"/>
      <c r="M885" s="709"/>
      <c r="N885" s="737"/>
      <c r="O885" s="737"/>
    </row>
    <row r="886" spans="1:15" x14ac:dyDescent="0.3">
      <c r="I886" s="737"/>
      <c r="J886" s="739"/>
      <c r="K886" s="739"/>
      <c r="L886" s="719"/>
      <c r="M886" s="709"/>
      <c r="N886" s="737"/>
      <c r="O886" s="737"/>
    </row>
    <row r="887" spans="1:15" x14ac:dyDescent="0.3">
      <c r="I887" s="737"/>
      <c r="J887" s="739"/>
      <c r="K887" s="739"/>
      <c r="L887" s="719"/>
      <c r="M887" s="709"/>
      <c r="N887" s="737"/>
      <c r="O887" s="737"/>
    </row>
    <row r="888" spans="1:15" x14ac:dyDescent="0.3">
      <c r="I888" s="737"/>
      <c r="J888" s="739"/>
      <c r="K888" s="739"/>
      <c r="L888" s="719"/>
      <c r="M888" s="709"/>
      <c r="N888" s="737"/>
      <c r="O888" s="737"/>
    </row>
    <row r="889" spans="1:15" x14ac:dyDescent="0.3">
      <c r="I889" s="737"/>
      <c r="J889" s="739"/>
      <c r="K889" s="739"/>
      <c r="L889" s="719"/>
      <c r="M889" s="709"/>
      <c r="N889" s="737"/>
      <c r="O889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4" t="s">
        <v>37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20"/>
      <c r="N1" s="21"/>
    </row>
    <row r="2" spans="1:14" ht="30.75" customHeight="1" x14ac:dyDescent="0.25">
      <c r="A2" s="816" t="s">
        <v>38</v>
      </c>
      <c r="B2" s="817"/>
      <c r="C2" s="817"/>
      <c r="D2" s="817"/>
      <c r="E2" s="817"/>
      <c r="F2" s="817"/>
      <c r="G2" s="817"/>
      <c r="H2" s="817"/>
      <c r="I2" s="817"/>
      <c r="J2" s="817"/>
      <c r="K2" s="817"/>
      <c r="L2" s="81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2" t="s">
        <v>7051</v>
      </c>
      <c r="B62" s="813"/>
      <c r="C62" s="81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7"/>
  <sheetViews>
    <sheetView zoomScaleNormal="100" zoomScaleSheetLayoutView="110" workbookViewId="0">
      <pane ySplit="1" topLeftCell="A611" activePane="bottomLeft" state="frozen"/>
      <selection pane="bottomLeft" activeCell="F634" sqref="F63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7" t="s">
        <v>65</v>
      </c>
      <c r="C4" s="828"/>
      <c r="D4" s="828"/>
      <c r="E4" s="828"/>
      <c r="F4" s="82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7" t="s">
        <v>65</v>
      </c>
      <c r="C7" s="828"/>
      <c r="D7" s="828"/>
      <c r="E7" s="828"/>
      <c r="F7" s="82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7" t="s">
        <v>65</v>
      </c>
      <c r="C9" s="828"/>
      <c r="D9" s="828"/>
      <c r="E9" s="828"/>
      <c r="F9" s="82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7" t="s">
        <v>65</v>
      </c>
      <c r="C10" s="828"/>
      <c r="D10" s="828"/>
      <c r="E10" s="828"/>
      <c r="F10" s="82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7" t="s">
        <v>65</v>
      </c>
      <c r="C11" s="828"/>
      <c r="D11" s="828"/>
      <c r="E11" s="828"/>
      <c r="F11" s="82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7" t="s">
        <v>65</v>
      </c>
      <c r="C18" s="828"/>
      <c r="D18" s="828"/>
      <c r="E18" s="828"/>
      <c r="F18" s="82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7" t="s">
        <v>65</v>
      </c>
      <c r="C19" s="828"/>
      <c r="D19" s="828"/>
      <c r="E19" s="828"/>
      <c r="F19" s="82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7" t="s">
        <v>65</v>
      </c>
      <c r="C20" s="828"/>
      <c r="D20" s="828"/>
      <c r="E20" s="828"/>
      <c r="F20" s="82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7" t="s">
        <v>65</v>
      </c>
      <c r="C26" s="828"/>
      <c r="D26" s="828"/>
      <c r="E26" s="828"/>
      <c r="F26" s="82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7" t="s">
        <v>65</v>
      </c>
      <c r="C31" s="828"/>
      <c r="D31" s="828"/>
      <c r="E31" s="828"/>
      <c r="F31" s="82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7" t="s">
        <v>65</v>
      </c>
      <c r="C36" s="828"/>
      <c r="D36" s="828"/>
      <c r="E36" s="828"/>
      <c r="F36" s="82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7" t="s">
        <v>65</v>
      </c>
      <c r="C37" s="828"/>
      <c r="D37" s="828"/>
      <c r="E37" s="828"/>
      <c r="F37" s="82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7" t="s">
        <v>65</v>
      </c>
      <c r="C43" s="828"/>
      <c r="D43" s="828"/>
      <c r="E43" s="828"/>
      <c r="F43" s="82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7" t="s">
        <v>65</v>
      </c>
      <c r="C44" s="828"/>
      <c r="D44" s="828"/>
      <c r="E44" s="828"/>
      <c r="F44" s="82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7" t="s">
        <v>65</v>
      </c>
      <c r="C46" s="828"/>
      <c r="D46" s="828"/>
      <c r="E46" s="828"/>
      <c r="F46" s="82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7" t="s">
        <v>65</v>
      </c>
      <c r="C49" s="828"/>
      <c r="D49" s="828"/>
      <c r="E49" s="828"/>
      <c r="F49" s="82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7" t="s">
        <v>65</v>
      </c>
      <c r="C50" s="828"/>
      <c r="D50" s="828"/>
      <c r="E50" s="828"/>
      <c r="F50" s="82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7" t="s">
        <v>65</v>
      </c>
      <c r="C69" s="828"/>
      <c r="D69" s="828"/>
      <c r="E69" s="828"/>
      <c r="F69" s="82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7" t="s">
        <v>65</v>
      </c>
      <c r="C82" s="828"/>
      <c r="D82" s="828"/>
      <c r="E82" s="828"/>
      <c r="F82" s="82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30" t="s">
        <v>7706</v>
      </c>
      <c r="B327" s="831"/>
      <c r="C327" s="831"/>
      <c r="D327" s="831"/>
      <c r="E327" s="831"/>
      <c r="F327" s="831"/>
      <c r="G327" s="831"/>
      <c r="H327" s="832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30" t="s">
        <v>7705</v>
      </c>
      <c r="B353" s="831"/>
      <c r="C353" s="831"/>
      <c r="D353" s="831"/>
      <c r="E353" s="831"/>
      <c r="F353" s="831"/>
      <c r="G353" s="831"/>
      <c r="H353" s="832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30" t="s">
        <v>7745</v>
      </c>
      <c r="B371" s="831"/>
      <c r="C371" s="831"/>
      <c r="D371" s="831"/>
      <c r="E371" s="831"/>
      <c r="F371" s="831"/>
      <c r="G371" s="831"/>
      <c r="H371" s="832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5" t="s">
        <v>7907</v>
      </c>
      <c r="B384" s="826"/>
      <c r="C384" s="826"/>
      <c r="D384" s="826"/>
      <c r="E384" s="826"/>
      <c r="F384" s="826"/>
      <c r="G384" s="826"/>
      <c r="H384" s="651"/>
    </row>
    <row r="385" spans="1:9" s="7" customFormat="1" ht="28.5" x14ac:dyDescent="0.25">
      <c r="A385" s="825"/>
      <c r="B385" s="826"/>
      <c r="C385" s="826"/>
      <c r="D385" s="826"/>
      <c r="E385" s="826"/>
      <c r="F385" s="826"/>
      <c r="G385" s="826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8" t="s">
        <v>7907</v>
      </c>
      <c r="B391" s="819"/>
      <c r="C391" s="819"/>
      <c r="D391" s="819"/>
      <c r="E391" s="819"/>
      <c r="F391" s="819"/>
      <c r="G391" s="81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20" t="s">
        <v>7792</v>
      </c>
      <c r="B399" s="821"/>
      <c r="C399" s="821"/>
      <c r="D399" s="821"/>
      <c r="E399" s="821"/>
      <c r="F399" s="821"/>
      <c r="G399" s="821"/>
      <c r="H399" s="822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5" t="s">
        <v>7849</v>
      </c>
      <c r="B410" s="826"/>
      <c r="C410" s="826"/>
      <c r="D410" s="826"/>
      <c r="E410" s="826"/>
      <c r="F410" s="826"/>
      <c r="G410" s="826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20" t="s">
        <v>7870</v>
      </c>
      <c r="B424" s="821"/>
      <c r="C424" s="821"/>
      <c r="D424" s="821"/>
      <c r="E424" s="821"/>
      <c r="F424" s="821"/>
      <c r="G424" s="821"/>
      <c r="H424" s="822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4" t="s">
        <v>7920</v>
      </c>
      <c r="K425" s="82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8" t="s">
        <v>7908</v>
      </c>
      <c r="B440" s="819"/>
      <c r="C440" s="819"/>
      <c r="D440" s="819"/>
      <c r="E440" s="819"/>
      <c r="F440" s="819"/>
      <c r="G440" s="81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4" t="s">
        <v>7920</v>
      </c>
      <c r="K442" s="82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20" t="s">
        <v>7945</v>
      </c>
      <c r="B451" s="821"/>
      <c r="C451" s="821"/>
      <c r="D451" s="821"/>
      <c r="E451" s="821"/>
      <c r="F451" s="821"/>
      <c r="G451" s="821"/>
      <c r="H451" s="822"/>
      <c r="J451" s="824" t="s">
        <v>7920</v>
      </c>
      <c r="K451" s="82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8" t="s">
        <v>7952</v>
      </c>
      <c r="B462" s="819"/>
      <c r="C462" s="819"/>
      <c r="D462" s="819"/>
      <c r="E462" s="819"/>
      <c r="F462" s="819"/>
      <c r="G462" s="81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4"/>
      <c r="K464" s="82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20" t="s">
        <v>7954</v>
      </c>
      <c r="B472" s="821"/>
      <c r="C472" s="821"/>
      <c r="D472" s="821"/>
      <c r="E472" s="821"/>
      <c r="F472" s="821"/>
      <c r="G472" s="821"/>
      <c r="H472" s="822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4"/>
      <c r="K477" s="82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8" t="s">
        <v>8166</v>
      </c>
      <c r="B482" s="819"/>
      <c r="C482" s="819"/>
      <c r="D482" s="819"/>
      <c r="E482" s="819"/>
      <c r="F482" s="819"/>
      <c r="G482" s="81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20" t="s">
        <v>8259</v>
      </c>
      <c r="B490" s="821"/>
      <c r="C490" s="821"/>
      <c r="D490" s="821"/>
      <c r="E490" s="821"/>
      <c r="F490" s="821"/>
      <c r="G490" s="821"/>
      <c r="H490" s="822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4"/>
      <c r="K495" s="82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8" t="s">
        <v>8272</v>
      </c>
      <c r="B500" s="819"/>
      <c r="C500" s="819"/>
      <c r="D500" s="819"/>
      <c r="E500" s="819"/>
      <c r="F500" s="819"/>
      <c r="G500" s="819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20" t="s">
        <v>8273</v>
      </c>
      <c r="B509" s="821"/>
      <c r="C509" s="821"/>
      <c r="D509" s="821"/>
      <c r="E509" s="821"/>
      <c r="F509" s="821"/>
      <c r="G509" s="821"/>
      <c r="H509" s="822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4"/>
      <c r="K514" s="82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8" t="s">
        <v>8363</v>
      </c>
      <c r="B519" s="819"/>
      <c r="C519" s="819"/>
      <c r="D519" s="819"/>
      <c r="E519" s="819"/>
      <c r="F519" s="819"/>
      <c r="G519" s="819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20" t="s">
        <v>8273</v>
      </c>
      <c r="B528" s="821"/>
      <c r="C528" s="821"/>
      <c r="D528" s="821"/>
      <c r="E528" s="821"/>
      <c r="F528" s="821"/>
      <c r="G528" s="821"/>
      <c r="H528" s="822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4"/>
      <c r="K533" s="824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8" t="s">
        <v>8463</v>
      </c>
      <c r="B538" s="819"/>
      <c r="C538" s="819"/>
      <c r="D538" s="819"/>
      <c r="E538" s="819"/>
      <c r="F538" s="819"/>
      <c r="G538" s="819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20" t="s">
        <v>8273</v>
      </c>
      <c r="B549" s="821"/>
      <c r="C549" s="821"/>
      <c r="D549" s="821"/>
      <c r="E549" s="821"/>
      <c r="F549" s="821"/>
      <c r="G549" s="821"/>
      <c r="H549" s="822"/>
      <c r="I549" s="823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3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3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3"/>
      <c r="J552" s="824"/>
      <c r="K552" s="824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3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3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3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3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8" t="s">
        <v>8643</v>
      </c>
      <c r="B559" s="819"/>
      <c r="C559" s="819"/>
      <c r="D559" s="819"/>
      <c r="E559" s="819"/>
      <c r="F559" s="819"/>
      <c r="G559" s="819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20" t="s">
        <v>8273</v>
      </c>
      <c r="B570" s="821"/>
      <c r="C570" s="821"/>
      <c r="D570" s="821"/>
      <c r="E570" s="821"/>
      <c r="F570" s="821"/>
      <c r="G570" s="821"/>
      <c r="H570" s="822"/>
      <c r="I570" s="823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3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3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3"/>
      <c r="J573" s="824"/>
      <c r="K573" s="824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3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3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3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3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8" t="s">
        <v>8737</v>
      </c>
      <c r="B581" s="819"/>
      <c r="C581" s="819"/>
      <c r="D581" s="819"/>
      <c r="E581" s="819"/>
      <c r="F581" s="819"/>
      <c r="G581" s="819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20" t="s">
        <v>8758</v>
      </c>
      <c r="B590" s="821"/>
      <c r="C590" s="821"/>
      <c r="D590" s="821"/>
      <c r="E590" s="821"/>
      <c r="F590" s="821"/>
      <c r="G590" s="821"/>
      <c r="H590" s="822"/>
      <c r="I590" s="823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3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3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3"/>
      <c r="J593" s="824"/>
      <c r="K593" s="824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3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3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3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3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8" t="s">
        <v>8809</v>
      </c>
      <c r="B600" s="819"/>
      <c r="C600" s="819"/>
      <c r="D600" s="819"/>
      <c r="E600" s="819"/>
      <c r="F600" s="819"/>
      <c r="G600" s="819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20" t="s">
        <v>8758</v>
      </c>
      <c r="B608" s="821"/>
      <c r="C608" s="821"/>
      <c r="D608" s="821"/>
      <c r="E608" s="821"/>
      <c r="F608" s="821"/>
      <c r="G608" s="821"/>
      <c r="H608" s="822"/>
      <c r="I608" s="823"/>
      <c r="J608" s="615"/>
      <c r="K608" s="632"/>
    </row>
    <row r="609" spans="1:13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23"/>
      <c r="K609" s="590"/>
    </row>
    <row r="610" spans="1:13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23"/>
      <c r="K610" s="632"/>
    </row>
    <row r="611" spans="1:13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23"/>
      <c r="J611" s="824"/>
      <c r="K611" s="824"/>
    </row>
    <row r="612" spans="1:13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23"/>
      <c r="J612" s="7" t="s">
        <v>8821</v>
      </c>
      <c r="K612" s="7">
        <v>738000</v>
      </c>
    </row>
    <row r="613" spans="1:13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23"/>
      <c r="J613" s="615">
        <v>0.22</v>
      </c>
      <c r="K613" s="632">
        <f>K612*22%</f>
        <v>162360</v>
      </c>
    </row>
    <row r="614" spans="1:13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23"/>
      <c r="K614" s="590">
        <f>K613+K612</f>
        <v>900360</v>
      </c>
    </row>
    <row r="615" spans="1:13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23"/>
      <c r="J615" s="615"/>
      <c r="K615" s="632"/>
    </row>
    <row r="616" spans="1:13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3" ht="15.75" thickBot="1" x14ac:dyDescent="0.3"/>
    <row r="619" spans="1:13" s="7" customFormat="1" ht="28.5" x14ac:dyDescent="0.25">
      <c r="A619" s="818" t="s">
        <v>8812</v>
      </c>
      <c r="B619" s="819"/>
      <c r="C619" s="819"/>
      <c r="D619" s="819"/>
      <c r="E619" s="819"/>
      <c r="F619" s="819"/>
      <c r="G619" s="819"/>
      <c r="H619" s="644"/>
      <c r="J619" s="632"/>
    </row>
    <row r="620" spans="1:13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3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3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3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8820</v>
      </c>
      <c r="M623" s="7">
        <v>6.5</v>
      </c>
    </row>
    <row r="624" spans="1:13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1"/>
    </row>
    <row r="625" spans="1:13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1"/>
    </row>
    <row r="626" spans="1:13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1"/>
    </row>
    <row r="627" spans="1:13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3" s="7" customFormat="1" ht="15.75" x14ac:dyDescent="0.25">
      <c r="A628" s="768"/>
      <c r="G628" s="768"/>
      <c r="H628" s="768"/>
      <c r="J628" s="7" t="s">
        <v>8833</v>
      </c>
      <c r="K628" s="7">
        <v>183016</v>
      </c>
    </row>
    <row r="629" spans="1:13" s="7" customFormat="1" ht="23.25" x14ac:dyDescent="0.25">
      <c r="A629" s="820" t="s">
        <v>8758</v>
      </c>
      <c r="B629" s="821"/>
      <c r="C629" s="821"/>
      <c r="D629" s="821"/>
      <c r="E629" s="821"/>
      <c r="F629" s="821"/>
      <c r="G629" s="821"/>
      <c r="H629" s="822"/>
      <c r="I629" s="823"/>
      <c r="J629" s="615">
        <v>0.18</v>
      </c>
      <c r="K629" s="632">
        <f>K628*18%</f>
        <v>32942.879999999997</v>
      </c>
      <c r="L629" s="615"/>
      <c r="M629" s="632"/>
    </row>
    <row r="630" spans="1:13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23"/>
      <c r="K630" s="590">
        <f>K629+K628</f>
        <v>215958.88</v>
      </c>
      <c r="M630" s="590"/>
    </row>
    <row r="631" spans="1:13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23"/>
      <c r="J631" s="7" t="s">
        <v>8837</v>
      </c>
      <c r="K631" s="769">
        <v>286885</v>
      </c>
    </row>
    <row r="632" spans="1:13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K628+K631+K634+K637</f>
        <v>1438547</v>
      </c>
      <c r="G632" s="661">
        <v>0.8</v>
      </c>
      <c r="H632" s="662">
        <f>H631*80%</f>
        <v>286808.27999999997</v>
      </c>
      <c r="I632" s="823"/>
      <c r="J632" s="615">
        <v>0.22</v>
      </c>
      <c r="K632" s="632">
        <f>K631*22%</f>
        <v>63114.7</v>
      </c>
    </row>
    <row r="633" spans="1:13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215782.05</v>
      </c>
      <c r="G633" s="650"/>
      <c r="H633" s="651"/>
      <c r="I633" s="823"/>
      <c r="K633" s="590">
        <f>K632+K631</f>
        <v>349999.7</v>
      </c>
    </row>
    <row r="634" spans="1:13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215782.05</v>
      </c>
      <c r="I634" s="823"/>
      <c r="J634" s="7" t="s">
        <v>8811</v>
      </c>
      <c r="K634" s="7">
        <v>618646</v>
      </c>
    </row>
    <row r="635" spans="1:13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71026.229999999981</v>
      </c>
      <c r="I635" s="823"/>
      <c r="J635" s="615">
        <v>0.18</v>
      </c>
      <c r="K635" s="632">
        <f>K634*18%</f>
        <v>111356.28</v>
      </c>
    </row>
    <row r="636" spans="1:13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23"/>
      <c r="K636" s="590">
        <f>K635+K634</f>
        <v>730002.28</v>
      </c>
    </row>
    <row r="637" spans="1:13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  <c r="J637" s="7" t="s">
        <v>8260</v>
      </c>
      <c r="K637" s="7">
        <v>350000</v>
      </c>
    </row>
    <row r="638" spans="1:13" ht="15.75" x14ac:dyDescent="0.25">
      <c r="J638" s="615">
        <v>0.18</v>
      </c>
      <c r="K638" s="632">
        <f>K637*18%</f>
        <v>63000</v>
      </c>
    </row>
    <row r="639" spans="1:13" ht="15.75" x14ac:dyDescent="0.25">
      <c r="J639" s="7"/>
      <c r="K639" s="590">
        <f>K638+K637</f>
        <v>413000</v>
      </c>
    </row>
    <row r="641" spans="1:13" ht="16.5" thickBot="1" x14ac:dyDescent="0.3">
      <c r="J641" s="7"/>
      <c r="K641" s="7"/>
    </row>
    <row r="642" spans="1:13" s="7" customFormat="1" ht="28.5" x14ac:dyDescent="0.25">
      <c r="A642" s="818" t="s">
        <v>8849</v>
      </c>
      <c r="B642" s="819"/>
      <c r="C642" s="819"/>
      <c r="D642" s="819"/>
      <c r="E642" s="819"/>
      <c r="F642" s="819"/>
      <c r="G642" s="819"/>
      <c r="H642" s="644"/>
    </row>
    <row r="643" spans="1:13" s="7" customFormat="1" ht="15" customHeight="1" x14ac:dyDescent="0.25">
      <c r="A643" s="489">
        <v>1099</v>
      </c>
      <c r="B643" s="673" t="s">
        <v>7438</v>
      </c>
      <c r="C643" s="410">
        <v>265000</v>
      </c>
      <c r="D643" s="25">
        <v>0.15</v>
      </c>
      <c r="E643" s="10">
        <f>D643*C643</f>
        <v>39750</v>
      </c>
      <c r="F643" s="10">
        <f>E643+C643</f>
        <v>304750</v>
      </c>
      <c r="G643" s="450" t="s">
        <v>7168</v>
      </c>
      <c r="H643" s="627"/>
      <c r="I643" s="7" t="s">
        <v>8850</v>
      </c>
    </row>
    <row r="644" spans="1:13" ht="15.75" x14ac:dyDescent="0.25">
      <c r="A644" s="489"/>
      <c r="B644" s="5"/>
      <c r="C644" s="410"/>
      <c r="D644" s="25"/>
      <c r="E644" s="10"/>
      <c r="F644" s="10"/>
      <c r="G644" s="450" t="s">
        <v>7168</v>
      </c>
      <c r="I644" s="7"/>
      <c r="J644" s="7"/>
      <c r="K644" s="7"/>
    </row>
    <row r="645" spans="1:13" s="7" customFormat="1" ht="15.75" x14ac:dyDescent="0.25">
      <c r="A645" s="489"/>
      <c r="B645" s="5"/>
      <c r="C645" s="410"/>
      <c r="D645" s="25"/>
      <c r="E645" s="10"/>
      <c r="F645" s="10"/>
      <c r="G645" s="450" t="s">
        <v>7168</v>
      </c>
      <c r="H645" s="771"/>
      <c r="J645" s="615"/>
      <c r="K645" s="632"/>
    </row>
    <row r="646" spans="1:13" s="7" customFormat="1" ht="15.75" x14ac:dyDescent="0.25">
      <c r="A646" s="489"/>
      <c r="B646" s="673"/>
      <c r="C646" s="410"/>
      <c r="D646" s="25"/>
      <c r="E646" s="10"/>
      <c r="F646" s="10"/>
      <c r="G646" s="450" t="s">
        <v>7168</v>
      </c>
      <c r="H646" s="771"/>
      <c r="K646" s="590"/>
    </row>
    <row r="647" spans="1:13" s="7" customFormat="1" ht="15.75" x14ac:dyDescent="0.25">
      <c r="A647" s="489"/>
      <c r="B647" s="5"/>
      <c r="C647" s="410"/>
      <c r="D647" s="25"/>
      <c r="E647" s="10"/>
      <c r="F647" s="10"/>
      <c r="G647" s="771"/>
      <c r="H647" s="771"/>
      <c r="K647" s="632"/>
    </row>
    <row r="648" spans="1:13" s="7" customFormat="1" ht="15.75" x14ac:dyDescent="0.25">
      <c r="A648" s="771"/>
      <c r="G648" s="771"/>
      <c r="H648" s="771"/>
      <c r="J648" s="824"/>
      <c r="K648" s="824"/>
    </row>
    <row r="649" spans="1:13" s="7" customFormat="1" ht="23.25" x14ac:dyDescent="0.25">
      <c r="A649" s="820" t="s">
        <v>8758</v>
      </c>
      <c r="B649" s="821"/>
      <c r="C649" s="821"/>
      <c r="D649" s="821"/>
      <c r="E649" s="821"/>
      <c r="F649" s="821"/>
      <c r="G649" s="821"/>
      <c r="H649" s="822"/>
      <c r="I649" s="823"/>
      <c r="K649" s="769"/>
      <c r="L649" s="615"/>
      <c r="M649" s="632"/>
    </row>
    <row r="650" spans="1:13" s="7" customFormat="1" ht="15.75" x14ac:dyDescent="0.25">
      <c r="A650" s="645"/>
      <c r="B650" s="646"/>
      <c r="C650" s="647">
        <f>C647+C646+C645+C644+C643</f>
        <v>265000</v>
      </c>
      <c r="D650" s="648"/>
      <c r="E650" s="657" t="s">
        <v>7620</v>
      </c>
      <c r="F650" s="657"/>
      <c r="G650" s="650"/>
      <c r="H650" s="651"/>
      <c r="I650" s="823"/>
      <c r="J650" s="615"/>
      <c r="K650" s="632"/>
      <c r="M650" s="590"/>
    </row>
    <row r="651" spans="1:13" s="7" customFormat="1" ht="15.75" x14ac:dyDescent="0.25">
      <c r="A651" s="645"/>
      <c r="B651" s="658" t="s">
        <v>7754</v>
      </c>
      <c r="C651" s="647">
        <f>C650*60%</f>
        <v>159000</v>
      </c>
      <c r="D651" s="648"/>
      <c r="E651" s="647"/>
      <c r="F651" s="647"/>
      <c r="G651" s="650" t="s">
        <v>7663</v>
      </c>
      <c r="H651" s="659">
        <f>SUM(E643:E647)</f>
        <v>39750</v>
      </c>
      <c r="I651" s="823"/>
      <c r="K651" s="590"/>
    </row>
    <row r="652" spans="1:13" s="7" customFormat="1" ht="15.75" x14ac:dyDescent="0.25">
      <c r="A652" s="645"/>
      <c r="B652" s="658" t="s">
        <v>7753</v>
      </c>
      <c r="C652" s="647">
        <f>C650*40%</f>
        <v>106000</v>
      </c>
      <c r="D652" s="648"/>
      <c r="E652" s="660"/>
      <c r="F652" s="660">
        <f>K644+K649+K654</f>
        <v>0</v>
      </c>
      <c r="G652" s="661">
        <v>0.8</v>
      </c>
      <c r="H652" s="662">
        <f>H651*80%</f>
        <v>31800</v>
      </c>
      <c r="I652" s="823"/>
      <c r="J652" s="615"/>
      <c r="K652" s="632"/>
    </row>
    <row r="653" spans="1:13" s="7" customFormat="1" ht="15.75" x14ac:dyDescent="0.25">
      <c r="A653" s="645"/>
      <c r="B653" s="658"/>
      <c r="C653" s="647"/>
      <c r="D653" s="648"/>
      <c r="E653" s="663">
        <v>0.15</v>
      </c>
      <c r="F653" s="660">
        <f>F652*15%</f>
        <v>0</v>
      </c>
      <c r="G653" s="650"/>
      <c r="H653" s="651"/>
      <c r="I653" s="823"/>
      <c r="K653" s="590"/>
    </row>
    <row r="654" spans="1:13" s="7" customFormat="1" ht="15.75" x14ac:dyDescent="0.25">
      <c r="A654" s="645"/>
      <c r="B654" s="658" t="s">
        <v>7665</v>
      </c>
      <c r="C654" s="647">
        <f>C651</f>
        <v>159000</v>
      </c>
      <c r="D654" s="648"/>
      <c r="E654" s="660"/>
      <c r="F654" s="660"/>
      <c r="G654" s="650" t="s">
        <v>7881</v>
      </c>
      <c r="H654" s="659">
        <f>F653</f>
        <v>0</v>
      </c>
      <c r="I654" s="823"/>
      <c r="J654"/>
      <c r="K654"/>
    </row>
    <row r="655" spans="1:13" s="7" customFormat="1" ht="15.75" x14ac:dyDescent="0.25">
      <c r="A655" s="645"/>
      <c r="B655" s="658" t="s">
        <v>7623</v>
      </c>
      <c r="C655" s="647">
        <f>C654</f>
        <v>159000</v>
      </c>
      <c r="D655" s="648"/>
      <c r="E655" s="663"/>
      <c r="F655" s="660"/>
      <c r="G655" s="650" t="s">
        <v>7882</v>
      </c>
      <c r="H655" s="659">
        <f>H652-H654</f>
        <v>31800</v>
      </c>
      <c r="I655" s="823"/>
      <c r="J655"/>
      <c r="K655"/>
    </row>
    <row r="656" spans="1:13" s="7" customFormat="1" ht="15.75" x14ac:dyDescent="0.25">
      <c r="A656" s="645"/>
      <c r="B656" s="664">
        <v>0.22</v>
      </c>
      <c r="C656" s="647">
        <f>C655*22%</f>
        <v>34980</v>
      </c>
      <c r="D656" s="648"/>
      <c r="E656" s="663"/>
      <c r="F656" s="660"/>
      <c r="G656" s="650"/>
      <c r="H656" s="651"/>
      <c r="I656" s="823"/>
      <c r="J656"/>
      <c r="K656"/>
    </row>
    <row r="657" spans="1:11" s="7" customFormat="1" ht="16.5" thickBot="1" x14ac:dyDescent="0.3">
      <c r="A657" s="618"/>
      <c r="B657" s="698"/>
      <c r="C657" s="698"/>
      <c r="D657" s="698"/>
      <c r="E657" s="698"/>
      <c r="F657" s="698"/>
      <c r="G657" s="699"/>
      <c r="H657" s="700"/>
      <c r="J657"/>
      <c r="K657"/>
    </row>
  </sheetData>
  <autoFilter ref="A1:J269" xr:uid="{00000000-0001-0000-0400-000000000000}"/>
  <mergeCells count="69">
    <mergeCell ref="J611:K611"/>
    <mergeCell ref="A619:G619"/>
    <mergeCell ref="A629:H629"/>
    <mergeCell ref="I629:I636"/>
    <mergeCell ref="A600:G600"/>
    <mergeCell ref="A608:H608"/>
    <mergeCell ref="I608:I615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A462:G462"/>
    <mergeCell ref="J464:K464"/>
    <mergeCell ref="A451:H451"/>
    <mergeCell ref="A440:G440"/>
    <mergeCell ref="A424:H424"/>
    <mergeCell ref="J514:K514"/>
    <mergeCell ref="I549:I556"/>
    <mergeCell ref="J552:K552"/>
    <mergeCell ref="J451:K451"/>
    <mergeCell ref="J425:K425"/>
    <mergeCell ref="J442:K442"/>
    <mergeCell ref="A642:G642"/>
    <mergeCell ref="A649:H649"/>
    <mergeCell ref="I649:I656"/>
    <mergeCell ref="J648:K64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58:G1048576">
    <cfRule type="containsText" dxfId="13" priority="15" operator="containsText" text="Pending">
      <formula>NOT(ISERROR(SEARCH("Pending",G1)))</formula>
    </cfRule>
    <cfRule type="containsText" dxfId="12" priority="16" operator="containsText" text="Received">
      <formula>NOT(ISERROR(SEARCH("Received",G1)))</formula>
    </cfRule>
  </conditionalFormatting>
  <conditionalFormatting sqref="G582 G589 G591:G598">
    <cfRule type="containsText" dxfId="11" priority="13" operator="containsText" text="Pending">
      <formula>NOT(ISERROR(SEARCH("Pending",G582)))</formula>
    </cfRule>
    <cfRule type="containsText" dxfId="10" priority="14" operator="containsText" text="Received">
      <formula>NOT(ISERROR(SEARCH("Received",G582)))</formula>
    </cfRule>
  </conditionalFormatting>
  <conditionalFormatting sqref="G609:G616">
    <cfRule type="containsText" dxfId="9" priority="9" operator="containsText" text="Pending">
      <formula>NOT(ISERROR(SEARCH("Pending",G609)))</formula>
    </cfRule>
    <cfRule type="containsText" dxfId="8" priority="10" operator="containsText" text="Received">
      <formula>NOT(ISERROR(SEARCH("Received",G609)))</formula>
    </cfRule>
  </conditionalFormatting>
  <conditionalFormatting sqref="G620:G628">
    <cfRule type="containsText" dxfId="7" priority="7" operator="containsText" text="Pending">
      <formula>NOT(ISERROR(SEARCH("Pending",G620)))</formula>
    </cfRule>
    <cfRule type="containsText" dxfId="6" priority="8" operator="containsText" text="Received">
      <formula>NOT(ISERROR(SEARCH("Received",G620)))</formula>
    </cfRule>
  </conditionalFormatting>
  <conditionalFormatting sqref="G630:G637">
    <cfRule type="containsText" dxfId="5" priority="5" operator="containsText" text="Pending">
      <formula>NOT(ISERROR(SEARCH("Pending",G630)))</formula>
    </cfRule>
    <cfRule type="containsText" dxfId="4" priority="6" operator="containsText" text="Received">
      <formula>NOT(ISERROR(SEARCH("Received",G630)))</formula>
    </cfRule>
  </conditionalFormatting>
  <conditionalFormatting sqref="G643:G648">
    <cfRule type="containsText" dxfId="3" priority="3" operator="containsText" text="Pending">
      <formula>NOT(ISERROR(SEARCH("Pending",G643)))</formula>
    </cfRule>
    <cfRule type="containsText" dxfId="2" priority="4" operator="containsText" text="Received">
      <formula>NOT(ISERROR(SEARCH("Received",G643)))</formula>
    </cfRule>
  </conditionalFormatting>
  <conditionalFormatting sqref="G650:G657">
    <cfRule type="containsText" dxfId="1" priority="1" operator="containsText" text="Pending">
      <formula>NOT(ISERROR(SEARCH("Pending",G650)))</formula>
    </cfRule>
    <cfRule type="containsText" dxfId="0" priority="2" operator="containsText" text="Received">
      <formula>NOT(ISERROR(SEARCH("Received",G650)))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topLeftCell="A19" workbookViewId="0">
      <selection activeCell="N6" sqref="N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4" t="s">
        <v>6983</v>
      </c>
      <c r="B1" s="835"/>
      <c r="C1" s="835"/>
      <c r="D1" s="835"/>
      <c r="E1" s="836"/>
      <c r="G1" s="841" t="s">
        <v>6984</v>
      </c>
      <c r="H1" s="841"/>
      <c r="I1" s="841"/>
      <c r="J1" s="841"/>
      <c r="K1" s="324"/>
      <c r="L1" s="833" t="s">
        <v>7290</v>
      </c>
      <c r="M1" s="833"/>
      <c r="N1" s="833"/>
      <c r="O1" s="833"/>
      <c r="P1" s="833"/>
      <c r="R1" s="833" t="s">
        <v>6986</v>
      </c>
      <c r="S1" s="833"/>
      <c r="T1" s="833"/>
      <c r="U1" s="833"/>
    </row>
    <row r="2" spans="1:28" ht="28.15" customHeight="1" x14ac:dyDescent="0.25">
      <c r="A2" s="837"/>
      <c r="B2" s="838"/>
      <c r="C2" s="838"/>
      <c r="D2" s="838"/>
      <c r="E2" s="839"/>
      <c r="G2" s="841"/>
      <c r="H2" s="841"/>
      <c r="I2" s="841"/>
      <c r="J2" s="841"/>
      <c r="K2" s="324"/>
      <c r="L2" s="833"/>
      <c r="M2" s="833"/>
      <c r="N2" s="833"/>
      <c r="O2" s="833"/>
      <c r="P2" s="833"/>
      <c r="R2" s="833"/>
      <c r="S2" s="833"/>
      <c r="T2" s="833"/>
      <c r="U2" s="83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8859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8859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70" t="s">
        <v>7353</v>
      </c>
      <c r="U7" s="352" t="s">
        <v>8842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8848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2"/>
      <c r="M9" s="772"/>
      <c r="N9" s="772"/>
      <c r="O9" s="772"/>
      <c r="P9" s="772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2"/>
      <c r="M10" s="772"/>
      <c r="N10" s="772"/>
      <c r="O10" s="772"/>
      <c r="P10" s="772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2"/>
      <c r="M11" s="772"/>
      <c r="N11" s="772"/>
      <c r="O11" s="772"/>
      <c r="P11" s="772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2"/>
      <c r="M12" s="772"/>
      <c r="N12" s="772"/>
      <c r="O12" s="772"/>
      <c r="P12" s="772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2"/>
      <c r="M13" s="772"/>
      <c r="N13" s="772"/>
      <c r="O13" s="772"/>
      <c r="P13" s="772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2"/>
      <c r="M14" s="772"/>
      <c r="N14" s="772"/>
      <c r="O14" s="772"/>
      <c r="P14" s="772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2"/>
      <c r="M15" s="772"/>
      <c r="N15" s="772"/>
      <c r="O15" s="772"/>
      <c r="P15" s="772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2"/>
      <c r="M16" s="772"/>
      <c r="N16" s="772"/>
      <c r="O16" s="772"/>
      <c r="P16" s="772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2"/>
      <c r="M17" s="772"/>
      <c r="N17" s="772"/>
      <c r="O17" s="772"/>
      <c r="P17" s="772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2"/>
      <c r="M18" s="772"/>
      <c r="N18" s="772"/>
      <c r="O18" s="772"/>
      <c r="P18" s="772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2"/>
      <c r="M19" s="772"/>
      <c r="N19" s="772"/>
      <c r="O19" s="772"/>
      <c r="P19" s="772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2"/>
      <c r="M20" s="772"/>
      <c r="N20" s="772"/>
      <c r="O20" s="772"/>
      <c r="P20" s="772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2"/>
      <c r="M21" s="772"/>
      <c r="N21" s="772"/>
      <c r="O21" s="772"/>
      <c r="P21" s="772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3" t="s">
        <v>7022</v>
      </c>
      <c r="H44" s="833"/>
      <c r="I44" s="833"/>
      <c r="J44" s="833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3"/>
      <c r="H45" s="833"/>
      <c r="I45" s="833"/>
      <c r="J45" s="833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34" t="s">
        <v>6983</v>
      </c>
      <c r="B50" s="835"/>
      <c r="C50" s="835"/>
      <c r="D50" s="835"/>
      <c r="E50" s="836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37"/>
      <c r="B51" s="838"/>
      <c r="C51" s="838"/>
      <c r="D51" s="838"/>
      <c r="E51" s="839"/>
      <c r="G51" s="840" t="s">
        <v>7031</v>
      </c>
      <c r="H51" s="840"/>
      <c r="I51" s="840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33" t="s">
        <v>6986</v>
      </c>
      <c r="S53" s="833"/>
      <c r="T53" s="833"/>
      <c r="U53" s="833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33"/>
      <c r="S54" s="833"/>
      <c r="T54" s="833"/>
      <c r="U54" s="833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4" t="s">
        <v>7009</v>
      </c>
      <c r="B67" s="835"/>
      <c r="C67" s="835"/>
      <c r="D67" s="835"/>
      <c r="E67" s="836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7"/>
      <c r="B68" s="838"/>
      <c r="C68" s="838"/>
      <c r="D68" s="838"/>
      <c r="E68" s="839"/>
      <c r="L68" s="833" t="s">
        <v>6985</v>
      </c>
      <c r="M68" s="833"/>
      <c r="N68" s="833"/>
      <c r="O68" s="833"/>
      <c r="P68" s="833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33"/>
      <c r="M69" s="833"/>
      <c r="N69" s="833"/>
      <c r="O69" s="833"/>
      <c r="P69" s="833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2" t="s">
        <v>7018</v>
      </c>
      <c r="B83" s="843"/>
      <c r="C83" s="843"/>
      <c r="D83" s="843"/>
      <c r="E83" s="844"/>
      <c r="L83" s="392"/>
      <c r="R83" s="366"/>
      <c r="S83" s="386"/>
      <c r="U83" s="387"/>
    </row>
    <row r="84" spans="1:21" x14ac:dyDescent="0.25">
      <c r="A84" s="845"/>
      <c r="B84" s="846"/>
      <c r="C84" s="846"/>
      <c r="D84" s="846"/>
      <c r="E84" s="847"/>
      <c r="L84" s="854" t="s">
        <v>6985</v>
      </c>
      <c r="M84" s="854"/>
      <c r="N84" s="854"/>
      <c r="O84" s="854"/>
      <c r="P84" s="854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33"/>
      <c r="M85" s="833"/>
      <c r="N85" s="833"/>
      <c r="O85" s="833"/>
      <c r="P85" s="833"/>
      <c r="R85" s="833" t="s">
        <v>6986</v>
      </c>
      <c r="S85" s="833"/>
      <c r="T85" s="833"/>
      <c r="U85" s="833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33"/>
      <c r="S86" s="833"/>
      <c r="T86" s="833"/>
      <c r="U86" s="833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48">
        <v>30000</v>
      </c>
      <c r="U89" s="851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49"/>
      <c r="U90" s="852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50"/>
      <c r="U91" s="853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33" t="s">
        <v>7022</v>
      </c>
      <c r="M127" s="833"/>
      <c r="N127" s="833"/>
      <c r="O127" s="833"/>
      <c r="P127" s="833"/>
    </row>
    <row r="128" spans="7:16" x14ac:dyDescent="0.25">
      <c r="L128" s="833"/>
      <c r="M128" s="833"/>
      <c r="N128" s="833"/>
      <c r="O128" s="833"/>
      <c r="P128" s="833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40" t="s">
        <v>7031</v>
      </c>
      <c r="M134" s="840"/>
      <c r="N134" s="840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L127:P128"/>
    <mergeCell ref="L134:N134"/>
    <mergeCell ref="R85:U86"/>
    <mergeCell ref="A83:E84"/>
    <mergeCell ref="T89:T91"/>
    <mergeCell ref="U89:U91"/>
    <mergeCell ref="L84:P85"/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2025-05-14T11:47:42Z</dcterms:modified>
</cp:coreProperties>
</file>