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D:\Pioneer\Running projects\Bank Al Habib Center Point Karachi\FIRE PIPE LOOP WORK\"/>
    </mc:Choice>
  </mc:AlternateContent>
  <xr:revisionPtr revIDLastSave="0" documentId="13_ncr:1_{FE9173FC-9E44-40D6-B88B-5EE086EAA9D4}" xr6:coauthVersionLast="36" xr6:coauthVersionMax="47" xr10:uidLastSave="{00000000-0000-0000-0000-000000000000}"/>
  <bookViews>
    <workbookView xWindow="-120" yWindow="-120" windowWidth="29040" windowHeight="15840" xr2:uid="{00000000-000D-0000-FFFF-FFFF00000000}"/>
  </bookViews>
  <sheets>
    <sheet name="Table 1" sheetId="1" r:id="rId1"/>
  </sheets>
  <definedNames>
    <definedName name="_xlnm.Print_Area" localSheetId="0">'Table 1'!$A$1:$J$27</definedName>
    <definedName name="_xlnm.Print_Titles" localSheetId="0">'Table 1'!$1:$6</definedName>
  </definedNames>
  <calcPr calcId="191029" iterate="1"/>
</workbook>
</file>

<file path=xl/calcChain.xml><?xml version="1.0" encoding="utf-8"?>
<calcChain xmlns="http://schemas.openxmlformats.org/spreadsheetml/2006/main">
  <c r="I26" i="1" l="1"/>
  <c r="H26" i="1"/>
  <c r="I25" i="1"/>
  <c r="H25" i="1"/>
  <c r="I24" i="1"/>
  <c r="H24" i="1"/>
  <c r="I23" i="1"/>
  <c r="H23" i="1"/>
  <c r="I22" i="1"/>
  <c r="H22" i="1"/>
  <c r="I21" i="1"/>
  <c r="H21" i="1"/>
  <c r="I19" i="1"/>
  <c r="H19" i="1"/>
  <c r="I17" i="1"/>
  <c r="H17" i="1"/>
  <c r="I16" i="1"/>
  <c r="H16" i="1"/>
  <c r="I15" i="1"/>
  <c r="H15" i="1"/>
  <c r="H11" i="1"/>
  <c r="I11" i="1"/>
  <c r="H12" i="1"/>
  <c r="I12" i="1"/>
  <c r="H13" i="1"/>
  <c r="I13" i="1"/>
  <c r="I10" i="1"/>
  <c r="H10" i="1"/>
  <c r="J21" i="1" l="1"/>
  <c r="J23" i="1"/>
  <c r="J24" i="1"/>
  <c r="J13" i="1"/>
  <c r="J19" i="1"/>
  <c r="J15" i="1"/>
  <c r="J10" i="1"/>
  <c r="J25" i="1"/>
  <c r="J17" i="1"/>
  <c r="J16" i="1"/>
  <c r="H27" i="1"/>
  <c r="M30" i="1" s="1"/>
  <c r="J26" i="1"/>
  <c r="J11" i="1"/>
  <c r="J22" i="1"/>
  <c r="J12" i="1"/>
  <c r="I27" i="1" l="1"/>
  <c r="I29" i="1" l="1"/>
  <c r="I30" i="1" s="1"/>
  <c r="I31" i="1" s="1"/>
  <c r="I33" i="1"/>
  <c r="L29" i="1"/>
  <c r="L30" i="1" s="1"/>
  <c r="H29" i="1"/>
  <c r="J27" i="1"/>
  <c r="H30" i="1" l="1"/>
  <c r="J30" i="1" s="1"/>
  <c r="J28" i="1"/>
  <c r="J29" i="1" s="1"/>
  <c r="H31" i="1" l="1"/>
  <c r="J31" i="1" s="1"/>
</calcChain>
</file>

<file path=xl/sharedStrings.xml><?xml version="1.0" encoding="utf-8"?>
<sst xmlns="http://schemas.openxmlformats.org/spreadsheetml/2006/main" count="63" uniqueCount="50">
  <si>
    <t>Fire Suppression Services</t>
  </si>
  <si>
    <t>Bank Al Habib Limited</t>
  </si>
  <si>
    <t>Rev.01</t>
  </si>
  <si>
    <t>Ground Floor, Center Point Tower, Karachi.</t>
  </si>
  <si>
    <t>S.No.</t>
  </si>
  <si>
    <t>Description</t>
  </si>
  <si>
    <t>Unit</t>
  </si>
  <si>
    <t>Qty</t>
  </si>
  <si>
    <t>Material</t>
  </si>
  <si>
    <t>Labour</t>
  </si>
  <si>
    <t>Total</t>
  </si>
  <si>
    <t>Rate</t>
  </si>
  <si>
    <t>Amount</t>
  </si>
  <si>
    <t>Amount Rs.</t>
  </si>
  <si>
    <t>FIRE FIGHTING SERVICES</t>
  </si>
  <si>
    <t>Rft.</t>
  </si>
  <si>
    <t>Supply,    installation,    testing    &amp;    commissioning    of    fire suppression system including all equipment, pipe works and accessories ready to operate as per specifications, drawings and instructions of consultants.</t>
  </si>
  <si>
    <t>Dia.  1"           (Threaded fitting)</t>
  </si>
  <si>
    <t>Dia.  4"          (Welded joints fitting)</t>
  </si>
  <si>
    <t>Dia.  6"          (Welded joints fitting)</t>
  </si>
  <si>
    <t>Dia.  8"          (Welded joints fitting)</t>
  </si>
  <si>
    <t>OS &amp; Y Gate valves with matching flanges.</t>
  </si>
  <si>
    <t>No.</t>
  </si>
  <si>
    <t>Dia. 4"</t>
  </si>
  <si>
    <t>Dia. 6"</t>
  </si>
  <si>
    <t>Nos.</t>
  </si>
  <si>
    <t>Dia. 8"</t>
  </si>
  <si>
    <t>Lock Shield Valves.</t>
  </si>
  <si>
    <t>Dia. 1"</t>
  </si>
  <si>
    <t>Pressure Regulating Valves. (PRV)</t>
  </si>
  <si>
    <t>Job.</t>
  </si>
  <si>
    <t>Painting,  identification  and  tagging  to  the  installations  and equipments.</t>
  </si>
  <si>
    <t>Flushing of entire fire pipe work according to (NFPA-13).</t>
  </si>
  <si>
    <t>Testing, and commissioning of entire fire fighting installation as per Consultant's approval.</t>
  </si>
  <si>
    <r>
      <rPr>
        <sz val="11"/>
        <rFont val="Calibri"/>
        <family val="2"/>
        <scheme val="minor"/>
      </rPr>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r>
  </si>
  <si>
    <t>Supply  &amp;  installation  of  fire  stop  material  (for  passive  fire fighting  /  smoke  barrier)  in  all  openings  and  penetrations, either  in  slab  or  wall,   complete  in  all  respects,  ready  to operate  as  per  fire  stopper  recommended  material,  and  as per instruction of Consultant.</t>
  </si>
  <si>
    <t>1) 20% advance / Mobilization</t>
  </si>
  <si>
    <t>2) 40% after completion of 50% work.</t>
  </si>
  <si>
    <t>3) 30% after completion of remaining 50% work.</t>
  </si>
  <si>
    <t>4) 10% after successful testing &amp; commissioning.</t>
  </si>
  <si>
    <t>Payment Terms</t>
  </si>
  <si>
    <t>Total Discount</t>
  </si>
  <si>
    <t>18% GST and 15% SST</t>
  </si>
  <si>
    <t>Discounted Cost Excluding Taxes</t>
  </si>
  <si>
    <t>Total Fixed Amount Including Taxes</t>
  </si>
  <si>
    <t>Date: 13-05-2025</t>
  </si>
  <si>
    <t>Running Bill</t>
  </si>
  <si>
    <t>Bill Qty</t>
  </si>
  <si>
    <t>Total Amount of Bill</t>
  </si>
  <si>
    <t>Making  of  As-Built  &amp;  Shop  Drawings  on  AutoCAD  2018  or latest  version  with  sectional  details  complete  in  all respects as per instructions of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</si>
</sst>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75" formatCode="0.000%"/>
  </numFmts>
  <fonts count="12" x14ac:knownFonts="1">
    <font>
      <sz val="10"/>
      <color rgb="FF000000"/>
      <name val="Times New Roman"/>
      <charset val="204"/>
    </font>
    <font>
      <sz val="10"/>
      <color rgb="FF000000"/>
      <name val="Times New Roman"/>
      <family val="1"/>
    </font>
    <font>
      <b/>
      <sz val="11"/>
      <name val="Calibri"/>
      <family val="2"/>
      <scheme val="minor"/>
    </font>
    <font>
      <sz val="10"/>
      <color rgb="FF00000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name val="Calibri"/>
      <family val="2"/>
      <scheme val="minor"/>
    </font>
    <font>
      <sz val="12"/>
      <name val="Calibri"/>
      <family val="2"/>
      <scheme val="minor"/>
    </font>
    <font>
      <sz val="12"/>
      <color rgb="FF000000"/>
      <name val="Calibri"/>
      <family val="2"/>
      <scheme val="minor"/>
    </font>
    <font>
      <b/>
      <u/>
      <sz val="11"/>
      <color rgb="FF000000"/>
      <name val="Calibri"/>
      <family val="2"/>
      <scheme val="minor"/>
    </font>
    <font>
      <sz val="10"/>
      <color rgb="FF000000"/>
      <name val="Times New Roman"/>
      <family val="1"/>
    </font>
  </fonts>
  <fills count="2">
    <fill>
      <patternFill patternType="none"/>
    </fill>
    <fill>
      <patternFill patternType="gray125"/>
    </fill>
  </fills>
  <borders count="10">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1" fillId="0" borderId="0" applyFont="0" applyFill="0" applyBorder="0" applyAlignment="0" applyProtection="0"/>
  </cellStyleXfs>
  <cellXfs count="51">
    <xf numFmtId="0" fontId="0" fillId="0" borderId="0" xfId="0" applyAlignment="1">
      <alignment horizontal="left" vertical="top"/>
    </xf>
    <xf numFmtId="0" fontId="3" fillId="0" borderId="0" xfId="0" applyFont="1" applyAlignment="1">
      <alignment horizontal="left" vertical="top"/>
    </xf>
    <xf numFmtId="0" fontId="2" fillId="0" borderId="2" xfId="0" applyFont="1" applyBorder="1" applyAlignment="1">
      <alignment horizontal="center" vertical="center" wrapText="1"/>
    </xf>
    <xf numFmtId="0" fontId="3" fillId="0" borderId="0" xfId="0" applyFont="1" applyAlignment="1">
      <alignment horizontal="center" vertical="top"/>
    </xf>
    <xf numFmtId="0" fontId="2" fillId="0" borderId="5" xfId="0" applyFont="1" applyBorder="1" applyAlignment="1">
      <alignment horizontal="center" vertical="center" wrapText="1"/>
    </xf>
    <xf numFmtId="0" fontId="2" fillId="0" borderId="6" xfId="0" applyFont="1" applyBorder="1" applyAlignment="1">
      <alignment horizontal="left" vertical="top" wrapText="1"/>
    </xf>
    <xf numFmtId="0" fontId="5" fillId="0" borderId="6" xfId="0" applyFont="1" applyBorder="1" applyAlignment="1">
      <alignment horizontal="center" wrapText="1"/>
    </xf>
    <xf numFmtId="1" fontId="4" fillId="0" borderId="6" xfId="0" applyNumberFormat="1" applyFont="1" applyBorder="1" applyAlignment="1">
      <alignment horizontal="center" shrinkToFi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165" fontId="4" fillId="0" borderId="6" xfId="1" applyNumberFormat="1" applyFont="1" applyBorder="1" applyAlignment="1">
      <alignment vertical="top" wrapText="1"/>
    </xf>
    <xf numFmtId="0" fontId="5" fillId="0" borderId="6" xfId="0" applyFont="1" applyBorder="1" applyAlignment="1">
      <alignment horizontal="center" vertical="top" wrapText="1"/>
    </xf>
    <xf numFmtId="1" fontId="4" fillId="0" borderId="6" xfId="0" applyNumberFormat="1" applyFont="1" applyBorder="1" applyAlignment="1">
      <alignment horizontal="center" vertical="top" shrinkToFi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1" fontId="4" fillId="0" borderId="6" xfId="0" applyNumberFormat="1" applyFont="1" applyBorder="1" applyAlignment="1">
      <alignment horizontal="center" vertical="center" shrinkToFit="1"/>
    </xf>
    <xf numFmtId="0" fontId="4" fillId="0" borderId="6" xfId="0" applyFont="1" applyBorder="1" applyAlignment="1">
      <alignment horizontal="center" wrapText="1"/>
    </xf>
    <xf numFmtId="165" fontId="6" fillId="0" borderId="6" xfId="1" applyNumberFormat="1" applyFont="1" applyBorder="1" applyAlignment="1">
      <alignment horizontal="right" vertical="center" wrapText="1"/>
    </xf>
    <xf numFmtId="0" fontId="4" fillId="0" borderId="6" xfId="0" applyFont="1" applyBorder="1" applyAlignment="1">
      <alignment horizontal="center" vertical="top" wrapText="1"/>
    </xf>
    <xf numFmtId="164" fontId="4" fillId="0" borderId="6" xfId="0" applyNumberFormat="1" applyFont="1" applyBorder="1" applyAlignment="1">
      <alignment horizontal="center" vertical="top" shrinkToFit="1"/>
    </xf>
    <xf numFmtId="0" fontId="9" fillId="0" borderId="0" xfId="0" applyFont="1" applyAlignment="1">
      <alignment horizontal="center" wrapText="1"/>
    </xf>
    <xf numFmtId="0" fontId="9" fillId="0" borderId="0" xfId="0" applyFont="1" applyAlignment="1">
      <alignment horizontal="left" wrapText="1"/>
    </xf>
    <xf numFmtId="0" fontId="8" fillId="0" borderId="0" xfId="0" applyFont="1" applyAlignment="1">
      <alignment horizontal="left" vertical="top" wrapText="1" indent="5"/>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165" fontId="4" fillId="0" borderId="6" xfId="1" applyNumberFormat="1" applyFont="1" applyBorder="1" applyAlignment="1">
      <alignment horizontal="right" wrapText="1"/>
    </xf>
    <xf numFmtId="165" fontId="4" fillId="0" borderId="6" xfId="1" applyNumberFormat="1" applyFont="1" applyBorder="1" applyAlignment="1">
      <alignment horizontal="right" vertical="center" wrapText="1"/>
    </xf>
    <xf numFmtId="43" fontId="3" fillId="0" borderId="0" xfId="0" applyNumberFormat="1" applyFont="1" applyAlignment="1">
      <alignment horizontal="left" vertical="top"/>
    </xf>
    <xf numFmtId="165" fontId="3" fillId="0" borderId="0" xfId="0" applyNumberFormat="1" applyFont="1" applyAlignment="1">
      <alignment horizontal="left" vertical="top"/>
    </xf>
    <xf numFmtId="0" fontId="2" fillId="0" borderId="2" xfId="0" applyFont="1" applyBorder="1" applyAlignment="1">
      <alignment horizontal="center" vertical="center" wrapText="1"/>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horizontal="right" vertical="center" wrapText="1"/>
    </xf>
    <xf numFmtId="0" fontId="2" fillId="0" borderId="7" xfId="0" applyFont="1" applyBorder="1" applyAlignment="1">
      <alignment horizontal="right" vertical="top" wrapText="1"/>
    </xf>
    <xf numFmtId="0" fontId="2" fillId="0" borderId="8" xfId="0" applyFont="1" applyBorder="1" applyAlignment="1">
      <alignment horizontal="right" vertical="top" wrapText="1"/>
    </xf>
    <xf numFmtId="0" fontId="2" fillId="0" borderId="9" xfId="0" applyFont="1" applyBorder="1" applyAlignment="1">
      <alignment horizontal="right" vertical="top"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10" fillId="0" borderId="0" xfId="0" applyFont="1" applyAlignment="1">
      <alignment horizontal="left" vertical="top"/>
    </xf>
    <xf numFmtId="175" fontId="6" fillId="0" borderId="6" xfId="2" applyNumberFormat="1" applyFont="1" applyBorder="1" applyAlignment="1">
      <alignment horizontal="right" vertical="center" wrapText="1"/>
    </xf>
    <xf numFmtId="165" fontId="4" fillId="0" borderId="6" xfId="1" applyNumberFormat="1" applyFont="1" applyBorder="1" applyAlignment="1">
      <alignment wrapText="1"/>
    </xf>
    <xf numFmtId="165" fontId="4" fillId="0" borderId="6" xfId="1" applyNumberFormat="1" applyFont="1" applyBorder="1" applyAlignment="1">
      <alignment horizontal="center" vertical="top" wrapText="1"/>
    </xf>
    <xf numFmtId="0" fontId="4" fillId="0" borderId="6" xfId="0" applyFont="1" applyBorder="1" applyAlignment="1">
      <alignment horizontal="center" vertical="center" wrapText="1"/>
    </xf>
    <xf numFmtId="165" fontId="4" fillId="0" borderId="6" xfId="1" applyNumberFormat="1" applyFont="1" applyBorder="1" applyAlignment="1">
      <alignment horizontal="center" wrapText="1"/>
    </xf>
    <xf numFmtId="165" fontId="4" fillId="0" borderId="6" xfId="1" applyNumberFormat="1" applyFont="1" applyBorder="1" applyAlignment="1">
      <alignment horizontal="center" vertical="center" wrapText="1"/>
    </xf>
    <xf numFmtId="165" fontId="6" fillId="0" borderId="6" xfId="1" applyNumberFormat="1" applyFont="1" applyBorder="1" applyAlignment="1">
      <alignment horizontal="center" vertical="center" wrapText="1"/>
    </xf>
    <xf numFmtId="175" fontId="6" fillId="0" borderId="6" xfId="2" applyNumberFormat="1"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
  <sheetViews>
    <sheetView tabSelected="1" zoomScale="140" zoomScaleNormal="140" workbookViewId="0">
      <selection activeCell="J8" sqref="J8"/>
    </sheetView>
  </sheetViews>
  <sheetFormatPr defaultRowHeight="12.75" x14ac:dyDescent="0.2"/>
  <cols>
    <col min="1" max="1" width="7.33203125" style="3" customWidth="1"/>
    <col min="2" max="2" width="57" style="1" customWidth="1"/>
    <col min="3" max="3" width="8" style="3" customWidth="1"/>
    <col min="4" max="4" width="8.5" style="3" customWidth="1"/>
    <col min="5" max="5" width="12" style="1" customWidth="1"/>
    <col min="6" max="6" width="11.5" style="1" customWidth="1"/>
    <col min="7" max="7" width="9.1640625" style="3" customWidth="1"/>
    <col min="8" max="8" width="13.33203125" style="1" customWidth="1"/>
    <col min="9" max="9" width="13.83203125" style="1" customWidth="1"/>
    <col min="10" max="10" width="16.5" style="1" customWidth="1"/>
    <col min="11" max="11" width="9.33203125" style="1"/>
    <col min="12" max="12" width="15.1640625" style="1" bestFit="1" customWidth="1"/>
    <col min="13" max="13" width="18.5" style="1" customWidth="1"/>
    <col min="14" max="16384" width="9.33203125" style="1"/>
  </cols>
  <sheetData>
    <row r="1" spans="1:13" ht="15.75" customHeight="1" x14ac:dyDescent="0.2">
      <c r="A1" s="31" t="s">
        <v>46</v>
      </c>
      <c r="B1" s="31"/>
      <c r="C1" s="31"/>
      <c r="D1" s="31"/>
      <c r="E1" s="31"/>
      <c r="F1" s="31"/>
      <c r="G1" s="31"/>
      <c r="H1" s="31"/>
      <c r="I1" s="31"/>
      <c r="J1" s="31"/>
    </row>
    <row r="2" spans="1:13" ht="16.5" customHeight="1" x14ac:dyDescent="0.2">
      <c r="A2" s="32" t="s">
        <v>0</v>
      </c>
      <c r="B2" s="32"/>
      <c r="C2" s="32"/>
      <c r="D2" s="32"/>
      <c r="E2" s="32"/>
      <c r="F2" s="32"/>
      <c r="G2" s="32"/>
      <c r="H2" s="32"/>
      <c r="I2" s="32"/>
      <c r="J2" s="32"/>
    </row>
    <row r="3" spans="1:13" ht="18" customHeight="1" x14ac:dyDescent="0.25">
      <c r="A3" s="31" t="s">
        <v>1</v>
      </c>
      <c r="B3" s="31"/>
      <c r="C3" s="21"/>
      <c r="D3" s="21"/>
      <c r="E3" s="22"/>
      <c r="F3" s="22"/>
      <c r="G3" s="21"/>
      <c r="H3" s="22"/>
      <c r="I3" s="22"/>
      <c r="J3" s="23" t="s">
        <v>2</v>
      </c>
    </row>
    <row r="4" spans="1:13" ht="21" customHeight="1" x14ac:dyDescent="0.2">
      <c r="A4" s="33" t="s">
        <v>3</v>
      </c>
      <c r="B4" s="33"/>
      <c r="C4" s="24"/>
      <c r="D4" s="24"/>
      <c r="E4" s="25"/>
      <c r="F4" s="25"/>
      <c r="G4" s="24"/>
      <c r="H4" s="34" t="s">
        <v>45</v>
      </c>
      <c r="I4" s="34"/>
      <c r="J4" s="34"/>
    </row>
    <row r="5" spans="1:13" ht="13.35" customHeight="1" x14ac:dyDescent="0.2">
      <c r="A5" s="40" t="s">
        <v>4</v>
      </c>
      <c r="B5" s="40" t="s">
        <v>5</v>
      </c>
      <c r="C5" s="40" t="s">
        <v>6</v>
      </c>
      <c r="D5" s="40" t="s">
        <v>7</v>
      </c>
      <c r="E5" s="38" t="s">
        <v>11</v>
      </c>
      <c r="F5" s="39"/>
      <c r="G5" s="40" t="s">
        <v>47</v>
      </c>
      <c r="H5" s="38" t="s">
        <v>12</v>
      </c>
      <c r="I5" s="39"/>
      <c r="J5" s="2" t="s">
        <v>10</v>
      </c>
    </row>
    <row r="6" spans="1:13" ht="13.35" customHeight="1" x14ac:dyDescent="0.2">
      <c r="A6" s="41"/>
      <c r="B6" s="41"/>
      <c r="C6" s="41"/>
      <c r="D6" s="41"/>
      <c r="E6" s="2" t="s">
        <v>8</v>
      </c>
      <c r="F6" s="2" t="s">
        <v>9</v>
      </c>
      <c r="G6" s="41"/>
      <c r="H6" s="30" t="s">
        <v>8</v>
      </c>
      <c r="I6" s="30" t="s">
        <v>9</v>
      </c>
      <c r="J6" s="4" t="s">
        <v>13</v>
      </c>
    </row>
    <row r="7" spans="1:13" ht="14.85" customHeight="1" x14ac:dyDescent="0.25">
      <c r="A7" s="17"/>
      <c r="B7" s="5" t="s">
        <v>14</v>
      </c>
      <c r="C7" s="6"/>
      <c r="D7" s="7"/>
      <c r="E7" s="8"/>
      <c r="F7" s="8"/>
      <c r="G7" s="19"/>
      <c r="H7" s="8"/>
      <c r="I7" s="8"/>
      <c r="J7" s="8"/>
    </row>
    <row r="8" spans="1:13" ht="75" x14ac:dyDescent="0.25">
      <c r="A8" s="19"/>
      <c r="B8" s="10" t="s">
        <v>16</v>
      </c>
      <c r="C8" s="6"/>
      <c r="D8" s="7"/>
      <c r="E8" s="8"/>
      <c r="F8" s="8"/>
      <c r="G8" s="19"/>
      <c r="H8" s="8"/>
      <c r="I8" s="8"/>
      <c r="J8" s="8"/>
    </row>
    <row r="9" spans="1:13" ht="120" x14ac:dyDescent="0.25">
      <c r="A9" s="13">
        <v>1</v>
      </c>
      <c r="B9" s="9" t="s">
        <v>34</v>
      </c>
      <c r="C9" s="6"/>
      <c r="D9" s="7"/>
      <c r="E9" s="8"/>
      <c r="F9" s="8"/>
      <c r="G9" s="19"/>
      <c r="H9" s="8"/>
      <c r="I9" s="8"/>
      <c r="J9" s="8"/>
    </row>
    <row r="10" spans="1:13" ht="15" x14ac:dyDescent="0.25">
      <c r="A10" s="20">
        <v>1.1000000000000001</v>
      </c>
      <c r="B10" s="10" t="s">
        <v>17</v>
      </c>
      <c r="C10" s="6" t="s">
        <v>15</v>
      </c>
      <c r="D10" s="7">
        <v>300</v>
      </c>
      <c r="E10" s="11">
        <v>572</v>
      </c>
      <c r="F10" s="11">
        <v>200</v>
      </c>
      <c r="G10" s="45">
        <v>260</v>
      </c>
      <c r="H10" s="11">
        <f>G10*E10</f>
        <v>148720</v>
      </c>
      <c r="I10" s="11">
        <f>G10*F10</f>
        <v>52000</v>
      </c>
      <c r="J10" s="11">
        <f>I10+H10</f>
        <v>200720</v>
      </c>
      <c r="M10" s="28"/>
    </row>
    <row r="11" spans="1:13" ht="15" x14ac:dyDescent="0.2">
      <c r="A11" s="20">
        <v>1.2</v>
      </c>
      <c r="B11" s="10" t="s">
        <v>18</v>
      </c>
      <c r="C11" s="12" t="s">
        <v>15</v>
      </c>
      <c r="D11" s="13">
        <v>40</v>
      </c>
      <c r="E11" s="11">
        <v>3021</v>
      </c>
      <c r="F11" s="11">
        <v>400</v>
      </c>
      <c r="G11" s="45">
        <v>55</v>
      </c>
      <c r="H11" s="11">
        <f t="shared" ref="H11:H13" si="0">G11*E11</f>
        <v>166155</v>
      </c>
      <c r="I11" s="11">
        <f t="shared" ref="I11:I13" si="1">G11*F11</f>
        <v>22000</v>
      </c>
      <c r="J11" s="11">
        <f t="shared" ref="J11:J26" si="2">I11+H11</f>
        <v>188155</v>
      </c>
      <c r="M11" s="28"/>
    </row>
    <row r="12" spans="1:13" ht="15" x14ac:dyDescent="0.2">
      <c r="A12" s="20">
        <v>1.3</v>
      </c>
      <c r="B12" s="10" t="s">
        <v>19</v>
      </c>
      <c r="C12" s="12" t="s">
        <v>15</v>
      </c>
      <c r="D12" s="13">
        <v>30</v>
      </c>
      <c r="E12" s="11">
        <v>5288</v>
      </c>
      <c r="F12" s="11">
        <v>500</v>
      </c>
      <c r="G12" s="45">
        <v>22</v>
      </c>
      <c r="H12" s="11">
        <f t="shared" si="0"/>
        <v>116336</v>
      </c>
      <c r="I12" s="11">
        <f t="shared" si="1"/>
        <v>11000</v>
      </c>
      <c r="J12" s="11">
        <f t="shared" si="2"/>
        <v>127336</v>
      </c>
      <c r="M12" s="28"/>
    </row>
    <row r="13" spans="1:13" ht="15" x14ac:dyDescent="0.2">
      <c r="A13" s="20">
        <v>1.4</v>
      </c>
      <c r="B13" s="10" t="s">
        <v>20</v>
      </c>
      <c r="C13" s="12" t="s">
        <v>15</v>
      </c>
      <c r="D13" s="13">
        <v>330</v>
      </c>
      <c r="E13" s="11">
        <v>7626</v>
      </c>
      <c r="F13" s="11">
        <v>700</v>
      </c>
      <c r="G13" s="45">
        <v>325</v>
      </c>
      <c r="H13" s="11">
        <f t="shared" si="0"/>
        <v>2478450</v>
      </c>
      <c r="I13" s="11">
        <f t="shared" si="1"/>
        <v>227500</v>
      </c>
      <c r="J13" s="11">
        <f t="shared" si="2"/>
        <v>2705950</v>
      </c>
      <c r="M13" s="28"/>
    </row>
    <row r="14" spans="1:13" ht="16.7" customHeight="1" x14ac:dyDescent="0.2">
      <c r="A14" s="13">
        <v>2</v>
      </c>
      <c r="B14" s="10" t="s">
        <v>21</v>
      </c>
      <c r="C14" s="15"/>
      <c r="D14" s="16"/>
      <c r="E14" s="14"/>
      <c r="F14" s="14"/>
      <c r="G14" s="46"/>
      <c r="H14" s="11"/>
      <c r="I14" s="11"/>
      <c r="J14" s="11"/>
      <c r="M14" s="28"/>
    </row>
    <row r="15" spans="1:13" ht="14.25" customHeight="1" x14ac:dyDescent="0.2">
      <c r="A15" s="20">
        <v>2.1</v>
      </c>
      <c r="B15" s="10" t="s">
        <v>23</v>
      </c>
      <c r="C15" s="15" t="s">
        <v>22</v>
      </c>
      <c r="D15" s="16">
        <v>1</v>
      </c>
      <c r="E15" s="11">
        <v>114406</v>
      </c>
      <c r="F15" s="11">
        <v>5000</v>
      </c>
      <c r="G15" s="45">
        <v>1</v>
      </c>
      <c r="H15" s="11">
        <f t="shared" ref="H15:H17" si="3">G15*E15</f>
        <v>114406</v>
      </c>
      <c r="I15" s="11">
        <f t="shared" ref="I15:I17" si="4">G15*F15</f>
        <v>5000</v>
      </c>
      <c r="J15" s="11">
        <f t="shared" si="2"/>
        <v>119406</v>
      </c>
      <c r="M15" s="28"/>
    </row>
    <row r="16" spans="1:13" ht="15" x14ac:dyDescent="0.2">
      <c r="A16" s="20">
        <v>2.2000000000000002</v>
      </c>
      <c r="B16" s="10" t="s">
        <v>24</v>
      </c>
      <c r="C16" s="12" t="s">
        <v>25</v>
      </c>
      <c r="D16" s="13">
        <v>2</v>
      </c>
      <c r="E16" s="11">
        <v>162309</v>
      </c>
      <c r="F16" s="11">
        <v>6000</v>
      </c>
      <c r="G16" s="45">
        <v>2</v>
      </c>
      <c r="H16" s="11">
        <f t="shared" si="3"/>
        <v>324618</v>
      </c>
      <c r="I16" s="11">
        <f t="shared" si="4"/>
        <v>12000</v>
      </c>
      <c r="J16" s="11">
        <f t="shared" si="2"/>
        <v>336618</v>
      </c>
      <c r="M16" s="28"/>
    </row>
    <row r="17" spans="1:13" ht="15" x14ac:dyDescent="0.2">
      <c r="A17" s="20">
        <v>2.2999999999999998</v>
      </c>
      <c r="B17" s="10" t="s">
        <v>26</v>
      </c>
      <c r="C17" s="12" t="s">
        <v>22</v>
      </c>
      <c r="D17" s="13">
        <v>1</v>
      </c>
      <c r="E17" s="11">
        <v>224915</v>
      </c>
      <c r="F17" s="11">
        <v>8000</v>
      </c>
      <c r="G17" s="45">
        <v>1</v>
      </c>
      <c r="H17" s="11">
        <f t="shared" si="3"/>
        <v>224915</v>
      </c>
      <c r="I17" s="11">
        <f t="shared" si="4"/>
        <v>8000</v>
      </c>
      <c r="J17" s="11">
        <f t="shared" si="2"/>
        <v>232915</v>
      </c>
      <c r="M17" s="28"/>
    </row>
    <row r="18" spans="1:13" ht="16.7" customHeight="1" x14ac:dyDescent="0.2">
      <c r="A18" s="13">
        <v>3</v>
      </c>
      <c r="B18" s="10" t="s">
        <v>27</v>
      </c>
      <c r="C18" s="15"/>
      <c r="D18" s="16"/>
      <c r="E18" s="11">
        <v>0</v>
      </c>
      <c r="F18" s="11"/>
      <c r="G18" s="45"/>
      <c r="H18" s="11"/>
      <c r="I18" s="11"/>
      <c r="J18" s="11"/>
      <c r="M18" s="28"/>
    </row>
    <row r="19" spans="1:13" ht="14.25" customHeight="1" x14ac:dyDescent="0.2">
      <c r="A19" s="20">
        <v>3.1</v>
      </c>
      <c r="B19" s="10" t="s">
        <v>28</v>
      </c>
      <c r="C19" s="15" t="s">
        <v>25</v>
      </c>
      <c r="D19" s="16">
        <v>55</v>
      </c>
      <c r="E19" s="11">
        <v>8262</v>
      </c>
      <c r="F19" s="11">
        <v>1000</v>
      </c>
      <c r="G19" s="45">
        <v>53</v>
      </c>
      <c r="H19" s="11">
        <f t="shared" ref="H19" si="5">G19*E19</f>
        <v>437886</v>
      </c>
      <c r="I19" s="11">
        <f t="shared" ref="I19" si="6">G19*F19</f>
        <v>53000</v>
      </c>
      <c r="J19" s="11">
        <f t="shared" si="2"/>
        <v>490886</v>
      </c>
      <c r="M19" s="28"/>
    </row>
    <row r="20" spans="1:13" ht="15.75" customHeight="1" x14ac:dyDescent="0.2">
      <c r="A20" s="13">
        <v>4</v>
      </c>
      <c r="B20" s="10" t="s">
        <v>29</v>
      </c>
      <c r="C20" s="15"/>
      <c r="D20" s="16"/>
      <c r="E20" s="14"/>
      <c r="F20" s="14"/>
      <c r="G20" s="46"/>
      <c r="H20" s="11"/>
      <c r="I20" s="11"/>
      <c r="J20" s="11"/>
      <c r="M20" s="28"/>
    </row>
    <row r="21" spans="1:13" ht="15" customHeight="1" x14ac:dyDescent="0.2">
      <c r="A21" s="20">
        <v>4.0999999999999996</v>
      </c>
      <c r="B21" s="10" t="s">
        <v>28</v>
      </c>
      <c r="C21" s="15" t="s">
        <v>25</v>
      </c>
      <c r="D21" s="16">
        <v>55</v>
      </c>
      <c r="E21" s="11">
        <v>14703</v>
      </c>
      <c r="F21" s="11">
        <v>1500</v>
      </c>
      <c r="G21" s="45">
        <v>53</v>
      </c>
      <c r="H21" s="11">
        <f t="shared" ref="H21:H26" si="7">G21*E21</f>
        <v>779259</v>
      </c>
      <c r="I21" s="11">
        <f t="shared" ref="I21:I26" si="8">G21*F21</f>
        <v>79500</v>
      </c>
      <c r="J21" s="11">
        <f t="shared" si="2"/>
        <v>858759</v>
      </c>
      <c r="M21" s="28"/>
    </row>
    <row r="22" spans="1:13" ht="90" x14ac:dyDescent="0.25">
      <c r="A22" s="13">
        <v>5</v>
      </c>
      <c r="B22" s="10" t="s">
        <v>35</v>
      </c>
      <c r="C22" s="6" t="s">
        <v>30</v>
      </c>
      <c r="D22" s="7">
        <v>1</v>
      </c>
      <c r="E22" s="26">
        <v>50847</v>
      </c>
      <c r="F22" s="26">
        <v>20000</v>
      </c>
      <c r="G22" s="47">
        <v>1</v>
      </c>
      <c r="H22" s="44">
        <f t="shared" si="7"/>
        <v>50847</v>
      </c>
      <c r="I22" s="44">
        <f t="shared" si="8"/>
        <v>20000</v>
      </c>
      <c r="J22" s="26">
        <f t="shared" si="2"/>
        <v>70847</v>
      </c>
      <c r="M22" s="28"/>
    </row>
    <row r="23" spans="1:13" ht="60" x14ac:dyDescent="0.25">
      <c r="A23" s="13">
        <v>6</v>
      </c>
      <c r="B23" s="10" t="s">
        <v>49</v>
      </c>
      <c r="C23" s="6" t="s">
        <v>30</v>
      </c>
      <c r="D23" s="7">
        <v>1</v>
      </c>
      <c r="E23" s="26">
        <v>12711</v>
      </c>
      <c r="F23" s="26">
        <v>20000</v>
      </c>
      <c r="G23" s="47">
        <v>1</v>
      </c>
      <c r="H23" s="44">
        <f t="shared" si="7"/>
        <v>12711</v>
      </c>
      <c r="I23" s="44">
        <f t="shared" si="8"/>
        <v>20000</v>
      </c>
      <c r="J23" s="26">
        <f t="shared" si="2"/>
        <v>32711</v>
      </c>
      <c r="M23" s="28"/>
    </row>
    <row r="24" spans="1:13" ht="31.5" customHeight="1" x14ac:dyDescent="0.25">
      <c r="A24" s="13">
        <v>7</v>
      </c>
      <c r="B24" s="10" t="s">
        <v>31</v>
      </c>
      <c r="C24" s="15" t="s">
        <v>30</v>
      </c>
      <c r="D24" s="16">
        <v>1</v>
      </c>
      <c r="E24" s="26">
        <v>127118</v>
      </c>
      <c r="F24" s="26">
        <v>100000</v>
      </c>
      <c r="G24" s="47">
        <v>1</v>
      </c>
      <c r="H24" s="44">
        <f t="shared" si="7"/>
        <v>127118</v>
      </c>
      <c r="I24" s="44">
        <f t="shared" si="8"/>
        <v>100000</v>
      </c>
      <c r="J24" s="26">
        <f t="shared" si="2"/>
        <v>227118</v>
      </c>
      <c r="M24" s="28"/>
    </row>
    <row r="25" spans="1:13" ht="17.850000000000001" customHeight="1" x14ac:dyDescent="0.25">
      <c r="A25" s="13">
        <v>8</v>
      </c>
      <c r="B25" s="10" t="s">
        <v>32</v>
      </c>
      <c r="C25" s="12" t="s">
        <v>30</v>
      </c>
      <c r="D25" s="13">
        <v>1</v>
      </c>
      <c r="E25" s="26">
        <v>16949</v>
      </c>
      <c r="F25" s="26">
        <v>30000</v>
      </c>
      <c r="G25" s="47">
        <v>1</v>
      </c>
      <c r="H25" s="44">
        <f t="shared" si="7"/>
        <v>16949</v>
      </c>
      <c r="I25" s="44">
        <f t="shared" si="8"/>
        <v>30000</v>
      </c>
      <c r="J25" s="26">
        <f t="shared" si="2"/>
        <v>46949</v>
      </c>
      <c r="M25" s="28"/>
    </row>
    <row r="26" spans="1:13" ht="30" customHeight="1" x14ac:dyDescent="0.25">
      <c r="A26" s="13">
        <v>9</v>
      </c>
      <c r="B26" s="10" t="s">
        <v>33</v>
      </c>
      <c r="C26" s="15" t="s">
        <v>30</v>
      </c>
      <c r="D26" s="16">
        <v>1</v>
      </c>
      <c r="E26" s="27">
        <v>0</v>
      </c>
      <c r="F26" s="27">
        <v>200000</v>
      </c>
      <c r="G26" s="48">
        <v>1</v>
      </c>
      <c r="H26" s="44">
        <f t="shared" si="7"/>
        <v>0</v>
      </c>
      <c r="I26" s="44">
        <f t="shared" si="8"/>
        <v>200000</v>
      </c>
      <c r="J26" s="26">
        <f t="shared" si="2"/>
        <v>200000</v>
      </c>
      <c r="M26" s="28"/>
    </row>
    <row r="27" spans="1:13" ht="17.850000000000001" customHeight="1" x14ac:dyDescent="0.25">
      <c r="A27" s="17"/>
      <c r="B27" s="35" t="s">
        <v>48</v>
      </c>
      <c r="C27" s="36"/>
      <c r="D27" s="36"/>
      <c r="E27" s="37"/>
      <c r="F27" s="18"/>
      <c r="G27" s="49"/>
      <c r="H27" s="18">
        <f>SUM(H8:H26)</f>
        <v>4998370</v>
      </c>
      <c r="I27" s="18">
        <f>SUM(I8:I26)</f>
        <v>840000</v>
      </c>
      <c r="J27" s="18">
        <f>SUM(J8:J26)</f>
        <v>5838370</v>
      </c>
      <c r="M27" s="29"/>
    </row>
    <row r="28" spans="1:13" ht="17.850000000000001" customHeight="1" x14ac:dyDescent="0.25">
      <c r="A28" s="17"/>
      <c r="B28" s="35" t="s">
        <v>41</v>
      </c>
      <c r="C28" s="36"/>
      <c r="D28" s="36"/>
      <c r="E28" s="37"/>
      <c r="F28" s="43">
        <v>3.959E-2</v>
      </c>
      <c r="G28" s="50"/>
      <c r="H28" s="18">
        <v>202045.97999999998</v>
      </c>
      <c r="I28" s="18">
        <v>67090</v>
      </c>
      <c r="J28" s="18">
        <f t="shared" ref="J28" si="9">J27*2%</f>
        <v>116767.40000000001</v>
      </c>
    </row>
    <row r="29" spans="1:13" ht="17.850000000000001" customHeight="1" x14ac:dyDescent="0.25">
      <c r="A29" s="17"/>
      <c r="B29" s="35" t="s">
        <v>43</v>
      </c>
      <c r="C29" s="36"/>
      <c r="D29" s="36"/>
      <c r="E29" s="37"/>
      <c r="F29" s="18"/>
      <c r="G29" s="49"/>
      <c r="H29" s="18">
        <f>H27-H28</f>
        <v>4796324.0199999996</v>
      </c>
      <c r="I29" s="18">
        <f t="shared" ref="I29:J29" si="10">I27-I28</f>
        <v>772910</v>
      </c>
      <c r="J29" s="18">
        <f t="shared" si="10"/>
        <v>5721602.5999999996</v>
      </c>
      <c r="L29" s="28">
        <f>I27*3.9599%</f>
        <v>33263.160000000003</v>
      </c>
    </row>
    <row r="30" spans="1:13" ht="17.850000000000001" customHeight="1" x14ac:dyDescent="0.25">
      <c r="A30" s="17"/>
      <c r="B30" s="35" t="s">
        <v>42</v>
      </c>
      <c r="C30" s="36"/>
      <c r="D30" s="36"/>
      <c r="E30" s="37"/>
      <c r="F30" s="18"/>
      <c r="G30" s="49"/>
      <c r="H30" s="18">
        <f>H29*18%</f>
        <v>863338.32359999989</v>
      </c>
      <c r="I30" s="18">
        <f>I29*15%</f>
        <v>115936.5</v>
      </c>
      <c r="J30" s="18">
        <f>H30+I30</f>
        <v>979274.82359999989</v>
      </c>
      <c r="L30" s="28">
        <f>I27-L29</f>
        <v>806736.84</v>
      </c>
      <c r="M30" s="28">
        <f>H27*4.12317%</f>
        <v>206091.29232900002</v>
      </c>
    </row>
    <row r="31" spans="1:13" ht="17.850000000000001" customHeight="1" x14ac:dyDescent="0.25">
      <c r="A31" s="17"/>
      <c r="B31" s="35" t="s">
        <v>44</v>
      </c>
      <c r="C31" s="36"/>
      <c r="D31" s="36"/>
      <c r="E31" s="37"/>
      <c r="F31" s="18"/>
      <c r="G31" s="49"/>
      <c r="H31" s="18">
        <f>H29+H30</f>
        <v>5659662.3435999993</v>
      </c>
      <c r="I31" s="18">
        <f>I29+I30</f>
        <v>888846.5</v>
      </c>
      <c r="J31" s="18">
        <f>H31+I31</f>
        <v>6548508.8435999993</v>
      </c>
    </row>
    <row r="33" spans="1:10" ht="15" x14ac:dyDescent="0.2">
      <c r="A33" s="42" t="s">
        <v>40</v>
      </c>
      <c r="B33" s="42"/>
      <c r="I33" s="28">
        <f>I27*7.78%</f>
        <v>65352.000000000007</v>
      </c>
      <c r="J33" s="28"/>
    </row>
    <row r="34" spans="1:10" x14ac:dyDescent="0.2">
      <c r="A34" s="1" t="s">
        <v>36</v>
      </c>
      <c r="J34" s="28"/>
    </row>
    <row r="35" spans="1:10" x14ac:dyDescent="0.2">
      <c r="A35" s="1" t="s">
        <v>37</v>
      </c>
      <c r="J35" s="28"/>
    </row>
    <row r="36" spans="1:10" x14ac:dyDescent="0.2">
      <c r="A36" s="1" t="s">
        <v>38</v>
      </c>
    </row>
    <row r="37" spans="1:10" x14ac:dyDescent="0.2">
      <c r="A37" s="1" t="s">
        <v>39</v>
      </c>
    </row>
  </sheetData>
  <mergeCells count="18">
    <mergeCell ref="A33:B33"/>
    <mergeCell ref="B28:E28"/>
    <mergeCell ref="B30:E30"/>
    <mergeCell ref="B31:E31"/>
    <mergeCell ref="B29:E29"/>
    <mergeCell ref="B27:E27"/>
    <mergeCell ref="H5:I5"/>
    <mergeCell ref="A5:A6"/>
    <mergeCell ref="B5:B6"/>
    <mergeCell ref="C5:C6"/>
    <mergeCell ref="D5:D6"/>
    <mergeCell ref="E5:F5"/>
    <mergeCell ref="G5:G6"/>
    <mergeCell ref="A1:J1"/>
    <mergeCell ref="A2:J2"/>
    <mergeCell ref="A3:B3"/>
    <mergeCell ref="A4:B4"/>
    <mergeCell ref="H4:J4"/>
  </mergeCells>
  <pageMargins left="0.31496062992125984" right="0.31496062992125984" top="0.35433070866141736" bottom="0.35433070866141736"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KAREEM</dc:title>
  <dc:creator>Zahid H. Subzwari,</dc:creator>
  <cp:lastModifiedBy>Rehan Aslam</cp:lastModifiedBy>
  <cp:lastPrinted>2025-05-13T11:22:01Z</cp:lastPrinted>
  <dcterms:created xsi:type="dcterms:W3CDTF">2024-07-05T07:09:59Z</dcterms:created>
  <dcterms:modified xsi:type="dcterms:W3CDTF">2025-05-13T11:22:44Z</dcterms:modified>
</cp:coreProperties>
</file>