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A7847B34-2C8D-4762-98B1-2DA65A098748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686" i="12" l="1"/>
  <c r="G687" i="12"/>
  <c r="G688" i="12" s="1"/>
  <c r="G689" i="12" s="1"/>
  <c r="E621" i="3" l="1"/>
  <c r="F621" i="3" s="1"/>
  <c r="E620" i="3" l="1"/>
  <c r="F620" i="3" s="1"/>
  <c r="E619" i="3" l="1"/>
  <c r="F619" i="3" s="1"/>
  <c r="F629" i="3"/>
  <c r="H630" i="3" s="1"/>
  <c r="F628" i="3"/>
  <c r="C626" i="3"/>
  <c r="C627" i="3" s="1"/>
  <c r="C630" i="3" s="1"/>
  <c r="C631" i="3" s="1"/>
  <c r="C632" i="3" s="1"/>
  <c r="K625" i="3"/>
  <c r="K626" i="3" s="1"/>
  <c r="F610" i="3"/>
  <c r="H609" i="3"/>
  <c r="C608" i="3"/>
  <c r="H627" i="3" l="1"/>
  <c r="H628" i="3" s="1"/>
  <c r="H631" i="3" s="1"/>
  <c r="C628" i="3"/>
  <c r="E605" i="3" l="1"/>
  <c r="F605" i="3" s="1"/>
  <c r="F611" i="3" l="1"/>
  <c r="H612" i="3" s="1"/>
  <c r="H610" i="3"/>
  <c r="C609" i="3"/>
  <c r="C612" i="3" s="1"/>
  <c r="C613" i="3" s="1"/>
  <c r="C614" i="3" s="1"/>
  <c r="K607" i="3"/>
  <c r="K608" i="3" s="1"/>
  <c r="H613" i="3" l="1"/>
  <c r="C610" i="3"/>
  <c r="E604" i="3" l="1"/>
  <c r="F604" i="3" s="1"/>
  <c r="N14" i="6" l="1"/>
  <c r="N13" i="6"/>
  <c r="E603" i="3" l="1"/>
  <c r="F603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<sst xmlns="http://schemas.openxmlformats.org/spreadsheetml/2006/main" count="11969" uniqueCount="8820">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</sst>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75" workbookViewId="0">
      <selection activeCell="A2697" sqref="A2697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1"/>
      <c r="B1" s="781"/>
      <c r="C1" s="781"/>
      <c r="D1" s="781"/>
      <c r="E1" s="78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6" t="s">
        <v>3196</v>
      </c>
      <c r="F1120" s="786"/>
      <c r="G1120" s="78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7" t="s">
        <v>4117</v>
      </c>
      <c r="B1490" s="789"/>
      <c r="C1490" s="791" t="s">
        <v>4118</v>
      </c>
      <c r="D1490" s="793"/>
      <c r="E1490" s="793"/>
    </row>
    <row r="1491" spans="1:5" ht="26.45" customHeight="1" x14ac:dyDescent="0.25">
      <c r="A1491" s="788"/>
      <c r="B1491" s="790"/>
      <c r="C1491" s="792"/>
      <c r="D1491" s="794"/>
      <c r="E1491" s="79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5" t="s">
        <v>4925</v>
      </c>
      <c r="D1803" s="79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6" t="s">
        <v>5164</v>
      </c>
      <c r="I1893" s="79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8" t="s">
        <v>5481</v>
      </c>
      <c r="E2010" s="79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0" t="s">
        <v>5573</v>
      </c>
      <c r="G2048" s="80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0" t="s">
        <v>5904</v>
      </c>
      <c r="D2183" s="780"/>
      <c r="E2183" s="78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1"/>
      <c r="B2303" s="63" t="s">
        <v>6193</v>
      </c>
      <c r="C2303" s="241"/>
      <c r="D2303" s="289"/>
      <c r="E2303" s="200"/>
    </row>
    <row r="2304" spans="1:5" ht="20.25" customHeight="1" x14ac:dyDescent="0.3">
      <c r="A2304" s="80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3" t="s">
        <v>6516</v>
      </c>
      <c r="E2443" s="80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4" t="s">
        <v>6524</v>
      </c>
      <c r="C2446" s="80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5" t="s">
        <v>8122</v>
      </c>
      <c r="C2687" s="805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691" activePane="bottomLeft" state="frozen"/>
      <selection pane="bottomLeft" activeCell="D706" sqref="D706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119232566.84999999</v>
      </c>
      <c r="Q4" s="373">
        <f>P4+P5</f>
        <v>254815119.53999999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166164184.84999999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176249037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10084852.150000006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91914198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188758883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45742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45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45" t="s">
        <v>8517</v>
      </c>
      <c r="C701" s="745" t="s">
        <v>8347</v>
      </c>
      <c r="D701" s="717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5.5" x14ac:dyDescent="0.3">
      <c r="A702" s="707">
        <v>45751</v>
      </c>
      <c r="B702" s="745" t="s">
        <v>8266</v>
      </c>
      <c r="C702" s="745" t="s">
        <v>8074</v>
      </c>
      <c r="D702" s="717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45"/>
      <c r="C703" s="745"/>
      <c r="D703" s="717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 t="s">
        <v>8807</v>
      </c>
      <c r="E704" s="709"/>
      <c r="F704" s="709">
        <v>5000000</v>
      </c>
      <c r="G704" s="711">
        <f t="shared" si="61"/>
        <v>5084861.1500000004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 t="s">
        <v>8807</v>
      </c>
      <c r="E705" s="709"/>
      <c r="F705" s="709">
        <v>5000000</v>
      </c>
      <c r="G705" s="711">
        <f t="shared" si="61"/>
        <v>10084861.15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09"/>
      <c r="G706" s="711"/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2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2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2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2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2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2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2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2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2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2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2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2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2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2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2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2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2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2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2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2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2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2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2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2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2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2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2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2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2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2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2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2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2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2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2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2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2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2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2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2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2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2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2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2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2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2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2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2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2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2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2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2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2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2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2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2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2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2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2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2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2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2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2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3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3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3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3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3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3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3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4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5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5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6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6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7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8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8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8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8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8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8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8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8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8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8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8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8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8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8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8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8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8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8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8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69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0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1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2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2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3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33"/>
  <sheetViews>
    <sheetView zoomScaleNormal="100" zoomScaleSheetLayoutView="110" workbookViewId="0">
      <pane ySplit="1" topLeftCell="A602" activePane="bottomLeft" state="frozen"/>
      <selection pane="bottomLeft" activeCell="D621" sqref="D62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3" t="s">
        <v>65</v>
      </c>
      <c r="C4" s="824"/>
      <c r="D4" s="824"/>
      <c r="E4" s="824"/>
      <c r="F4" s="825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3" t="s">
        <v>65</v>
      </c>
      <c r="C7" s="824"/>
      <c r="D7" s="824"/>
      <c r="E7" s="824"/>
      <c r="F7" s="825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3" t="s">
        <v>65</v>
      </c>
      <c r="C9" s="824"/>
      <c r="D9" s="824"/>
      <c r="E9" s="824"/>
      <c r="F9" s="825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3" t="s">
        <v>65</v>
      </c>
      <c r="C10" s="824"/>
      <c r="D10" s="824"/>
      <c r="E10" s="824"/>
      <c r="F10" s="825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3" t="s">
        <v>65</v>
      </c>
      <c r="C11" s="824"/>
      <c r="D11" s="824"/>
      <c r="E11" s="824"/>
      <c r="F11" s="825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3" t="s">
        <v>65</v>
      </c>
      <c r="C18" s="824"/>
      <c r="D18" s="824"/>
      <c r="E18" s="824"/>
      <c r="F18" s="825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3" t="s">
        <v>65</v>
      </c>
      <c r="C19" s="824"/>
      <c r="D19" s="824"/>
      <c r="E19" s="824"/>
      <c r="F19" s="825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3" t="s">
        <v>65</v>
      </c>
      <c r="C20" s="824"/>
      <c r="D20" s="824"/>
      <c r="E20" s="824"/>
      <c r="F20" s="825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3" t="s">
        <v>65</v>
      </c>
      <c r="C26" s="824"/>
      <c r="D26" s="824"/>
      <c r="E26" s="824"/>
      <c r="F26" s="825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3" t="s">
        <v>65</v>
      </c>
      <c r="C31" s="824"/>
      <c r="D31" s="824"/>
      <c r="E31" s="824"/>
      <c r="F31" s="825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3" t="s">
        <v>65</v>
      </c>
      <c r="C36" s="824"/>
      <c r="D36" s="824"/>
      <c r="E36" s="824"/>
      <c r="F36" s="825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3" t="s">
        <v>65</v>
      </c>
      <c r="C37" s="824"/>
      <c r="D37" s="824"/>
      <c r="E37" s="824"/>
      <c r="F37" s="825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3" t="s">
        <v>65</v>
      </c>
      <c r="C43" s="824"/>
      <c r="D43" s="824"/>
      <c r="E43" s="824"/>
      <c r="F43" s="825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3" t="s">
        <v>65</v>
      </c>
      <c r="C44" s="824"/>
      <c r="D44" s="824"/>
      <c r="E44" s="824"/>
      <c r="F44" s="825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3" t="s">
        <v>65</v>
      </c>
      <c r="C46" s="824"/>
      <c r="D46" s="824"/>
      <c r="E46" s="824"/>
      <c r="F46" s="825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3" t="s">
        <v>65</v>
      </c>
      <c r="C49" s="824"/>
      <c r="D49" s="824"/>
      <c r="E49" s="824"/>
      <c r="F49" s="825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3" t="s">
        <v>65</v>
      </c>
      <c r="C50" s="824"/>
      <c r="D50" s="824"/>
      <c r="E50" s="824"/>
      <c r="F50" s="825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3" t="s">
        <v>65</v>
      </c>
      <c r="C69" s="824"/>
      <c r="D69" s="824"/>
      <c r="E69" s="824"/>
      <c r="F69" s="825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3" t="s">
        <v>65</v>
      </c>
      <c r="C82" s="824"/>
      <c r="D82" s="824"/>
      <c r="E82" s="824"/>
      <c r="F82" s="825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6" t="s">
        <v>7706</v>
      </c>
      <c r="B327" s="827"/>
      <c r="C327" s="827"/>
      <c r="D327" s="827"/>
      <c r="E327" s="827"/>
      <c r="F327" s="827"/>
      <c r="G327" s="827"/>
      <c r="H327" s="82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6" t="s">
        <v>7705</v>
      </c>
      <c r="B353" s="827"/>
      <c r="C353" s="827"/>
      <c r="D353" s="827"/>
      <c r="E353" s="827"/>
      <c r="F353" s="827"/>
      <c r="G353" s="827"/>
      <c r="H353" s="82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6" t="s">
        <v>7745</v>
      </c>
      <c r="B371" s="827"/>
      <c r="C371" s="827"/>
      <c r="D371" s="827"/>
      <c r="E371" s="827"/>
      <c r="F371" s="827"/>
      <c r="G371" s="827"/>
      <c r="H371" s="82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1" t="s">
        <v>7907</v>
      </c>
      <c r="B384" s="822"/>
      <c r="C384" s="822"/>
      <c r="D384" s="822"/>
      <c r="E384" s="822"/>
      <c r="F384" s="822"/>
      <c r="G384" s="822"/>
      <c r="H384" s="651"/>
    </row>
    <row r="385" spans="1:9" s="7" customFormat="1" ht="28.5" x14ac:dyDescent="0.25">
      <c r="A385" s="821"/>
      <c r="B385" s="822"/>
      <c r="C385" s="822"/>
      <c r="D385" s="822"/>
      <c r="E385" s="822"/>
      <c r="F385" s="822"/>
      <c r="G385" s="82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8" t="s">
        <v>7907</v>
      </c>
      <c r="B391" s="819"/>
      <c r="C391" s="819"/>
      <c r="D391" s="819"/>
      <c r="E391" s="819"/>
      <c r="F391" s="819"/>
      <c r="G391" s="81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4" t="s">
        <v>7792</v>
      </c>
      <c r="B399" s="815"/>
      <c r="C399" s="815"/>
      <c r="D399" s="815"/>
      <c r="E399" s="815"/>
      <c r="F399" s="815"/>
      <c r="G399" s="815"/>
      <c r="H399" s="81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1" t="s">
        <v>7849</v>
      </c>
      <c r="B410" s="822"/>
      <c r="C410" s="822"/>
      <c r="D410" s="822"/>
      <c r="E410" s="822"/>
      <c r="F410" s="822"/>
      <c r="G410" s="82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4" t="s">
        <v>7870</v>
      </c>
      <c r="B424" s="815"/>
      <c r="C424" s="815"/>
      <c r="D424" s="815"/>
      <c r="E424" s="815"/>
      <c r="F424" s="815"/>
      <c r="G424" s="815"/>
      <c r="H424" s="81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7" t="s">
        <v>7920</v>
      </c>
      <c r="K425" s="81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8" t="s">
        <v>7908</v>
      </c>
      <c r="B440" s="819"/>
      <c r="C440" s="819"/>
      <c r="D440" s="819"/>
      <c r="E440" s="819"/>
      <c r="F440" s="819"/>
      <c r="G440" s="81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7" t="s">
        <v>7920</v>
      </c>
      <c r="K442" s="81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4" t="s">
        <v>7945</v>
      </c>
      <c r="B451" s="815"/>
      <c r="C451" s="815"/>
      <c r="D451" s="815"/>
      <c r="E451" s="815"/>
      <c r="F451" s="815"/>
      <c r="G451" s="815"/>
      <c r="H451" s="816"/>
      <c r="J451" s="817" t="s">
        <v>7920</v>
      </c>
      <c r="K451" s="81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8" t="s">
        <v>7952</v>
      </c>
      <c r="B462" s="819"/>
      <c r="C462" s="819"/>
      <c r="D462" s="819"/>
      <c r="E462" s="819"/>
      <c r="F462" s="819"/>
      <c r="G462" s="81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7"/>
      <c r="K464" s="81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4" t="s">
        <v>7954</v>
      </c>
      <c r="B472" s="815"/>
      <c r="C472" s="815"/>
      <c r="D472" s="815"/>
      <c r="E472" s="815"/>
      <c r="F472" s="815"/>
      <c r="G472" s="815"/>
      <c r="H472" s="81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7"/>
      <c r="K477" s="81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8" t="s">
        <v>8166</v>
      </c>
      <c r="B482" s="819"/>
      <c r="C482" s="819"/>
      <c r="D482" s="819"/>
      <c r="E482" s="819"/>
      <c r="F482" s="819"/>
      <c r="G482" s="81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4" t="s">
        <v>8259</v>
      </c>
      <c r="B490" s="815"/>
      <c r="C490" s="815"/>
      <c r="D490" s="815"/>
      <c r="E490" s="815"/>
      <c r="F490" s="815"/>
      <c r="G490" s="815"/>
      <c r="H490" s="81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7"/>
      <c r="K495" s="81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8" t="s">
        <v>8272</v>
      </c>
      <c r="B500" s="819"/>
      <c r="C500" s="819"/>
      <c r="D500" s="819"/>
      <c r="E500" s="819"/>
      <c r="F500" s="819"/>
      <c r="G500" s="81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4" t="s">
        <v>8273</v>
      </c>
      <c r="B509" s="815"/>
      <c r="C509" s="815"/>
      <c r="D509" s="815"/>
      <c r="E509" s="815"/>
      <c r="F509" s="815"/>
      <c r="G509" s="815"/>
      <c r="H509" s="81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7"/>
      <c r="K514" s="81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8" t="s">
        <v>8363</v>
      </c>
      <c r="B519" s="819"/>
      <c r="C519" s="819"/>
      <c r="D519" s="819"/>
      <c r="E519" s="819"/>
      <c r="F519" s="819"/>
      <c r="G519" s="81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4" t="s">
        <v>8273</v>
      </c>
      <c r="B528" s="815"/>
      <c r="C528" s="815"/>
      <c r="D528" s="815"/>
      <c r="E528" s="815"/>
      <c r="F528" s="815"/>
      <c r="G528" s="815"/>
      <c r="H528" s="81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7"/>
      <c r="K533" s="81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8" t="s">
        <v>8463</v>
      </c>
      <c r="B538" s="819"/>
      <c r="C538" s="819"/>
      <c r="D538" s="819"/>
      <c r="E538" s="819"/>
      <c r="F538" s="819"/>
      <c r="G538" s="81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4" t="s">
        <v>8273</v>
      </c>
      <c r="B549" s="815"/>
      <c r="C549" s="815"/>
      <c r="D549" s="815"/>
      <c r="E549" s="815"/>
      <c r="F549" s="815"/>
      <c r="G549" s="815"/>
      <c r="H549" s="816"/>
      <c r="I549" s="82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0"/>
      <c r="J552" s="817"/>
      <c r="K552" s="817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0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0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8" t="s">
        <v>8643</v>
      </c>
      <c r="B559" s="819"/>
      <c r="C559" s="819"/>
      <c r="D559" s="819"/>
      <c r="E559" s="819"/>
      <c r="F559" s="819"/>
      <c r="G559" s="81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4" t="s">
        <v>8273</v>
      </c>
      <c r="B570" s="815"/>
      <c r="C570" s="815"/>
      <c r="D570" s="815"/>
      <c r="E570" s="815"/>
      <c r="F570" s="815"/>
      <c r="G570" s="815"/>
      <c r="H570" s="816"/>
      <c r="I570" s="82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0"/>
      <c r="J573" s="817"/>
      <c r="K573" s="817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0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0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8" t="s">
        <v>8737</v>
      </c>
      <c r="B581" s="819"/>
      <c r="C581" s="819"/>
      <c r="D581" s="819"/>
      <c r="E581" s="819"/>
      <c r="F581" s="819"/>
      <c r="G581" s="819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4" t="s">
        <v>8758</v>
      </c>
      <c r="B590" s="815"/>
      <c r="C590" s="815"/>
      <c r="D590" s="815"/>
      <c r="E590" s="815"/>
      <c r="F590" s="815"/>
      <c r="G590" s="815"/>
      <c r="H590" s="816"/>
      <c r="I590" s="820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0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0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0"/>
      <c r="J593" s="817"/>
      <c r="K593" s="817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0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0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0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0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8" t="s">
        <v>8809</v>
      </c>
      <c r="B600" s="819"/>
      <c r="C600" s="819"/>
      <c r="D600" s="819"/>
      <c r="E600" s="819"/>
      <c r="F600" s="819"/>
      <c r="G600" s="819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18000</v>
      </c>
      <c r="D601" s="25">
        <v>0.15</v>
      </c>
      <c r="E601" s="10">
        <f>D601*C601</f>
        <v>2700</v>
      </c>
      <c r="F601" s="10">
        <f>E601+C601</f>
        <v>20700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s="7" customFormat="1" ht="15.75" x14ac:dyDescent="0.25">
      <c r="A603" s="489">
        <v>1092</v>
      </c>
      <c r="B603" s="5" t="s">
        <v>8093</v>
      </c>
      <c r="C603" s="410">
        <v>275000</v>
      </c>
      <c r="D603" s="25">
        <v>0.15</v>
      </c>
      <c r="E603" s="10">
        <f>D603*C603</f>
        <v>41250</v>
      </c>
      <c r="F603" s="10">
        <f>E603+C603</f>
        <v>316250</v>
      </c>
      <c r="G603" s="31"/>
      <c r="H603" s="31"/>
    </row>
    <row r="604" spans="1:11" s="7" customFormat="1" ht="15.75" x14ac:dyDescent="0.25">
      <c r="A604" s="489">
        <v>1093</v>
      </c>
      <c r="B604" s="5" t="s">
        <v>119</v>
      </c>
      <c r="C604" s="410">
        <v>374000</v>
      </c>
      <c r="D604" s="25">
        <v>0.15</v>
      </c>
      <c r="E604" s="10">
        <f t="shared" ref="E604" si="102">D604*C604</f>
        <v>56100</v>
      </c>
      <c r="F604" s="10">
        <f t="shared" ref="F604" si="103">E604+C604</f>
        <v>430100</v>
      </c>
      <c r="G604" s="31"/>
      <c r="H604" s="31"/>
    </row>
    <row r="605" spans="1:11" s="7" customFormat="1" ht="15.75" x14ac:dyDescent="0.25">
      <c r="A605" s="489">
        <v>1094</v>
      </c>
      <c r="B605" s="5" t="s">
        <v>114</v>
      </c>
      <c r="C605" s="410">
        <v>346500</v>
      </c>
      <c r="D605" s="25">
        <v>0.15</v>
      </c>
      <c r="E605" s="10">
        <f>D605*C605</f>
        <v>51975</v>
      </c>
      <c r="F605" s="10">
        <f>E605+C605</f>
        <v>398475</v>
      </c>
      <c r="G605" s="31"/>
      <c r="H605" s="31"/>
    </row>
    <row r="606" spans="1:11" s="7" customFormat="1" ht="15.75" x14ac:dyDescent="0.25">
      <c r="A606" s="31"/>
      <c r="G606" s="31"/>
      <c r="H606" s="31"/>
      <c r="J606" s="7" t="s">
        <v>8811</v>
      </c>
      <c r="K606" s="7">
        <v>1380000</v>
      </c>
    </row>
    <row r="607" spans="1:11" s="7" customFormat="1" ht="23.25" x14ac:dyDescent="0.25">
      <c r="A607" s="814" t="s">
        <v>8758</v>
      </c>
      <c r="B607" s="815"/>
      <c r="C607" s="815"/>
      <c r="D607" s="815"/>
      <c r="E607" s="815"/>
      <c r="F607" s="815"/>
      <c r="G607" s="815"/>
      <c r="H607" s="816"/>
      <c r="I607" s="820"/>
      <c r="J607" s="615">
        <v>0.18</v>
      </c>
      <c r="K607" s="632">
        <f>K606*18%</f>
        <v>248400</v>
      </c>
    </row>
    <row r="608" spans="1:11" s="7" customFormat="1" ht="15.75" x14ac:dyDescent="0.25">
      <c r="A608" s="645"/>
      <c r="B608" s="646"/>
      <c r="C608" s="647">
        <f>C605+C604+C603+C602+C601</f>
        <v>2303500</v>
      </c>
      <c r="D608" s="648"/>
      <c r="E608" s="657" t="s">
        <v>7620</v>
      </c>
      <c r="F608" s="657"/>
      <c r="G608" s="650"/>
      <c r="H608" s="651"/>
      <c r="I608" s="820"/>
      <c r="K608" s="590">
        <f>K607+K606</f>
        <v>1628400</v>
      </c>
    </row>
    <row r="609" spans="1:11" s="7" customFormat="1" ht="15.75" x14ac:dyDescent="0.25">
      <c r="A609" s="645"/>
      <c r="B609" s="658" t="s">
        <v>7754</v>
      </c>
      <c r="C609" s="647">
        <f>C608*60%</f>
        <v>1382100</v>
      </c>
      <c r="D609" s="648"/>
      <c r="E609" s="647"/>
      <c r="F609" s="647"/>
      <c r="G609" s="650" t="s">
        <v>7663</v>
      </c>
      <c r="H609" s="659">
        <f>SUM(E601:E605)</f>
        <v>345525</v>
      </c>
      <c r="I609" s="820"/>
      <c r="K609" s="632"/>
    </row>
    <row r="610" spans="1:11" s="7" customFormat="1" ht="15.75" x14ac:dyDescent="0.25">
      <c r="A610" s="645"/>
      <c r="B610" s="658" t="s">
        <v>7753</v>
      </c>
      <c r="C610" s="647">
        <f>C608*40%</f>
        <v>921400</v>
      </c>
      <c r="D610" s="648"/>
      <c r="E610" s="660"/>
      <c r="F610" s="660">
        <f>K606</f>
        <v>1380000</v>
      </c>
      <c r="G610" s="661">
        <v>0.8</v>
      </c>
      <c r="H610" s="662">
        <f>H609*80%</f>
        <v>276420</v>
      </c>
      <c r="I610" s="820"/>
      <c r="J610" s="817"/>
      <c r="K610" s="817"/>
    </row>
    <row r="611" spans="1:11" s="7" customFormat="1" ht="15.75" x14ac:dyDescent="0.25">
      <c r="A611" s="645"/>
      <c r="B611" s="658"/>
      <c r="C611" s="647"/>
      <c r="D611" s="648"/>
      <c r="E611" s="663">
        <v>0.15</v>
      </c>
      <c r="F611" s="660">
        <f>F610*15%</f>
        <v>207000</v>
      </c>
      <c r="G611" s="650"/>
      <c r="H611" s="651"/>
      <c r="I611" s="820"/>
      <c r="J611" s="753"/>
      <c r="K611" s="632"/>
    </row>
    <row r="612" spans="1:11" s="7" customFormat="1" ht="15.75" x14ac:dyDescent="0.25">
      <c r="A612" s="645"/>
      <c r="B612" s="658" t="s">
        <v>7665</v>
      </c>
      <c r="C612" s="647">
        <f>C609</f>
        <v>1382100</v>
      </c>
      <c r="D612" s="648"/>
      <c r="E612" s="660"/>
      <c r="F612" s="660"/>
      <c r="G612" s="650" t="s">
        <v>7881</v>
      </c>
      <c r="H612" s="659">
        <f>F611</f>
        <v>207000</v>
      </c>
      <c r="I612" s="820"/>
      <c r="J612" s="615"/>
      <c r="K612" s="632"/>
    </row>
    <row r="613" spans="1:11" s="7" customFormat="1" ht="15.75" x14ac:dyDescent="0.25">
      <c r="A613" s="645"/>
      <c r="B613" s="658" t="s">
        <v>7623</v>
      </c>
      <c r="C613" s="647">
        <f>C612</f>
        <v>1382100</v>
      </c>
      <c r="D613" s="648"/>
      <c r="E613" s="663"/>
      <c r="F613" s="660"/>
      <c r="G613" s="650" t="s">
        <v>7882</v>
      </c>
      <c r="H613" s="659">
        <f>H610-H612</f>
        <v>69420</v>
      </c>
      <c r="I613" s="820"/>
      <c r="J613" s="753"/>
      <c r="K613" s="632"/>
    </row>
    <row r="614" spans="1:11" s="7" customFormat="1" ht="15.75" x14ac:dyDescent="0.25">
      <c r="A614" s="645"/>
      <c r="B614" s="664">
        <v>0.22</v>
      </c>
      <c r="C614" s="647">
        <f>C613*22%</f>
        <v>304062</v>
      </c>
      <c r="D614" s="648"/>
      <c r="E614" s="663"/>
      <c r="F614" s="660"/>
      <c r="G614" s="650"/>
      <c r="H614" s="651"/>
      <c r="I614" s="820"/>
      <c r="J614" s="615"/>
      <c r="K614" s="632"/>
    </row>
    <row r="615" spans="1:11" s="7" customFormat="1" ht="16.5" thickBot="1" x14ac:dyDescent="0.3">
      <c r="A615" s="618"/>
      <c r="B615" s="698"/>
      <c r="C615" s="698"/>
      <c r="D615" s="698"/>
      <c r="E615" s="698"/>
      <c r="F615" s="698"/>
      <c r="G615" s="699"/>
      <c r="H615" s="700"/>
      <c r="K615" s="590"/>
    </row>
    <row r="617" spans="1:11" ht="15.75" thickBot="1" x14ac:dyDescent="0.3"/>
    <row r="618" spans="1:11" s="7" customFormat="1" ht="28.5" x14ac:dyDescent="0.25">
      <c r="A618" s="818" t="s">
        <v>8812</v>
      </c>
      <c r="B618" s="819"/>
      <c r="C618" s="819"/>
      <c r="D618" s="819"/>
      <c r="E618" s="819"/>
      <c r="F618" s="819"/>
      <c r="G618" s="819"/>
      <c r="H618" s="644"/>
      <c r="J618" s="632"/>
    </row>
    <row r="619" spans="1:11" s="7" customFormat="1" ht="15" customHeight="1" x14ac:dyDescent="0.25">
      <c r="A619" s="489">
        <v>1095</v>
      </c>
      <c r="B619" s="5" t="s">
        <v>8813</v>
      </c>
      <c r="C619" s="410">
        <v>38000</v>
      </c>
      <c r="D619" s="25">
        <v>0.15</v>
      </c>
      <c r="E619" s="10">
        <f>D619*C619</f>
        <v>5700</v>
      </c>
      <c r="F619" s="10">
        <f>E619+C619</f>
        <v>43700</v>
      </c>
      <c r="G619" s="450" t="s">
        <v>7168</v>
      </c>
      <c r="H619" s="627"/>
      <c r="I619" s="7" t="s">
        <v>8814</v>
      </c>
      <c r="K619" s="632"/>
    </row>
    <row r="620" spans="1:11" ht="15.75" x14ac:dyDescent="0.25">
      <c r="A620" s="489">
        <v>1096</v>
      </c>
      <c r="B620" s="5" t="s">
        <v>8813</v>
      </c>
      <c r="C620" s="410">
        <v>275000</v>
      </c>
      <c r="D620" s="25">
        <v>0.15</v>
      </c>
      <c r="E620" s="10">
        <f>D620*C620</f>
        <v>41250</v>
      </c>
      <c r="F620" s="10">
        <f>E620+C620</f>
        <v>316250</v>
      </c>
      <c r="G620" s="450" t="s">
        <v>7168</v>
      </c>
      <c r="I620" s="7" t="s">
        <v>8815</v>
      </c>
    </row>
    <row r="621" spans="1:11" s="7" customFormat="1" ht="15.75" x14ac:dyDescent="0.25">
      <c r="A621" s="489">
        <v>1097</v>
      </c>
      <c r="B621" s="5" t="s">
        <v>8813</v>
      </c>
      <c r="C621" s="410">
        <v>75000</v>
      </c>
      <c r="D621" s="25">
        <v>0.15</v>
      </c>
      <c r="E621" s="10">
        <f>D621*C621</f>
        <v>11250</v>
      </c>
      <c r="F621" s="10">
        <f>E621+C621</f>
        <v>86250</v>
      </c>
      <c r="G621" s="450" t="s">
        <v>7168</v>
      </c>
      <c r="H621" s="768"/>
      <c r="I621" s="7" t="s">
        <v>8816</v>
      </c>
    </row>
    <row r="622" spans="1:11" s="7" customFormat="1" ht="15.75" x14ac:dyDescent="0.25">
      <c r="A622" s="489"/>
      <c r="B622" s="5"/>
      <c r="C622" s="410"/>
      <c r="D622" s="25"/>
      <c r="E622" s="10"/>
      <c r="F622" s="10"/>
      <c r="G622" s="768"/>
      <c r="H622" s="768"/>
    </row>
    <row r="623" spans="1:11" s="7" customFormat="1" ht="15.75" x14ac:dyDescent="0.25">
      <c r="A623" s="489"/>
      <c r="B623" s="5"/>
      <c r="C623" s="410"/>
      <c r="D623" s="25"/>
      <c r="E623" s="10"/>
      <c r="F623" s="10"/>
      <c r="G623" s="768"/>
      <c r="H623" s="768"/>
    </row>
    <row r="624" spans="1:11" s="7" customFormat="1" ht="15.75" x14ac:dyDescent="0.25">
      <c r="A624" s="768"/>
      <c r="G624" s="768"/>
      <c r="H624" s="768"/>
      <c r="J624" s="7" t="s">
        <v>8811</v>
      </c>
      <c r="K624" s="7">
        <v>1380000</v>
      </c>
    </row>
    <row r="625" spans="1:11" s="7" customFormat="1" ht="23.25" x14ac:dyDescent="0.25">
      <c r="A625" s="814" t="s">
        <v>8758</v>
      </c>
      <c r="B625" s="815"/>
      <c r="C625" s="815"/>
      <c r="D625" s="815"/>
      <c r="E625" s="815"/>
      <c r="F625" s="815"/>
      <c r="G625" s="815"/>
      <c r="H625" s="816"/>
      <c r="I625" s="820"/>
      <c r="J625" s="615">
        <v>0.18</v>
      </c>
      <c r="K625" s="632">
        <f>K624*18%</f>
        <v>248400</v>
      </c>
    </row>
    <row r="626" spans="1:11" s="7" customFormat="1" ht="15.75" x14ac:dyDescent="0.25">
      <c r="A626" s="645"/>
      <c r="B626" s="646"/>
      <c r="C626" s="647">
        <f>C623+C622+C621+C620+C619</f>
        <v>388000</v>
      </c>
      <c r="D626" s="648"/>
      <c r="E626" s="657" t="s">
        <v>7620</v>
      </c>
      <c r="F626" s="657"/>
      <c r="G626" s="650"/>
      <c r="H626" s="651"/>
      <c r="I626" s="820"/>
      <c r="K626" s="590">
        <f>K625+K624</f>
        <v>1628400</v>
      </c>
    </row>
    <row r="627" spans="1:11" s="7" customFormat="1" ht="15.75" x14ac:dyDescent="0.25">
      <c r="A627" s="645"/>
      <c r="B627" s="658" t="s">
        <v>7754</v>
      </c>
      <c r="C627" s="647">
        <f>C626*60%</f>
        <v>232800</v>
      </c>
      <c r="D627" s="648"/>
      <c r="E627" s="647"/>
      <c r="F627" s="647"/>
      <c r="G627" s="650" t="s">
        <v>7663</v>
      </c>
      <c r="H627" s="659">
        <f>SUM(E619:E623)</f>
        <v>58200</v>
      </c>
      <c r="I627" s="820"/>
      <c r="K627" s="632"/>
    </row>
    <row r="628" spans="1:11" s="7" customFormat="1" ht="15.75" x14ac:dyDescent="0.25">
      <c r="A628" s="645"/>
      <c r="B628" s="658" t="s">
        <v>7753</v>
      </c>
      <c r="C628" s="647">
        <f>C626*40%</f>
        <v>155200</v>
      </c>
      <c r="D628" s="648"/>
      <c r="E628" s="660"/>
      <c r="F628" s="660">
        <f>K624</f>
        <v>1380000</v>
      </c>
      <c r="G628" s="661">
        <v>0.8</v>
      </c>
      <c r="H628" s="662">
        <f>H627*80%</f>
        <v>46560</v>
      </c>
      <c r="I628" s="820"/>
      <c r="J628" s="817"/>
      <c r="K628" s="817"/>
    </row>
    <row r="629" spans="1:11" s="7" customFormat="1" ht="15.75" x14ac:dyDescent="0.25">
      <c r="A629" s="645"/>
      <c r="B629" s="658"/>
      <c r="C629" s="647"/>
      <c r="D629" s="648"/>
      <c r="E629" s="663">
        <v>0.15</v>
      </c>
      <c r="F629" s="660">
        <f>F628*15%</f>
        <v>207000</v>
      </c>
      <c r="G629" s="650"/>
      <c r="H629" s="651"/>
      <c r="I629" s="820"/>
      <c r="J629" s="753"/>
      <c r="K629" s="632"/>
    </row>
    <row r="630" spans="1:11" s="7" customFormat="1" ht="15.75" x14ac:dyDescent="0.25">
      <c r="A630" s="645"/>
      <c r="B630" s="658" t="s">
        <v>7665</v>
      </c>
      <c r="C630" s="647">
        <f>C627</f>
        <v>232800</v>
      </c>
      <c r="D630" s="648"/>
      <c r="E630" s="660"/>
      <c r="F630" s="660"/>
      <c r="G630" s="650" t="s">
        <v>7881</v>
      </c>
      <c r="H630" s="659">
        <f>F629</f>
        <v>207000</v>
      </c>
      <c r="I630" s="820"/>
      <c r="J630" s="615"/>
      <c r="K630" s="632"/>
    </row>
    <row r="631" spans="1:11" s="7" customFormat="1" ht="15.75" x14ac:dyDescent="0.25">
      <c r="A631" s="645"/>
      <c r="B631" s="658" t="s">
        <v>7623</v>
      </c>
      <c r="C631" s="647">
        <f>C630</f>
        <v>232800</v>
      </c>
      <c r="D631" s="648"/>
      <c r="E631" s="663"/>
      <c r="F631" s="660"/>
      <c r="G631" s="650" t="s">
        <v>7882</v>
      </c>
      <c r="H631" s="659">
        <f>H628-H630</f>
        <v>-160440</v>
      </c>
      <c r="I631" s="820"/>
      <c r="J631" s="753"/>
      <c r="K631" s="632"/>
    </row>
    <row r="632" spans="1:11" s="7" customFormat="1" ht="15.75" x14ac:dyDescent="0.25">
      <c r="A632" s="645"/>
      <c r="B632" s="664">
        <v>0.22</v>
      </c>
      <c r="C632" s="647">
        <f>C631*22%</f>
        <v>51216</v>
      </c>
      <c r="D632" s="648"/>
      <c r="E632" s="663"/>
      <c r="F632" s="660"/>
      <c r="G632" s="650"/>
      <c r="H632" s="651"/>
      <c r="I632" s="820"/>
      <c r="J632" s="615"/>
      <c r="K632" s="632"/>
    </row>
    <row r="633" spans="1:11" s="7" customFormat="1" ht="16.5" thickBot="1" x14ac:dyDescent="0.3">
      <c r="A633" s="618"/>
      <c r="B633" s="698"/>
      <c r="C633" s="698"/>
      <c r="D633" s="698"/>
      <c r="E633" s="698"/>
      <c r="F633" s="698"/>
      <c r="G633" s="699"/>
      <c r="H633" s="700"/>
      <c r="K633" s="590"/>
    </row>
  </sheetData>
  <autoFilter ref="A1:J269" xr:uid="{00000000-0001-0000-0400-000000000000}"/>
  <mergeCells count="66">
    <mergeCell ref="A618:G618"/>
    <mergeCell ref="A625:H625"/>
    <mergeCell ref="I625:I632"/>
    <mergeCell ref="J628:K628"/>
    <mergeCell ref="A600:G600"/>
    <mergeCell ref="A607:H607"/>
    <mergeCell ref="I607:I614"/>
    <mergeCell ref="J610:K610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J451:K451"/>
    <mergeCell ref="J425:K425"/>
    <mergeCell ref="J442:K442"/>
    <mergeCell ref="A462:G462"/>
    <mergeCell ref="J464:K464"/>
    <mergeCell ref="A451:H451"/>
    <mergeCell ref="A440:G440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01:G606 G616:G617 G634:G1048576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8:G615">
    <cfRule type="containsText" dxfId="5" priority="5" operator="containsText" text="Pending">
      <formula>NOT(ISERROR(SEARCH("Pending",G608)))</formula>
    </cfRule>
    <cfRule type="containsText" dxfId="4" priority="6" operator="containsText" text="Received">
      <formula>NOT(ISERROR(SEARCH("Received",G608)))</formula>
    </cfRule>
  </conditionalFormatting>
  <conditionalFormatting sqref="G619:G624">
    <cfRule type="containsText" dxfId="3" priority="3" operator="containsText" text="Pending">
      <formula>NOT(ISERROR(SEARCH("Pending",G619)))</formula>
    </cfRule>
    <cfRule type="containsText" dxfId="2" priority="4" operator="containsText" text="Received">
      <formula>NOT(ISERROR(SEARCH("Received",G619)))</formula>
    </cfRule>
  </conditionalFormatting>
  <conditionalFormatting sqref="G626:G633">
    <cfRule type="containsText" dxfId="1" priority="1" operator="containsText" text="Pending">
      <formula>NOT(ISERROR(SEARCH("Pending",G626)))</formula>
    </cfRule>
    <cfRule type="containsText" dxfId="0" priority="2" operator="containsText" text="Received">
      <formula>NOT(ISERROR(SEARCH("Received",G626)))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1" t="s">
        <v>6983</v>
      </c>
      <c r="B1" s="832"/>
      <c r="C1" s="832"/>
      <c r="D1" s="832"/>
      <c r="E1" s="833"/>
      <c r="G1" s="838" t="s">
        <v>6984</v>
      </c>
      <c r="H1" s="838"/>
      <c r="I1" s="838"/>
      <c r="J1" s="838"/>
      <c r="K1" s="324"/>
      <c r="L1" s="830" t="s">
        <v>7290</v>
      </c>
      <c r="M1" s="830"/>
      <c r="N1" s="830"/>
      <c r="O1" s="830"/>
      <c r="P1" s="830"/>
      <c r="R1" s="830" t="s">
        <v>6986</v>
      </c>
      <c r="S1" s="830"/>
      <c r="T1" s="830"/>
      <c r="U1" s="830"/>
    </row>
    <row r="2" spans="1:28" ht="28.15" customHeight="1" x14ac:dyDescent="0.25">
      <c r="A2" s="834"/>
      <c r="B2" s="835"/>
      <c r="C2" s="835"/>
      <c r="D2" s="835"/>
      <c r="E2" s="836"/>
      <c r="G2" s="838"/>
      <c r="H2" s="838"/>
      <c r="I2" s="838"/>
      <c r="J2" s="838"/>
      <c r="K2" s="324"/>
      <c r="L2" s="830"/>
      <c r="M2" s="830"/>
      <c r="N2" s="830"/>
      <c r="O2" s="830"/>
      <c r="P2" s="830"/>
      <c r="R2" s="830"/>
      <c r="S2" s="830"/>
      <c r="T2" s="830"/>
      <c r="U2" s="83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0" t="s">
        <v>7022</v>
      </c>
      <c r="H44" s="830"/>
      <c r="I44" s="830"/>
      <c r="J44" s="83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0"/>
      <c r="H45" s="830"/>
      <c r="I45" s="830"/>
      <c r="J45" s="83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1" t="s">
        <v>6983</v>
      </c>
      <c r="B50" s="832"/>
      <c r="C50" s="832"/>
      <c r="D50" s="832"/>
      <c r="E50" s="833"/>
      <c r="K50" s="406"/>
      <c r="L50" s="830" t="s">
        <v>6985</v>
      </c>
      <c r="M50" s="830"/>
      <c r="N50" s="830"/>
      <c r="O50" s="830"/>
      <c r="P50" s="83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4"/>
      <c r="B51" s="835"/>
      <c r="C51" s="835"/>
      <c r="D51" s="835"/>
      <c r="E51" s="836"/>
      <c r="G51" s="837" t="s">
        <v>7031</v>
      </c>
      <c r="H51" s="837"/>
      <c r="I51" s="837"/>
      <c r="J51" s="407">
        <f>J49+I48</f>
        <v>73164</v>
      </c>
      <c r="K51" s="406"/>
      <c r="L51" s="830"/>
      <c r="M51" s="830"/>
      <c r="N51" s="830"/>
      <c r="O51" s="830"/>
      <c r="P51" s="83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0" t="s">
        <v>6986</v>
      </c>
      <c r="S53" s="830"/>
      <c r="T53" s="830"/>
      <c r="U53" s="83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0"/>
      <c r="S54" s="830"/>
      <c r="T54" s="830"/>
      <c r="U54" s="83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9" t="s">
        <v>6985</v>
      </c>
      <c r="M66" s="829"/>
      <c r="N66" s="829"/>
      <c r="O66" s="829"/>
      <c r="P66" s="829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1" t="s">
        <v>7009</v>
      </c>
      <c r="B67" s="832"/>
      <c r="C67" s="832"/>
      <c r="D67" s="832"/>
      <c r="E67" s="833"/>
      <c r="L67" s="830"/>
      <c r="M67" s="830"/>
      <c r="N67" s="830"/>
      <c r="O67" s="830"/>
      <c r="P67" s="83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4"/>
      <c r="B68" s="835"/>
      <c r="C68" s="835"/>
      <c r="D68" s="835"/>
      <c r="E68" s="836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9" t="s">
        <v>7018</v>
      </c>
      <c r="B83" s="840"/>
      <c r="C83" s="840"/>
      <c r="D83" s="840"/>
      <c r="E83" s="841"/>
      <c r="R83" s="366"/>
      <c r="S83" s="386"/>
      <c r="U83" s="387"/>
    </row>
    <row r="84" spans="1:21" x14ac:dyDescent="0.25">
      <c r="A84" s="842"/>
      <c r="B84" s="843"/>
      <c r="C84" s="843"/>
      <c r="D84" s="843"/>
      <c r="E84" s="84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0" t="s">
        <v>6986</v>
      </c>
      <c r="S85" s="830"/>
      <c r="T85" s="830"/>
      <c r="U85" s="83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0"/>
      <c r="S86" s="830"/>
      <c r="T86" s="830"/>
      <c r="U86" s="83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5">
        <v>30000</v>
      </c>
      <c r="U89" s="84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6"/>
      <c r="U90" s="84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7"/>
      <c r="U91" s="85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0" t="s">
        <v>7022</v>
      </c>
      <c r="M109" s="830"/>
      <c r="N109" s="830"/>
      <c r="O109" s="830"/>
      <c r="P109" s="830"/>
    </row>
    <row r="110" spans="3:21" x14ac:dyDescent="0.25">
      <c r="L110" s="830"/>
      <c r="M110" s="830"/>
      <c r="N110" s="830"/>
      <c r="O110" s="830"/>
      <c r="P110" s="83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7" t="s">
        <v>7031</v>
      </c>
      <c r="M116" s="837"/>
      <c r="N116" s="83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2025-04-08T13:05:50Z</dcterms:modified>
</cp:coreProperties>
</file>