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updateLinks="never" defaultThemeVersion="124226"/>
  <xr:revisionPtr revIDLastSave="0" documentId="13_ncr:1_{82D70FF3-9924-4B1A-A564-229DF225955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Quotations" sheetId="1" r:id="rId2"/>
    <sheet name="invoices" sheetId="2" r:id="rId3"/>
    <sheet name="Grand Invoices sum up" sheetId="7" r:id="rId4"/>
    <sheet name="Projects" sheetId="8" r:id="rId5"/>
    <sheet name="SRB invoices" sheetId="3" r:id="rId6"/>
    <sheet name="Tender list" sheetId="4" r:id="rId7"/>
    <sheet name="Rent Details" sheetId="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</externalReferences>
  <definedNames>
    <definedName name="_xlnm._FilterDatabase" localSheetId="5" hidden="1">'SRB invoices'!$A$1:$M$269</definedName>
    <definedName name="_xlnm.Print_Area" localSheetId="3">'Grand Invoices sum up'!$A$1:$G$26</definedName>
    <definedName name="_xlnm.Print_Area" localSheetId="2">invoices!$A$1:$D$61</definedName>
  </definedNames>
  <calcPr calcId="181029"/>
</workbook>
</file>

<file path=xl/calcChain.xml><?xml version="1.0" encoding="utf-8"?>
<calcChain xmlns="http://schemas.openxmlformats.org/spreadsheetml/2006/main">
  <c r="B22" i="8" l="1"/>
  <c r="B20" i="8"/>
  <c r="B2" i="8"/>
  <c r="B4" i="8" l="1"/>
  <c r="E3" i="8" l="1"/>
  <c r="E2" i="8"/>
  <c r="H3" i="8" l="1"/>
  <c r="H2" i="8"/>
  <c r="E60" i="2" l="1"/>
  <c r="E273" i="3" l="1"/>
  <c r="F273" i="3" s="1"/>
  <c r="E47" i="2" l="1"/>
  <c r="E26" i="2"/>
  <c r="F272" i="3" l="1"/>
  <c r="E272" i="3"/>
  <c r="E271" i="3"/>
  <c r="F271" i="3" s="1"/>
  <c r="F270" i="3"/>
  <c r="E270" i="3"/>
  <c r="A5" i="7" l="1"/>
  <c r="A6" i="7"/>
  <c r="F6" i="7"/>
  <c r="G6" i="7" s="1"/>
  <c r="F5" i="7"/>
  <c r="G5" i="7" s="1"/>
  <c r="E20" i="8"/>
  <c r="E4" i="8"/>
  <c r="H20" i="8"/>
  <c r="H4" i="8"/>
  <c r="E6" i="8" l="1"/>
  <c r="E8" i="8" s="1"/>
  <c r="H6" i="8"/>
  <c r="H8" i="8" s="1"/>
  <c r="E22" i="8" l="1"/>
  <c r="H22" i="8"/>
  <c r="E6" i="2" l="1"/>
  <c r="C9" i="7" s="1"/>
  <c r="X13" i="6" l="1"/>
  <c r="W12" i="6"/>
  <c r="W8" i="6"/>
  <c r="W6" i="6"/>
  <c r="E41" i="2" l="1"/>
  <c r="C8" i="7" s="1"/>
  <c r="L41" i="2" l="1"/>
  <c r="E46" i="2"/>
  <c r="E44" i="2" l="1"/>
  <c r="E43" i="2" l="1"/>
  <c r="E42" i="2" l="1"/>
  <c r="D8" i="7" s="1"/>
  <c r="E269" i="3" l="1"/>
  <c r="F269" i="3" s="1"/>
  <c r="E268" i="3"/>
  <c r="F268" i="3" s="1"/>
  <c r="E267" i="3"/>
  <c r="F267" i="3" s="1"/>
  <c r="C47" i="4" l="1"/>
  <c r="B47" i="4"/>
  <c r="E23" i="2" l="1"/>
  <c r="E21" i="2" l="1"/>
  <c r="E40" i="2" l="1"/>
  <c r="E39" i="2" l="1"/>
  <c r="E38" i="2" l="1"/>
  <c r="F40" i="2" s="1"/>
  <c r="E46" i="4" l="1"/>
  <c r="E266" i="3" l="1"/>
  <c r="F266" i="3" s="1"/>
  <c r="E59" i="2" l="1"/>
  <c r="E58" i="2"/>
  <c r="D45" i="4"/>
  <c r="E45" i="4" s="1"/>
  <c r="C45" i="4"/>
  <c r="B45" i="4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AQ29" i="8" l="1"/>
  <c r="AQ4" i="8"/>
  <c r="AQ6" i="8" s="1"/>
  <c r="AQ7" i="8" l="1"/>
  <c r="AQ8" i="8" s="1"/>
  <c r="AQ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V16" i="6"/>
  <c r="AM11" i="8" l="1"/>
  <c r="AM12" i="8" s="1"/>
  <c r="AN24" i="8" l="1"/>
  <c r="AN4" i="8"/>
  <c r="AN13" i="8" l="1"/>
  <c r="AN11" i="8"/>
  <c r="AN12" i="8" s="1"/>
  <c r="AM14" i="8"/>
  <c r="AN5" i="8"/>
  <c r="AN7" i="8" s="1"/>
  <c r="AJ29" i="8"/>
  <c r="AJ4" i="8"/>
  <c r="AJ6" i="8" s="1"/>
  <c r="AN14" i="8" l="1"/>
  <c r="AM24" i="8"/>
  <c r="AJ31" i="8"/>
  <c r="AG29" i="8"/>
  <c r="F13" i="7" s="1"/>
  <c r="AG4" i="8"/>
  <c r="AN15" i="8" l="1"/>
  <c r="AN17" i="8" s="1"/>
  <c r="AN26" i="8" s="1"/>
  <c r="AG6" i="8"/>
  <c r="AG31" i="8" s="1"/>
  <c r="AA5" i="8" l="1"/>
  <c r="B15" i="7" s="1"/>
  <c r="E15" i="7" s="1"/>
  <c r="AA23" i="8"/>
  <c r="F15" i="7" s="1"/>
  <c r="G15" i="7" l="1"/>
  <c r="AA25" i="8"/>
  <c r="AD22" i="8"/>
  <c r="F12" i="7" s="1"/>
  <c r="AD4" i="8"/>
  <c r="AD5" i="8" s="1"/>
  <c r="W16" i="8"/>
  <c r="X26" i="8"/>
  <c r="X10" i="8"/>
  <c r="X4" i="8"/>
  <c r="X5" i="8" s="1"/>
  <c r="T15" i="8"/>
  <c r="T22" i="8" s="1"/>
  <c r="T4" i="8"/>
  <c r="Q15" i="8"/>
  <c r="Q4" i="8"/>
  <c r="Q5" i="8" s="1"/>
  <c r="Q6" i="8" s="1"/>
  <c r="N4" i="8"/>
  <c r="N5" i="8" s="1"/>
  <c r="N6" i="8" s="1"/>
  <c r="K8" i="8"/>
  <c r="K4" i="8"/>
  <c r="N26" i="8" l="1"/>
  <c r="N28" i="8" s="1"/>
  <c r="N29" i="8" s="1"/>
  <c r="N10" i="8"/>
  <c r="B8" i="7"/>
  <c r="E8" i="7" s="1"/>
  <c r="AD6" i="8"/>
  <c r="AD24" i="8" s="1"/>
  <c r="X17" i="8"/>
  <c r="X11" i="8"/>
  <c r="X7" i="8"/>
  <c r="X18" i="8"/>
  <c r="X16" i="8"/>
  <c r="Q7" i="8"/>
  <c r="Q8" i="8" s="1"/>
  <c r="T7" i="8"/>
  <c r="T6" i="8"/>
  <c r="K10" i="8"/>
  <c r="B7" i="7" s="1"/>
  <c r="Q22" i="8"/>
  <c r="K22" i="8"/>
  <c r="F7" i="7" s="1"/>
  <c r="X19" i="8" l="1"/>
  <c r="X28" i="8" s="1"/>
  <c r="X13" i="8"/>
  <c r="B11" i="7" s="1"/>
  <c r="E11" i="7" s="1"/>
  <c r="G11" i="7" s="1"/>
  <c r="W17" i="8"/>
  <c r="W19" i="8" s="1"/>
  <c r="Q24" i="8"/>
  <c r="K24" i="8"/>
  <c r="T8" i="8"/>
  <c r="T24" i="8" s="1"/>
  <c r="N22" i="8"/>
  <c r="N24" i="8" l="1"/>
  <c r="F8" i="7"/>
  <c r="G8" i="7" s="1"/>
  <c r="W21" i="8"/>
  <c r="W26" i="8" s="1"/>
  <c r="W28" i="8" l="1"/>
  <c r="X30" i="8" s="1"/>
  <c r="L57" i="2" l="1"/>
  <c r="L56" i="2"/>
  <c r="L55" i="2"/>
  <c r="L54" i="2"/>
  <c r="L53" i="2"/>
  <c r="L52" i="2"/>
  <c r="L51" i="2"/>
  <c r="L50" i="2"/>
  <c r="L49" i="2"/>
  <c r="L48" i="2"/>
  <c r="L37" i="2"/>
  <c r="L30" i="2"/>
  <c r="L7" i="2"/>
  <c r="L5" i="2"/>
  <c r="L4" i="2"/>
  <c r="L12" i="2"/>
  <c r="H61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4" i="2" l="1"/>
  <c r="L24" i="2" s="1"/>
  <c r="E22" i="2" l="1"/>
  <c r="L22" i="2" s="1"/>
  <c r="L38" i="2" l="1"/>
  <c r="E35" i="2" l="1"/>
  <c r="L35" i="2" s="1"/>
  <c r="D7" i="7" l="1"/>
  <c r="E7" i="7" s="1"/>
  <c r="G7" i="7" s="1"/>
  <c r="E261" i="3" l="1"/>
  <c r="F261" i="3" s="1"/>
  <c r="G10" i="2" l="1"/>
  <c r="G8" i="2"/>
  <c r="F11" i="2"/>
  <c r="G11" i="2" s="1"/>
  <c r="F9" i="2"/>
  <c r="E36" i="2"/>
  <c r="L36" i="2" s="1"/>
  <c r="E34" i="2"/>
  <c r="L34" i="2" s="1"/>
  <c r="E33" i="2"/>
  <c r="L33" i="2" s="1"/>
  <c r="E32" i="2"/>
  <c r="L32" i="2" s="1"/>
  <c r="E31" i="2"/>
  <c r="L31" i="2" s="1"/>
  <c r="E29" i="2"/>
  <c r="L29" i="2" s="1"/>
  <c r="E28" i="2"/>
  <c r="L28" i="2" s="1"/>
  <c r="E27" i="2"/>
  <c r="L27" i="2" s="1"/>
  <c r="G9" i="2" l="1"/>
  <c r="G61" i="2" s="1"/>
  <c r="F61" i="2"/>
  <c r="D13" i="7"/>
  <c r="E13" i="7" s="1"/>
  <c r="G13" i="7" s="1"/>
  <c r="L21" i="2"/>
  <c r="D12" i="7"/>
  <c r="E12" i="7" s="1"/>
  <c r="G12" i="7" s="1"/>
  <c r="E44" i="4" l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1" i="2" l="1"/>
  <c r="K8" i="2"/>
  <c r="I61" i="2"/>
  <c r="K10" i="2"/>
  <c r="L10" i="2" s="1"/>
  <c r="L8" i="2" l="1"/>
  <c r="K61" i="2"/>
  <c r="C14" i="7" l="1"/>
  <c r="C257" i="3" l="1"/>
  <c r="B9" i="7" l="1"/>
  <c r="E9" i="7" s="1"/>
  <c r="G9" i="7" s="1"/>
  <c r="E40" i="4" l="1"/>
  <c r="B39" i="4"/>
  <c r="D38" i="4" l="1"/>
  <c r="C38" i="4"/>
  <c r="B38" i="4"/>
  <c r="D37" i="4" l="1"/>
  <c r="C37" i="4"/>
  <c r="B37" i="4"/>
  <c r="E38" i="4"/>
  <c r="E37" i="4" l="1"/>
  <c r="E41" i="4"/>
  <c r="E39" i="4"/>
  <c r="E42" i="4"/>
  <c r="E43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C36" i="4"/>
  <c r="B36" i="4"/>
  <c r="E36" i="4" l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35" i="4" l="1"/>
  <c r="E34" i="4"/>
  <c r="D33" i="4" l="1"/>
  <c r="B33" i="4"/>
  <c r="E33" i="4" l="1"/>
  <c r="C28" i="4"/>
  <c r="B28" i="4"/>
  <c r="C32" i="4" l="1"/>
  <c r="B32" i="4"/>
  <c r="E32" i="4" l="1"/>
  <c r="D31" i="4"/>
  <c r="B31" i="4"/>
  <c r="D29" i="4" l="1"/>
  <c r="B29" i="4"/>
  <c r="B30" i="4" l="1"/>
  <c r="C27" i="4" l="1"/>
  <c r="E243" i="3" l="1"/>
  <c r="F243" i="3" s="1"/>
  <c r="E242" i="3"/>
  <c r="F242" i="3" s="1"/>
  <c r="D26" i="4" l="1"/>
  <c r="D25" i="4" l="1"/>
  <c r="B25" i="4"/>
  <c r="E252" i="3" l="1"/>
  <c r="F252" i="3" s="1"/>
  <c r="E251" i="3"/>
  <c r="F251" i="3" s="1"/>
  <c r="E250" i="3"/>
  <c r="F250" i="3" s="1"/>
  <c r="O81" i="6" l="1"/>
  <c r="O80" i="6"/>
  <c r="J48" i="6"/>
  <c r="J47" i="6"/>
  <c r="J49" i="6" s="1"/>
  <c r="J51" i="6" s="1"/>
  <c r="S63" i="6"/>
  <c r="S62" i="6"/>
  <c r="S61" i="6"/>
  <c r="S60" i="6"/>
  <c r="S59" i="6"/>
  <c r="S58" i="6"/>
  <c r="T58" i="6" s="1"/>
  <c r="V37" i="6"/>
  <c r="V38" i="6" s="1"/>
  <c r="T55" i="6"/>
  <c r="T54" i="6"/>
  <c r="T53" i="6"/>
  <c r="AC26" i="6"/>
  <c r="AB19" i="6"/>
  <c r="AB20" i="6" s="1"/>
  <c r="E29" i="4"/>
  <c r="E28" i="4"/>
  <c r="E31" i="4"/>
  <c r="E25" i="4"/>
  <c r="E26" i="4"/>
  <c r="E30" i="4"/>
  <c r="E24" i="4"/>
  <c r="E23" i="4"/>
  <c r="E22" i="4"/>
  <c r="E3" i="4"/>
  <c r="E11" i="4"/>
  <c r="E6" i="4"/>
  <c r="E2" i="4"/>
  <c r="E9" i="4"/>
  <c r="E10" i="4"/>
  <c r="E14" i="4"/>
  <c r="E21" i="4"/>
  <c r="E20" i="4"/>
  <c r="E19" i="4"/>
  <c r="E18" i="4"/>
  <c r="E17" i="4"/>
  <c r="E16" i="4"/>
  <c r="E15" i="4"/>
  <c r="E13" i="4"/>
  <c r="E12" i="4"/>
  <c r="E8" i="4"/>
  <c r="E7" i="4"/>
  <c r="E5" i="4"/>
  <c r="E4" i="4"/>
  <c r="O82" i="6" l="1"/>
  <c r="O84" i="6" s="1"/>
  <c r="AB21" i="6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B27" i="4" l="1"/>
  <c r="E27" i="4" s="1"/>
  <c r="E19" i="2" l="1"/>
  <c r="L19" i="2" s="1"/>
  <c r="E18" i="2" l="1"/>
  <c r="L18" i="2" s="1"/>
  <c r="E17" i="2" l="1"/>
  <c r="L17" i="2" s="1"/>
  <c r="E16" i="2" l="1"/>
  <c r="L16" i="2" l="1"/>
  <c r="L61" i="2" s="1"/>
  <c r="E6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24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T25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43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T43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T5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58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<sst xmlns="http://schemas.openxmlformats.org/spreadsheetml/2006/main" count="9058" uniqueCount="7404">
  <si>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</si>
  <si>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</si>
  <si>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</si>
  <si>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</si>
  <si>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</si>
  <si>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</si>
  <si>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</si>
  <si>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</si>
  <si>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</si>
  <si>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</si>
  <si>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</si>
  <si>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</si>
  <si>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</si>
  <si>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</si>
  <si>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</si>
  <si>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</si>
  <si>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</si>
  <si>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</si>
  <si>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</si>
  <si>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</si>
  <si>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</si>
  <si>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</si>
  <si>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</si>
  <si>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</si>
  <si>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</si>
  <si>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</si>
  <si>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</si>
  <si>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</si>
  <si>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</si>
  <si>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</si>
  <si>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</si>
  <si>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</si>
  <si>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</si>
  <si>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</si>
  <si>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</si>
  <si>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</si>
  <si>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</si>
  <si>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</si>
  <si>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</si>
  <si>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</si>
  <si>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</si>
  <si>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</si>
  <si>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</si>
  <si>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</si>
  <si>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</si>
  <si>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</si>
  <si>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</si>
  <si>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</si>
  <si>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</si>
  <si>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</si>
  <si>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</si>
  <si>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</si>
  <si>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</si>
  <si>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</si>
  <si>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</si>
  <si>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</si>
  <si>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</si>
  <si>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</si>
  <si>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</si>
  <si>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</si>
  <si>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</si>
  <si>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</si>
  <si>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</si>
  <si>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</si>
  <si>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</si>
  <si>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</si>
  <si>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</si>
  <si>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</si>
  <si>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</si>
  <si>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</si>
  <si>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</si>
  <si>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</si>
  <si>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</si>
  <si>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</si>
  <si>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</si>
  <si>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</si>
  <si>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</si>
  <si>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</si>
  <si>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</si>
  <si>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</si>
  <si>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</si>
  <si>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</si>
  <si>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</si>
  <si>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</si>
  <si>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</si>
  <si>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</si>
  <si>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</si>
  <si>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</si>
  <si>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</si>
  <si>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</si>
  <si>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</si>
  <si>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</si>
  <si>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</si>
  <si>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</si>
  <si>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</si>
  <si>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</si>
  <si>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</si>
  <si>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</si>
  <si>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</si>
  <si>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</si>
  <si>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</si>
  <si>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</si>
  <si>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</si>
  <si>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</si>
  <si>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</si>
  <si>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</si>
  <si>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</si>
  <si>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</si>
  <si>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</si>
  <si>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</si>
  <si>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</si>
  <si>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</si>
  <si>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</si>
  <si>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</si>
  <si>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</si>
  <si>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</si>
  <si>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</si>
  <si>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</si>
  <si>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</si>
  <si>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</si>
  <si>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</si>
  <si>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</si>
  <si>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</si>
  <si>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</si>
  <si>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</si>
  <si>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</si>
  <si>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</si>
  <si>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</si>
  <si>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</si>
  <si>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</si>
  <si>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</si>
  <si>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</si>
  <si>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</si>
  <si>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</si>
  <si>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</si>
  <si>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</si>
  <si>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</si>
  <si>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</si>
  <si>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</si>
  <si>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</si>
  <si>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</si>
  <si>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</si>
  <si>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</si>
  <si>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</si>
  <si>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</si>
  <si>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</si>
  <si>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</si>
  <si>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</si>
  <si>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</si>
  <si>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</si>
  <si>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</si>
  <si>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</si>
  <si>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</si>
  <si>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</si>
  <si>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</si>
  <si>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</si>
  <si>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</si>
  <si>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</si>
  <si>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</si>
  <si>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</si>
  <si>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</si>
  <si>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</si>
  <si>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</si>
  <si>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</si>
  <si>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</si>
  <si>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</si>
  <si>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</si>
  <si>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</si>
  <si>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</si>
  <si>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</si>
  <si>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</si>
  <si>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</si>
  <si>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</si>
  <si>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</si>
  <si>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</si>
  <si>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</si>
  <si>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</si>
  <si>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</si>
  <si>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</si>
  <si>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</si>
  <si>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</si>
  <si>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</si>
  <si>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</si>
  <si>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</si>
  <si>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</si>
  <si>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</si>
  <si>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</si>
  <si>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</si>
  <si>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</si>
  <si>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</si>
  <si>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</si>
  <si>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</si>
  <si>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</si>
  <si>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</si>
  <si>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</si>
  <si>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</si>
  <si>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</si>
  <si>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</si>
  <si>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</si>
  <si>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</si>
  <si>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</si>
  <si>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</si>
  <si>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</si>
  <si>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</si>
  <si>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</si>
  <si>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</si>
  <si>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</si>
  <si>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</si>
  <si>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</si>
  <si>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</si>
  <si>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</si>
  <si>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</si>
  <si>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</si>
  <si>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</si>
  <si>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</si>
  <si>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</si>
  <si>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</si>
  <si>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</si>
  <si>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</si>
  <si>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</si>
  <si>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</si>
  <si>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</si>
  <si>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</si>
  <si>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</si>
  <si>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</si>
  <si>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</si>
  <si>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</si>
  <si>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</si>
  <si>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</si>
  <si>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</si>
  <si>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</si>
  <si>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</si>
  <si>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</si>
  <si>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</si>
  <si>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</si>
  <si>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</si>
  <si>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</si>
  <si>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</si>
  <si>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</si>
  <si>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</si>
  <si>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</si>
  <si>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</si>
  <si>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</si>
  <si>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</si>
  <si>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</si>
  <si>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</si>
  <si>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</si>
  <si>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</si>
  <si>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</si>
  <si>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</si>
  <si>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</si>
  <si>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</si>
  <si>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</si>
  <si>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</si>
  <si>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</si>
  <si>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</si>
  <si>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</si>
  <si>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</si>
  <si>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</si>
  <si>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</si>
  <si>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</si>
  <si>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</si>
  <si>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</si>
  <si>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</si>
  <si>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</si>
  <si>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</si>
  <si>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</si>
  <si>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</si>
  <si>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</si>
  <si>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</si>
  <si>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</si>
  <si>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</si>
  <si>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</si>
  <si>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</si>
  <si>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</si>
  <si>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</si>
  <si>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</si>
  <si>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</si>
  <si>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</si>
  <si>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</si>
  <si>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</si>
  <si>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</si>
  <si>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</si>
  <si>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</si>
  <si>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</si>
  <si>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</si>
  <si>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</si>
  <si>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HVAC</t>
  </si>
  <si>
    <t>Fire</t>
  </si>
  <si>
    <t>Plumbing</t>
  </si>
  <si>
    <t>Total</t>
  </si>
  <si>
    <t>Khaadi Fortress Lahore</t>
  </si>
  <si>
    <t>IK Associates</t>
  </si>
  <si>
    <t>Louis Dreyfus Company Dolmen Mall Clifton</t>
  </si>
  <si>
    <t xml:space="preserve">Syngenta Head Office Al-Tijarah Shahrah e Faisal Karachi
</t>
  </si>
  <si>
    <t>Ideas North Walk Karachi</t>
  </si>
  <si>
    <t>BAZAAR HQ</t>
  </si>
  <si>
    <t>NEC</t>
  </si>
  <si>
    <t>Dhoraji (DYSF) School, Karachi</t>
  </si>
  <si>
    <t>Mughal Constructor</t>
  </si>
  <si>
    <t>Bank Alhabib Office Lobby, Center Point Building Karach</t>
  </si>
  <si>
    <t>SEM Engineers</t>
  </si>
  <si>
    <t>Sent Hard Copy to SEM Scan Copy avlb in Computer</t>
  </si>
  <si>
    <t>OMI Hospital Saddar Karachi</t>
  </si>
  <si>
    <t>Ahed Associates</t>
  </si>
  <si>
    <t>Sent Hard Copy to OMI Saddar</t>
  </si>
  <si>
    <t>HBL - Renovation work of NJI 5th floor</t>
  </si>
  <si>
    <t>Total Construction</t>
  </si>
  <si>
    <t>To Junaid</t>
  </si>
  <si>
    <t>ABL Tower headoffice Karachi</t>
  </si>
  <si>
    <t>Deluxe Company</t>
  </si>
  <si>
    <t>Bank Al-Habib 14th &amp; 16th Floors</t>
  </si>
  <si>
    <t>Empress Market Karachi</t>
  </si>
  <si>
    <r>
      <t xml:space="preserve">Barkat -e- Haideri trust </t>
    </r>
    <r>
      <rPr>
        <b/>
        <sz val="14"/>
        <color rgb="FFFF0000"/>
        <rFont val="Calibri"/>
        <family val="2"/>
        <scheme val="minor"/>
      </rPr>
      <t>(Labour rates only)</t>
    </r>
  </si>
  <si>
    <t>JS Bank on 4th Floor, Shaheen Complex, Karachi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</si>
  <si>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</si>
  <si>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</si>
  <si>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</si>
  <si>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</si>
  <si>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</si>
  <si>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</si>
  <si>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</si>
  <si>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</si>
  <si>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</si>
  <si>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</si>
  <si>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</si>
  <si>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</si>
  <si>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</si>
  <si>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</si>
  <si>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</si>
  <si>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</si>
  <si>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</si>
  <si>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</si>
  <si>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</si>
  <si>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</si>
  <si>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</si>
  <si>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</si>
  <si>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</si>
  <si>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</si>
  <si>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</si>
  <si>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</si>
  <si>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</si>
  <si>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</si>
  <si>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</si>
  <si>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</si>
  <si>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</si>
  <si>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</si>
  <si>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</si>
  <si>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</si>
  <si>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</si>
  <si>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</si>
  <si>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</si>
  <si>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</si>
  <si>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</si>
  <si>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</si>
  <si>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</si>
  <si>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</si>
  <si>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</si>
  <si>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</si>
  <si>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</si>
  <si>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</si>
  <si>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</si>
  <si>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</si>
  <si>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</si>
  <si>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</si>
  <si>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</si>
  <si>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</si>
  <si>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</si>
  <si>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</si>
  <si>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</si>
  <si>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</si>
  <si>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</si>
  <si>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</si>
  <si>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</si>
  <si>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</si>
  <si>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</si>
  <si>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</si>
  <si>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</si>
  <si>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</si>
  <si>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</si>
  <si>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</si>
  <si>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</si>
  <si>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</si>
  <si>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</si>
  <si>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</si>
  <si>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</si>
  <si>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</si>
  <si>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</si>
  <si>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</si>
  <si>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</si>
  <si>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</si>
  <si>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</si>
  <si>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</si>
  <si>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</si>
  <si>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</si>
  <si>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</si>
  <si>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</si>
  <si>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</si>
  <si>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</si>
  <si>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</si>
  <si>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</si>
  <si>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</si>
  <si>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</si>
  <si>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</si>
  <si>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</si>
  <si>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</si>
  <si>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</si>
  <si>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</si>
  <si>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</si>
  <si>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</si>
  <si>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</si>
  <si>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</si>
  <si>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</si>
  <si>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</si>
  <si>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</si>
  <si>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</si>
  <si>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</si>
  <si>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</si>
  <si>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</si>
  <si>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</si>
  <si>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</si>
  <si>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</si>
  <si>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</si>
  <si>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</si>
  <si>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</si>
  <si>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</si>
  <si>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</si>
  <si>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</si>
  <si>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</si>
  <si>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</si>
  <si>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</si>
  <si>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</si>
  <si>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</si>
  <si>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</si>
  <si>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</si>
  <si>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</si>
  <si>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</si>
  <si>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</si>
  <si>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</si>
  <si>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</si>
  <si>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</si>
  <si>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</si>
  <si>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</si>
  <si>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</si>
  <si>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</si>
  <si>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</si>
  <si>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</si>
  <si>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</si>
  <si>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</si>
  <si>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</si>
  <si>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</si>
  <si>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</si>
  <si>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</si>
  <si>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</si>
  <si>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</si>
  <si>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</si>
  <si>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</si>
  <si>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</si>
  <si>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</si>
  <si>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</si>
  <si>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</si>
  <si>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</si>
  <si>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</si>
  <si>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</si>
  <si>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</si>
  <si>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</si>
  <si>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</si>
  <si>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</si>
  <si>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</si>
  <si>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</si>
  <si>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</si>
  <si>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</si>
  <si>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</si>
  <si>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</si>
  <si>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</si>
  <si>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</si>
  <si>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</si>
  <si>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</si>
  <si>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</si>
  <si>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</si>
  <si>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</si>
  <si>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</si>
  <si>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</si>
  <si>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</si>
  <si>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</si>
  <si>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</si>
  <si>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</si>
  <si>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</si>
  <si>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</si>
  <si>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</si>
  <si>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</si>
  <si>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</si>
  <si>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</si>
  <si>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</si>
  <si>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</si>
  <si>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</si>
  <si>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</si>
  <si>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</si>
  <si>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</si>
  <si>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</si>
  <si>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</si>
  <si>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</si>
  <si>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</si>
  <si>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</si>
  <si>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</si>
  <si>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</si>
  <si>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</si>
  <si>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</si>
  <si>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</si>
  <si>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</si>
  <si>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</si>
  <si>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</si>
  <si>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</si>
  <si>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</si>
  <si>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</si>
  <si>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</si>
  <si>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</si>
  <si>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</si>
  <si>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</si>
  <si>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</si>
  <si>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</si>
  <si>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</si>
  <si>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</si>
  <si>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</si>
  <si>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</si>
  <si>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</si>
  <si>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</si>
  <si>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</si>
  <si>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</si>
  <si>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</si>
  <si>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</si>
  <si>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</si>
  <si>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</si>
  <si>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</si>
  <si>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</si>
  <si>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</si>
  <si>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</si>
  <si>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</si>
  <si>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</si>
  <si>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</si>
  <si>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</si>
  <si>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</si>
  <si>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</si>
  <si>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</si>
  <si>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</si>
  <si>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</si>
  <si>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</si>
  <si>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</si>
  <si>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</si>
  <si>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</si>
  <si>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</si>
  <si>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</si>
  <si>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</si>
  <si>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</si>
  <si>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</si>
  <si>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</si>
  <si>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</si>
  <si>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</si>
  <si>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</si>
  <si>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</si>
  <si>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</si>
  <si>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</si>
  <si>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</si>
  <si>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</si>
  <si>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</si>
  <si>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</si>
  <si>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</si>
  <si>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</si>
  <si>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</si>
  <si>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</si>
  <si>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</si>
  <si>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</si>
  <si>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</si>
  <si>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</si>
  <si>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</si>
  <si>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</si>
  <si>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</si>
  <si>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</si>
  <si>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</si>
  <si>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</si>
  <si>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</si>
  <si>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</si>
  <si>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</si>
  <si>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</si>
  <si>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</si>
  <si>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</si>
  <si>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</si>
  <si>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</si>
  <si>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</si>
  <si>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</si>
  <si>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</si>
  <si>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</si>
  <si>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</si>
  <si>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</si>
  <si>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</si>
  <si>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</si>
  <si>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</si>
  <si>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</si>
  <si>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</si>
  <si>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</si>
  <si>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</si>
  <si>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</si>
  <si>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</si>
  <si>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</si>
  <si>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</si>
  <si>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</si>
  <si>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</si>
  <si>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</si>
  <si>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</si>
  <si>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</si>
  <si>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</si>
  <si>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</si>
  <si>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</si>
  <si>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</si>
  <si>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</si>
  <si>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</si>
  <si>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</si>
  <si>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</si>
  <si>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</si>
  <si>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</si>
  <si>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</si>
  <si>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</si>
  <si>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</si>
  <si>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</si>
  <si>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</si>
  <si>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</si>
  <si>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</si>
  <si>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</si>
  <si>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</si>
  <si>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</si>
  <si>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</si>
  <si>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</si>
  <si>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</si>
  <si>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</si>
  <si>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</si>
  <si>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</si>
  <si>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</si>
  <si>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</si>
  <si>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</si>
  <si>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</si>
  <si>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</si>
  <si>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</si>
  <si>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</si>
  <si>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</si>
  <si>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</si>
  <si>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</si>
  <si>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</si>
  <si>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</si>
  <si>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</si>
  <si>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</si>
  <si>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</si>
  <si>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</si>
  <si>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</si>
  <si>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</si>
  <si>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</si>
  <si>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</si>
  <si>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</si>
  <si>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</si>
  <si>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</si>
  <si>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</si>
  <si>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</si>
  <si>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</si>
  <si>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</si>
  <si>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</si>
  <si>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</si>
  <si>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</si>
  <si>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</si>
  <si>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</si>
  <si>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</si>
  <si>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</si>
  <si>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</si>
  <si>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</si>
  <si>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</si>
  <si>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</si>
  <si>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</si>
  <si>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</si>
  <si>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</si>
  <si>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</si>
  <si>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</si>
  <si>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</si>
  <si>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</si>
  <si>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</si>
  <si>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</si>
  <si>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</si>
  <si>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</si>
  <si>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</si>
  <si>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</si>
  <si>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</si>
  <si>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</si>
  <si>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</si>
  <si>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</si>
  <si>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</si>
  <si>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</si>
  <si>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</si>
  <si>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</si>
  <si>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</si>
  <si>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</si>
  <si>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</si>
  <si>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</si>
  <si>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</si>
  <si>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</si>
  <si>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</si>
  <si>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</si>
  <si>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</si>
  <si>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</si>
  <si>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</si>
  <si>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</si>
  <si>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</si>
  <si>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</si>
  <si>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</si>
  <si>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</si>
  <si>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</si>
  <si>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</si>
  <si>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</si>
  <si>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</si>
  <si>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</si>
  <si>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</si>
  <si>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</si>
  <si>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</si>
  <si>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</si>
  <si>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</si>
  <si>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</si>
  <si>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</si>
  <si>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</si>
  <si>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</si>
  <si>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</si>
  <si>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</si>
  <si>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</si>
  <si>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</si>
  <si>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</si>
  <si>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</si>
  <si>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</si>
  <si>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</si>
  <si>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</si>
  <si>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</si>
  <si>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</si>
  <si>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</si>
  <si>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</si>
  <si>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</si>
  <si>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</si>
  <si>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</si>
  <si>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</si>
  <si>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</si>
  <si>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</si>
  <si>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</si>
  <si>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</si>
  <si>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</si>
  <si>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</si>
  <si>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</si>
  <si>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</si>
  <si>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</si>
  <si>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</si>
  <si>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</si>
  <si>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</si>
  <si>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</si>
  <si>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</si>
  <si>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</si>
  <si>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</si>
  <si>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</si>
  <si>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</si>
  <si>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</si>
  <si>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</si>
  <si>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</si>
  <si>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</si>
  <si>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</si>
  <si>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</si>
  <si>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</si>
  <si>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</si>
  <si>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</si>
  <si>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</si>
  <si>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</si>
  <si>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</si>
  <si>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</si>
  <si>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</si>
  <si>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</si>
  <si>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</si>
  <si>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</si>
  <si>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</si>
  <si>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</si>
  <si>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</si>
  <si>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</si>
  <si>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</si>
  <si>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</si>
  <si>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</si>
  <si>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</si>
  <si>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</si>
  <si>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</si>
  <si>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</si>
  <si>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</si>
  <si>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</si>
  <si>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</si>
  <si>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</si>
  <si>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</si>
  <si>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</si>
  <si>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</si>
  <si>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</si>
  <si>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</si>
  <si>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</si>
  <si>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</si>
  <si>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</si>
  <si>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</si>
  <si>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</si>
  <si>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</si>
  <si>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</si>
  <si>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</si>
  <si>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</si>
  <si>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</si>
  <si>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</si>
  <si>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</si>
  <si>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</si>
  <si>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</si>
  <si>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</si>
  <si>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</si>
  <si>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</si>
  <si>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</si>
  <si>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</si>
  <si>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</si>
  <si>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</si>
  <si>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</si>
  <si>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</si>
  <si>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</si>
  <si>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</si>
  <si>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</si>
  <si>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</si>
  <si>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</si>
  <si>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</si>
  <si>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</si>
  <si>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</si>
  <si>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</si>
  <si>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</si>
  <si>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</si>
  <si>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</si>
  <si>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</si>
  <si>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</si>
  <si>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</si>
  <si>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</si>
  <si>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</si>
  <si>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</si>
  <si>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</si>
  <si>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</si>
  <si>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</si>
  <si>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</si>
  <si>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</si>
  <si>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</si>
  <si>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</si>
  <si>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</si>
  <si>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</si>
  <si>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</si>
  <si>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</si>
  <si>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</si>
  <si>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</si>
  <si>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</si>
  <si>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</si>
  <si>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</si>
  <si>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</si>
  <si>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</si>
  <si>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</si>
  <si>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</si>
  <si>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</si>
  <si>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</si>
  <si>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</si>
  <si>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</si>
  <si>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</si>
  <si>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</si>
  <si>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</si>
  <si>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</si>
  <si>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</si>
  <si>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</si>
  <si>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</si>
  <si>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</si>
  <si>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</si>
  <si>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</si>
  <si>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</si>
  <si>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</si>
  <si>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</si>
  <si>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</si>
  <si>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</si>
  <si>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</si>
  <si>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</si>
  <si>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</si>
  <si>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</si>
  <si>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</si>
  <si>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</si>
  <si>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</si>
  <si>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</si>
  <si>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</si>
  <si>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</si>
  <si>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</si>
  <si>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</si>
  <si>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</si>
  <si>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</si>
  <si>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</si>
  <si>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</si>
  <si>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</si>
  <si>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</si>
  <si>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</si>
  <si>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</si>
  <si>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</si>
  <si>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</si>
  <si>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</si>
  <si>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</si>
  <si>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</si>
  <si>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</si>
  <si>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</si>
  <si>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</si>
  <si>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</si>
  <si>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</si>
  <si>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</si>
  <si>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</si>
  <si>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</si>
  <si>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</si>
  <si>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</si>
  <si>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</si>
  <si>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</si>
  <si>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</si>
  <si>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</si>
  <si>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</si>
  <si>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</si>
  <si>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</si>
  <si>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</si>
  <si>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</si>
  <si>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</si>
  <si>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</si>
  <si>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</si>
  <si>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</si>
  <si>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</si>
  <si>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</si>
  <si>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</si>
  <si>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</si>
  <si>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</si>
  <si>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</si>
  <si>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</si>
  <si>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</si>
  <si>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</si>
  <si>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</si>
  <si>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</si>
  <si>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</si>
  <si>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</si>
  <si>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</si>
  <si>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</si>
  <si>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</si>
  <si>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</si>
  <si>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</si>
  <si>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</si>
  <si>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</si>
  <si>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</si>
  <si>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</si>
  <si>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</si>
  <si>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</si>
  <si>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</si>
  <si>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</si>
  <si>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</si>
  <si>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</si>
  <si>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</si>
  <si>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</si>
  <si>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</si>
  <si>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</si>
  <si>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</si>
  <si>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</si>
  <si>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</si>
  <si>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</si>
  <si>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</si>
  <si>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</si>
  <si>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</si>
  <si>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</si>
  <si>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</si>
  <si>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</si>
  <si>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</si>
  <si>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</si>
  <si>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</si>
  <si>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</si>
  <si>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</si>
  <si>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</si>
  <si>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</si>
  <si>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</si>
  <si>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</si>
  <si>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</si>
  <si>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</si>
  <si>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</si>
  <si>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</si>
  <si>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</si>
  <si>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</si>
  <si>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</si>
  <si>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</si>
  <si>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</si>
  <si>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</si>
  <si>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</si>
  <si>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</si>
  <si>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</si>
  <si>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</si>
  <si>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</si>
  <si>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</si>
  <si>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</si>
  <si>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</si>
  <si>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</si>
  <si>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</si>
  <si>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</si>
  <si>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</si>
  <si>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</si>
  <si>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</si>
  <si>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</si>
  <si>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</si>
  <si>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</si>
  <si>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</si>
  <si>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</si>
  <si>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</si>
  <si>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</si>
  <si>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</si>
  <si>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</si>
  <si>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</si>
  <si>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</si>
  <si>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</si>
  <si>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</si>
  <si>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</si>
  <si>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</si>
  <si>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</si>
  <si>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</si>
  <si>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</si>
  <si>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</si>
  <si>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</si>
  <si>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</si>
  <si>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</si>
  <si>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</si>
  <si>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</si>
  <si>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</si>
  <si>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</si>
  <si>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</si>
  <si>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</si>
  <si>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</si>
  <si>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</si>
  <si>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</si>
  <si>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</si>
  <si>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</si>
  <si>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</si>
  <si>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</si>
  <si>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</si>
  <si>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</si>
  <si>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</si>
  <si>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</si>
  <si>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</si>
  <si>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</si>
  <si>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</si>
  <si>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</si>
  <si>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</si>
  <si>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</si>
  <si>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</si>
  <si>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</si>
  <si>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</si>
  <si>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</si>
  <si>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</si>
  <si>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</si>
  <si>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</si>
  <si>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</si>
  <si>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</si>
  <si>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</si>
  <si>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</si>
  <si>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</si>
  <si>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</si>
  <si>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</si>
  <si>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</si>
  <si>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</si>
  <si>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</si>
  <si>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</si>
  <si>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</si>
  <si>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</si>
  <si>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</si>
  <si>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</si>
  <si>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</si>
  <si>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</si>
  <si>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</si>
  <si>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</si>
  <si>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</si>
  <si>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</si>
  <si>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</si>
  <si>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</si>
  <si>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</si>
  <si>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</si>
  <si>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</si>
  <si>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</si>
  <si>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</si>
  <si>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</si>
  <si>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</si>
  <si>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</si>
  <si>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</si>
  <si>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</si>
  <si>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</si>
  <si>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</si>
  <si>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</si>
  <si>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</si>
  <si>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</si>
  <si>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</si>
  <si>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</si>
  <si>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</si>
  <si>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</si>
  <si>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</si>
  <si>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</si>
  <si>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</si>
  <si>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</si>
  <si>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</si>
  <si>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</si>
  <si>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</si>
  <si>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</si>
  <si>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</si>
  <si>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</si>
  <si>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</si>
  <si>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</si>
  <si>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</si>
  <si>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</si>
  <si>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</si>
  <si>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</si>
  <si>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</si>
  <si>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</si>
  <si>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</si>
  <si>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</si>
  <si>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</si>
  <si>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</si>
  <si>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</si>
  <si>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</si>
  <si>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</si>
  <si>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</si>
  <si>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</si>
  <si>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</si>
  <si>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</si>
  <si>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</si>
  <si>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</si>
  <si>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</si>
  <si>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</si>
  <si>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</si>
  <si>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</si>
  <si>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</si>
  <si>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</si>
  <si>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</si>
  <si>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</si>
  <si>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</si>
  <si>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</si>
  <si>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</si>
  <si>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</si>
  <si>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</si>
  <si>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</si>
  <si>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</si>
  <si>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</si>
  <si>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</si>
  <si>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</si>
  <si>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</si>
  <si>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</si>
  <si>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</si>
  <si>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</si>
  <si>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</si>
  <si>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</si>
  <si>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</si>
  <si>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</si>
  <si>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</si>
  <si>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</si>
  <si>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</si>
  <si>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</si>
  <si>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</si>
  <si>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</si>
  <si>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</si>
  <si>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</si>
  <si>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</si>
  <si>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</si>
  <si>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</si>
  <si>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</si>
  <si>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</si>
  <si>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</si>
  <si>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</si>
  <si>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</si>
  <si>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</si>
  <si>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</si>
  <si>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</si>
  <si>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</si>
  <si>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</si>
  <si>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</si>
  <si>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</si>
  <si>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</si>
  <si>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</si>
  <si>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</si>
  <si>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</si>
  <si>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</si>
  <si>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</si>
  <si>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</si>
  <si>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</si>
  <si>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</si>
  <si>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</si>
  <si>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</si>
  <si>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</si>
  <si>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</si>
  <si>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</si>
  <si>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</si>
  <si>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</si>
  <si>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</si>
  <si>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</si>
  <si>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</si>
  <si>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</si>
  <si>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</si>
  <si>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</si>
  <si>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</si>
  <si>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</si>
  <si>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</si>
  <si>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</si>
  <si>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</si>
  <si>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</si>
  <si>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</si>
  <si>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</si>
  <si>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</si>
  <si>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</si>
  <si>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</si>
  <si>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</si>
  <si>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</si>
  <si>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</si>
  <si>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</si>
  <si>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</si>
  <si>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</si>
  <si>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</si>
  <si>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</si>
  <si>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</si>
  <si>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</si>
  <si>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</si>
  <si>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</si>
  <si>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</si>
  <si>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</si>
  <si>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</si>
  <si>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</si>
  <si>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</si>
  <si>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</si>
  <si>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</si>
  <si>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</si>
  <si>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</si>
  <si>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</si>
  <si>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</si>
  <si>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</si>
  <si>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</si>
  <si>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</si>
  <si>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</si>
  <si>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</si>
  <si>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</si>
  <si>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</si>
  <si>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</si>
  <si>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</si>
  <si>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</si>
  <si>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</si>
  <si>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</si>
  <si>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</si>
  <si>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</si>
  <si>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</si>
  <si>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</si>
  <si>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</si>
  <si>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</si>
  <si>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</si>
  <si>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</si>
  <si>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</si>
  <si>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</si>
  <si>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</si>
  <si>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</si>
  <si>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</si>
  <si>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</si>
  <si>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</si>
  <si>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</si>
  <si>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</si>
  <si>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</si>
  <si>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</si>
  <si>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</si>
  <si>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</si>
  <si>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</si>
  <si>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</si>
  <si>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</si>
  <si>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</si>
  <si>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</si>
  <si>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</si>
  <si>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</si>
  <si>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</si>
  <si>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</si>
  <si>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</si>
  <si>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</si>
  <si>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</si>
  <si>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</si>
  <si>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</si>
  <si>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</si>
  <si>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</si>
  <si>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</si>
  <si>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</si>
  <si>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</si>
  <si>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</si>
  <si>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</si>
  <si>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</si>
  <si>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</si>
  <si>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</si>
  <si>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</si>
  <si>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</si>
  <si>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</si>
  <si>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</si>
  <si>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</si>
  <si>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</si>
  <si>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</si>
  <si>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</si>
  <si>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</si>
  <si>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</si>
  <si>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</si>
  <si>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</si>
  <si>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</si>
  <si>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</si>
  <si>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</si>
  <si>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</si>
  <si>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</si>
  <si>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</si>
  <si>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</si>
  <si>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</si>
  <si>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</si>
  <si>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</si>
  <si>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</si>
  <si>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</si>
  <si>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</si>
  <si>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</si>
  <si>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</si>
  <si>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</si>
  <si>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</si>
  <si>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</si>
  <si>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</si>
  <si>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</si>
  <si>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</si>
  <si>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</si>
  <si>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</si>
  <si>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</si>
  <si>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</si>
  <si>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</si>
  <si>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</si>
  <si>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</si>
  <si>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</si>
  <si>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</si>
  <si>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</si>
  <si>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</si>
  <si>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</si>
  <si>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</si>
  <si>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</si>
  <si>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</si>
  <si>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</si>
  <si>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</si>
  <si>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</si>
  <si>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</si>
  <si>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</si>
  <si>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</si>
  <si>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</si>
  <si>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</si>
  <si>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</si>
  <si>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</si>
  <si>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</si>
  <si>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</si>
  <si>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</si>
  <si>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</si>
  <si>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</si>
  <si>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</si>
  <si>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</si>
  <si>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</si>
  <si>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</si>
  <si>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</si>
  <si>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</si>
  <si>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</si>
  <si>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</si>
  <si>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</si>
  <si>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</si>
  <si>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</si>
  <si>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</si>
  <si>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</si>
  <si>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</si>
  <si>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</si>
  <si>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</si>
  <si>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</si>
  <si>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</si>
  <si>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</si>
  <si>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</si>
  <si>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</si>
  <si>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</si>
  <si>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</si>
  <si>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</si>
  <si>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</si>
  <si>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</si>
  <si>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</si>
  <si>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</si>
  <si>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</si>
  <si>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</si>
  <si>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</si>
  <si>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</si>
  <si>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</si>
  <si>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</si>
  <si>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</si>
  <si>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</si>
  <si>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</si>
  <si>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</si>
  <si>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</si>
  <si>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</si>
  <si>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</si>
  <si>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</si>
  <si>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</si>
  <si>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</si>
  <si>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</si>
  <si>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</si>
  <si>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</si>
  <si>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</si>
  <si>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</si>
  <si>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</si>
  <si>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</si>
  <si>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</si>
  <si>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</si>
  <si>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</si>
  <si>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</si>
  <si>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</si>
  <si>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</si>
  <si>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</si>
  <si>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</si>
  <si>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</si>
  <si>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</si>
  <si>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</si>
  <si>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</si>
  <si>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</si>
  <si>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</si>
  <si>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</si>
  <si>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</si>
  <si>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</si>
  <si>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</si>
  <si>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</si>
  <si>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</si>
  <si>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</si>
  <si>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</si>
  <si>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</si>
  <si>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</si>
  <si>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</si>
  <si>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</si>
  <si>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</si>
  <si>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</si>
  <si>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</si>
  <si>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</si>
  <si>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</si>
  <si>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</si>
  <si>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</si>
  <si>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</si>
  <si>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</si>
  <si>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</si>
  <si>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</si>
  <si>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</si>
  <si>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</si>
  <si>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</si>
  <si>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</si>
  <si>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</si>
  <si>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</si>
  <si>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</si>
  <si>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</si>
  <si>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</si>
  <si>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</si>
  <si>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</si>
  <si>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</si>
  <si>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</si>
  <si>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</si>
  <si>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</si>
  <si>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</si>
  <si>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</si>
  <si>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</si>
  <si>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</si>
  <si>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</si>
  <si>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</si>
  <si>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</si>
  <si>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</si>
  <si>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</si>
  <si>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</si>
  <si>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</si>
  <si>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</si>
  <si>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</si>
  <si>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</si>
  <si>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</si>
  <si>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</si>
  <si>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</si>
  <si>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</si>
  <si>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</si>
  <si>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</si>
  <si>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</si>
  <si>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</si>
  <si>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</si>
  <si>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</si>
  <si>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</si>
  <si>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</si>
  <si>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</si>
  <si>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</si>
  <si>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</si>
  <si>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</si>
  <si>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</si>
  <si>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</si>
  <si>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</si>
  <si>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</si>
  <si>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</si>
  <si>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</si>
  <si>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</si>
  <si>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</si>
  <si>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</si>
  <si>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</si>
  <si>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</si>
  <si>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</si>
  <si>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</si>
  <si>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</si>
  <si>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</si>
  <si>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</si>
  <si>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</si>
  <si>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</si>
  <si>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</si>
  <si>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</si>
  <si>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</si>
  <si>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</si>
  <si>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</si>
  <si>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</si>
  <si>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</si>
  <si>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</si>
  <si>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</si>
  <si>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</si>
  <si>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</si>
  <si>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</si>
  <si>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</si>
  <si>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</si>
  <si>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</si>
  <si>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</si>
  <si>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</si>
  <si>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</si>
  <si>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</si>
  <si>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</si>
  <si>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</si>
  <si>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</si>
  <si>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</si>
  <si>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</si>
  <si>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</si>
  <si>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</si>
  <si>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</si>
  <si>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</si>
  <si>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</si>
  <si>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</si>
  <si>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</si>
  <si>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</si>
  <si>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</si>
  <si>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</si>
  <si>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</si>
  <si>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</si>
  <si>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</si>
  <si>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</si>
  <si>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</si>
  <si>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</si>
  <si>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</si>
  <si>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</si>
  <si>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</si>
  <si>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</si>
  <si>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</si>
  <si>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</si>
  <si>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</si>
  <si>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</si>
  <si>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</si>
  <si>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</si>
  <si>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</si>
  <si>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</si>
  <si>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</si>
  <si>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</si>
  <si>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</si>
  <si>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</si>
  <si>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</si>
  <si>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</si>
  <si>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</si>
  <si>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</si>
  <si>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</si>
  <si>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</si>
  <si>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</si>
  <si>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</si>
  <si>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</si>
  <si>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</si>
  <si>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</si>
  <si>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</si>
  <si>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</si>
  <si>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</si>
  <si>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</si>
  <si>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</si>
  <si>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</si>
  <si>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</si>
  <si>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</si>
  <si>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</si>
  <si>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</si>
  <si>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</si>
  <si>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</si>
  <si>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</si>
  <si>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</si>
  <si>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</si>
  <si>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</si>
  <si>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</si>
  <si>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</si>
  <si>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</si>
  <si>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</si>
  <si>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</si>
  <si>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</si>
  <si>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</si>
  <si>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</si>
  <si>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</si>
  <si>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</si>
  <si>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</si>
  <si>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</si>
  <si>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</si>
  <si>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</si>
  <si>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</si>
  <si>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</si>
  <si>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</si>
  <si>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</si>
  <si>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</si>
  <si>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</si>
  <si>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</si>
  <si>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</si>
  <si>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</si>
  <si>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</si>
  <si>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</si>
  <si>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</si>
  <si>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</si>
  <si>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</si>
  <si>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</si>
  <si>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</si>
  <si>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</si>
  <si>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</si>
  <si>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</si>
  <si>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</si>
  <si>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</si>
  <si>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</si>
  <si>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</si>
  <si>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</si>
  <si>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</si>
  <si>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</si>
  <si>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</si>
  <si>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</si>
  <si>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</si>
  <si>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</si>
  <si>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</si>
  <si>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</si>
  <si>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</si>
  <si>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</si>
  <si>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</si>
  <si>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</si>
  <si>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</si>
  <si>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</si>
  <si>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</si>
  <si>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</si>
  <si>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</si>
  <si>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</si>
  <si>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</si>
  <si>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</si>
  <si>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</si>
  <si>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</si>
  <si>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</si>
  <si>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</si>
  <si>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</si>
  <si>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</si>
  <si>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</si>
  <si>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</si>
  <si>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</si>
  <si>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</si>
  <si>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</si>
  <si>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</si>
  <si>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</si>
  <si>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</si>
  <si>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</si>
  <si>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</si>
  <si>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</si>
  <si>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</si>
  <si>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</si>
  <si>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</si>
  <si>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</si>
  <si>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</si>
  <si>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</si>
  <si>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</si>
  <si>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</si>
  <si>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</si>
  <si>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</si>
  <si>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</si>
  <si>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</si>
  <si>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</si>
  <si>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</si>
  <si>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</si>
  <si>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</si>
  <si>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</si>
  <si>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</si>
  <si>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</si>
  <si>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</si>
  <si>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</si>
  <si>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</si>
  <si>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</si>
  <si>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</si>
  <si>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</si>
  <si>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</si>
  <si>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</si>
  <si>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</si>
  <si>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</si>
  <si>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</si>
  <si>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</si>
  <si>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</si>
  <si>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</si>
  <si>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</si>
  <si>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</si>
  <si>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</si>
  <si>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</si>
  <si>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</si>
  <si>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</si>
  <si>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</si>
  <si>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</si>
  <si>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</si>
  <si>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</si>
  <si>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</si>
  <si>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</si>
  <si>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</si>
  <si>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</si>
  <si>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</si>
  <si>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</si>
  <si>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</si>
  <si>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</si>
  <si>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</si>
  <si>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</si>
  <si>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</si>
  <si>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</si>
  <si>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</si>
  <si>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</si>
  <si>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</si>
  <si>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</si>
  <si>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</si>
  <si>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</si>
  <si>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</si>
  <si>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</si>
  <si>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</si>
  <si>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</si>
  <si>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</si>
  <si>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</si>
  <si>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</si>
  <si>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</si>
  <si>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</si>
  <si>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</si>
  <si>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</si>
  <si>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</si>
  <si>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</si>
  <si>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</si>
  <si>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</si>
  <si>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</si>
  <si>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</si>
  <si>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</si>
  <si>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</si>
  <si>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</si>
  <si>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</si>
  <si>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</si>
  <si>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</si>
  <si>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</si>
  <si>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</si>
  <si>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</si>
  <si>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</si>
  <si>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</si>
  <si>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</si>
  <si>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</si>
  <si>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</si>
  <si>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</si>
  <si>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</si>
  <si>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</si>
  <si>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</si>
  <si>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</si>
  <si>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</si>
  <si>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</si>
  <si>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</si>
  <si>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</si>
  <si>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</si>
  <si>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</si>
  <si>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</si>
  <si>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</si>
  <si>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</si>
  <si>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</si>
  <si>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</si>
  <si>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</si>
  <si>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</si>
  <si>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</si>
  <si>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</si>
  <si>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</si>
  <si>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</si>
  <si>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</si>
  <si>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</si>
  <si>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</si>
  <si>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</si>
  <si>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</si>
  <si>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</si>
  <si>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</si>
  <si>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</si>
  <si>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</si>
  <si>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</si>
  <si>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</si>
  <si>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</si>
  <si>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</si>
  <si>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</si>
  <si>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</si>
  <si>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</si>
  <si>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</si>
  <si>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</si>
  <si>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</si>
  <si>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</si>
  <si>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</si>
  <si>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</si>
  <si>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</si>
  <si>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</si>
  <si>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</si>
  <si>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</si>
  <si>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</si>
  <si>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</si>
  <si>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</si>
  <si>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</si>
  <si>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</si>
  <si>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</si>
  <si>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</si>
  <si>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</si>
  <si>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</si>
  <si>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</si>
  <si>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</si>
  <si>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</si>
  <si>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</si>
  <si>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</si>
  <si>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</si>
  <si>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</si>
  <si>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</si>
  <si>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</si>
  <si>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</si>
  <si>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</si>
  <si>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</si>
  <si>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</si>
  <si>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</si>
  <si>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</si>
  <si>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</si>
  <si>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</si>
  <si>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</si>
  <si>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</si>
  <si>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</si>
  <si>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</si>
  <si>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</si>
  <si>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</si>
  <si>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</si>
  <si>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</si>
  <si>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</si>
  <si>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</si>
  <si>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</si>
  <si>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</si>
  <si>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</si>
  <si>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</si>
  <si>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</si>
  <si>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</si>
  <si>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</si>
  <si>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</si>
  <si>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</si>
  <si>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</si>
  <si>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</si>
  <si>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</si>
  <si>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</si>
  <si>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</si>
  <si>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</si>
  <si>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</si>
  <si>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</si>
  <si>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</si>
  <si>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</si>
  <si>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</si>
  <si>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</si>
  <si>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</si>
  <si>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</si>
  <si>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</si>
  <si>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</si>
  <si>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</si>
  <si>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</si>
  <si>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</si>
  <si>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</si>
  <si>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</si>
  <si>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</si>
  <si>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</si>
  <si>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</si>
  <si>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</si>
  <si>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</si>
  <si>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</si>
  <si>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</si>
  <si>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</si>
  <si>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</si>
  <si>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</si>
  <si>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</si>
  <si>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</si>
  <si>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</si>
  <si>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</si>
  <si>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</si>
  <si>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</si>
  <si>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</si>
  <si>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</si>
  <si>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</si>
  <si>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</si>
  <si>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</si>
  <si>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</si>
  <si>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</si>
  <si>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</si>
  <si>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</si>
  <si>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</si>
  <si>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</si>
  <si>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</si>
  <si>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</si>
  <si>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</si>
  <si>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</si>
  <si>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</si>
  <si>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</si>
  <si>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</si>
  <si>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</si>
  <si>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</si>
  <si>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</si>
  <si>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</si>
  <si>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</si>
  <si>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</si>
  <si>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</si>
  <si>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</si>
  <si>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</si>
  <si>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</si>
  <si>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</si>
  <si>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</si>
  <si>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</si>
  <si>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</si>
  <si>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</si>
  <si>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</si>
  <si>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</si>
  <si>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</si>
  <si>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</si>
  <si>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</si>
  <si>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</si>
  <si>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</si>
  <si>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</si>
  <si>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</si>
  <si>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</si>
  <si>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</si>
  <si>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</si>
  <si>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</si>
  <si>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</si>
  <si>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</si>
  <si>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</si>
  <si>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</si>
  <si>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</si>
  <si>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</si>
  <si>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</si>
  <si>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</si>
  <si>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</si>
  <si>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</si>
  <si>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</si>
  <si>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</si>
  <si>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</si>
  <si>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</si>
  <si>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</si>
  <si>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</si>
  <si>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</si>
  <si>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</si>
  <si>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</si>
  <si>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</si>
  <si>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</si>
  <si>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</si>
  <si>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</si>
  <si>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</si>
  <si>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</si>
  <si>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</si>
  <si>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</si>
  <si>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</si>
  <si>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</si>
  <si>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</si>
  <si>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</si>
  <si>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</si>
  <si>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</si>
  <si>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</si>
  <si>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</si>
  <si>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</si>
  <si>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</si>
  <si>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</si>
  <si>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</si>
  <si>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</si>
  <si>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</si>
  <si>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</si>
  <si>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</si>
  <si>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</si>
  <si>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</si>
  <si>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</si>
  <si>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</si>
  <si>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</si>
  <si>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</si>
  <si>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</si>
  <si>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</si>
  <si>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</si>
  <si>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</si>
  <si>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</si>
  <si>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</si>
  <si>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</si>
  <si>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</si>
  <si>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</si>
  <si>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</si>
  <si>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</si>
  <si>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</si>
  <si>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</si>
  <si>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</si>
  <si>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</si>
  <si>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</si>
  <si>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</si>
  <si>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</si>
  <si>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</si>
  <si>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</si>
  <si>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</si>
  <si>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</si>
  <si>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</si>
  <si>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</si>
  <si>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</si>
  <si>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</si>
  <si>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</si>
  <si>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</si>
  <si>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</si>
  <si>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</si>
  <si>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</si>
  <si>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</si>
  <si>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</si>
  <si>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</si>
  <si>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</si>
  <si>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</si>
  <si>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</si>
  <si>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</si>
  <si>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</si>
  <si>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</si>
  <si>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</si>
  <si>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</si>
  <si>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</si>
  <si>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</si>
  <si>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</si>
  <si>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</si>
  <si>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</si>
  <si>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</si>
  <si>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</si>
  <si>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</si>
  <si>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</si>
  <si>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</si>
  <si>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</si>
  <si>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</si>
  <si>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</si>
  <si>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</si>
  <si>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</si>
  <si>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</si>
  <si>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</si>
  <si>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</si>
  <si>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</si>
  <si>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</si>
  <si>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</si>
  <si>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</si>
  <si>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</si>
  <si>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</si>
  <si>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</si>
  <si>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</si>
  <si>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</si>
  <si>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</si>
  <si>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</si>
  <si>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</si>
  <si>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</si>
  <si>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</si>
  <si>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</si>
  <si>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</si>
  <si>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</si>
  <si>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</si>
  <si>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</si>
  <si>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</si>
  <si>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</si>
  <si>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</si>
  <si>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</si>
  <si>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</si>
  <si>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</si>
  <si>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</si>
  <si>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</si>
  <si>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</si>
  <si>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</si>
  <si>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</si>
  <si>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</si>
  <si>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</si>
  <si>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</si>
  <si>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</si>
  <si>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</si>
  <si>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</si>
  <si>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</si>
  <si>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</si>
  <si>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</si>
  <si>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</si>
  <si>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</si>
  <si>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</si>
  <si>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</si>
  <si>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</si>
  <si>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</si>
  <si>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</si>
  <si>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</si>
  <si>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</si>
  <si>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</si>
  <si>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</si>
  <si>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</si>
  <si>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</si>
  <si>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</si>
  <si>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</si>
  <si>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</si>
  <si>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</si>
  <si>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</si>
  <si>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</si>
  <si>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</si>
  <si>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</si>
  <si>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</si>
  <si>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</si>
  <si>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</si>
  <si>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</si>
  <si>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</si>
  <si>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</si>
  <si>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</si>
  <si>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</si>
  <si>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</si>
  <si>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</si>
  <si>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</si>
  <si>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</si>
  <si>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</si>
  <si>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</si>
  <si>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</si>
  <si>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</si>
  <si>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</si>
  <si>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</si>
  <si>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</si>
  <si>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</si>
  <si>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</si>
  <si>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</si>
  <si>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</si>
  <si>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</si>
  <si>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</si>
  <si>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</si>
  <si>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</si>
  <si>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</si>
  <si>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</si>
  <si>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</si>
  <si>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</si>
  <si>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</si>
  <si>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</si>
  <si>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</si>
  <si>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</si>
  <si>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</si>
  <si>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</si>
  <si>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</si>
  <si>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</si>
  <si>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</si>
  <si>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</si>
  <si>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</si>
  <si>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</si>
  <si>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</si>
  <si>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</si>
  <si>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</si>
  <si>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</si>
  <si>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</si>
  <si>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</si>
  <si>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</si>
  <si>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</si>
  <si>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</si>
  <si>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</si>
  <si>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</si>
  <si>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</si>
  <si>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</si>
  <si>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</si>
  <si>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</si>
  <si>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</si>
  <si>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</si>
  <si>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</si>
  <si>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</si>
  <si>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</si>
  <si>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</si>
  <si>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</si>
  <si>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</si>
  <si>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</si>
  <si>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</si>
  <si>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</si>
  <si>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</si>
  <si>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</si>
  <si>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</si>
  <si>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</si>
  <si>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</si>
  <si>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</si>
  <si>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</si>
  <si>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</si>
  <si>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</si>
  <si>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</si>
  <si>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</si>
  <si>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</si>
  <si>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</si>
  <si>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</si>
  <si>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</si>
  <si>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</si>
  <si>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</si>
  <si>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</si>
  <si>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</si>
  <si>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</si>
  <si>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</si>
  <si>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</si>
  <si>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</si>
  <si>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</si>
  <si>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</si>
  <si>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</si>
  <si>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</si>
  <si>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</si>
  <si>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</si>
  <si>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</si>
  <si>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</si>
  <si>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</si>
  <si>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</si>
  <si>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</si>
  <si>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</si>
  <si>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</si>
  <si>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</si>
  <si>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</si>
  <si>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</si>
  <si>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</si>
  <si>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</si>
  <si>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</si>
  <si>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</si>
  <si>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</si>
  <si>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</si>
  <si>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</si>
  <si>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</si>
  <si>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</si>
  <si>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</si>
  <si>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</si>
  <si>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</si>
  <si>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</si>
  <si>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</si>
  <si>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</si>
  <si>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</si>
  <si>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</si>
  <si>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</si>
  <si>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</si>
  <si>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</si>
  <si>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</si>
  <si>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</si>
  <si>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</si>
  <si>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</si>
  <si>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</si>
  <si>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</si>
  <si>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</si>
  <si>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</si>
  <si>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</si>
  <si>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</si>
  <si>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</si>
  <si>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</si>
  <si>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</si>
  <si>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</si>
  <si>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</si>
  <si>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</si>
  <si>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</si>
  <si>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</si>
  <si>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</si>
  <si>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</si>
  <si>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</si>
  <si>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</si>
  <si>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</si>
  <si>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</si>
  <si>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</si>
  <si>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</si>
  <si>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</si>
  <si>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</si>
  <si>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</si>
  <si>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</si>
  <si>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</si>
  <si>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</si>
  <si>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</si>
  <si>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</si>
  <si>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</si>
  <si>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</si>
  <si>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</si>
  <si>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</si>
  <si>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</si>
  <si>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</si>
  <si>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</si>
  <si>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</si>
  <si>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</si>
  <si>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</si>
  <si>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</si>
  <si>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</si>
  <si>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</si>
  <si>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</si>
  <si>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</si>
  <si>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</si>
  <si>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</si>
  <si>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</si>
  <si>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</si>
  <si>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</si>
  <si>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</si>
  <si>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</si>
  <si>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</si>
  <si>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</si>
  <si>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</si>
  <si>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</si>
  <si>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</si>
  <si>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</si>
  <si>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</si>
  <si>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</si>
  <si>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</si>
  <si>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</si>
  <si>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</si>
  <si>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</si>
  <si>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</si>
  <si>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</si>
  <si>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</si>
  <si>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</si>
  <si>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</si>
  <si>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</si>
  <si>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</si>
  <si>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</si>
  <si>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</si>
  <si>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</si>
  <si>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</si>
  <si>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</si>
  <si>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</si>
  <si>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</si>
  <si>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</si>
  <si>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</si>
  <si>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</si>
  <si>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</si>
  <si>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</si>
  <si>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</si>
  <si>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</si>
  <si>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</si>
  <si>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</si>
  <si>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</si>
  <si>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</si>
  <si>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</si>
  <si>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</si>
  <si>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</si>
  <si>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</si>
  <si>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</si>
  <si>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</si>
  <si>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</si>
  <si>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</si>
  <si>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</si>
  <si>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</si>
  <si>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</si>
  <si>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</si>
  <si>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</si>
  <si>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</si>
  <si>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</si>
  <si>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</si>
  <si>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</si>
  <si>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</si>
  <si>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</si>
  <si>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</si>
  <si>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</si>
  <si>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</si>
  <si>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</si>
  <si>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</si>
  <si>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</si>
  <si>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</si>
  <si>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</si>
  <si>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</si>
  <si>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</si>
  <si>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</si>
  <si>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</si>
  <si>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</si>
  <si>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</si>
  <si>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</si>
  <si>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</si>
  <si>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</si>
  <si>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</si>
  <si>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</si>
  <si>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</si>
  <si>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</si>
  <si>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</si>
  <si>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</si>
  <si>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</si>
  <si>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</si>
  <si>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</si>
  <si>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</si>
  <si>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</si>
  <si>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</si>
  <si>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</si>
  <si>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</si>
  <si>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</si>
  <si>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</si>
  <si>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</si>
  <si>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</si>
  <si>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</si>
  <si>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</si>
  <si>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</si>
  <si>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</si>
  <si>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</si>
  <si>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</si>
  <si>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</si>
  <si>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</si>
  <si>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</si>
  <si>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</si>
  <si>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</si>
  <si>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</si>
  <si>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</si>
  <si>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</si>
  <si>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</si>
  <si>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</si>
  <si>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</si>
  <si>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</si>
  <si>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</si>
  <si>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</si>
  <si>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</si>
  <si>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</si>
  <si>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</si>
  <si>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</si>
  <si>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</si>
  <si>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</si>
  <si>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</si>
  <si>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</si>
  <si>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</si>
  <si>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</si>
  <si>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</si>
  <si>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</si>
  <si>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</si>
  <si>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</si>
  <si>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</si>
  <si>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</si>
  <si>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</si>
  <si>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</si>
  <si>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</si>
  <si>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</si>
  <si>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</si>
  <si>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</si>
  <si>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</si>
  <si>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</si>
  <si>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</si>
  <si>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</si>
  <si>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</si>
  <si>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</si>
  <si>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</si>
  <si>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</si>
  <si>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</si>
  <si>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</si>
  <si>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</si>
  <si>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</si>
  <si>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</si>
  <si>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</si>
  <si>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</si>
  <si>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</si>
  <si>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</si>
  <si>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</si>
  <si>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</si>
  <si>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</si>
  <si>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</si>
  <si>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</si>
  <si>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</si>
  <si>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</si>
  <si>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</si>
  <si>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</si>
  <si>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</si>
  <si>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</si>
  <si>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</si>
  <si>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</si>
  <si>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</si>
  <si>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</si>
  <si>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</si>
  <si>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</si>
  <si>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</si>
  <si>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</si>
  <si>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</si>
  <si>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</si>
  <si>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</si>
  <si>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</si>
  <si>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</si>
  <si>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</si>
  <si>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</si>
  <si>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</si>
  <si>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</si>
  <si>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</si>
  <si>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</si>
  <si>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</si>
  <si>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</si>
  <si>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</si>
  <si>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</si>
  <si>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</si>
  <si>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</si>
  <si>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</si>
  <si>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</si>
  <si>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</si>
  <si>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</si>
  <si>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</si>
  <si>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</si>
  <si>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</si>
  <si>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</si>
  <si>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</si>
  <si>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</si>
  <si>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</si>
  <si>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</si>
  <si>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</si>
  <si>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</si>
  <si>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</si>
  <si>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</si>
  <si>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</si>
  <si>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</si>
  <si>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</si>
  <si>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</si>
  <si>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</si>
  <si>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</si>
  <si>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</si>
  <si>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</si>
  <si>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</si>
  <si>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</si>
  <si>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</si>
  <si>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</si>
  <si>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</si>
  <si>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</si>
  <si>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</si>
  <si>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</si>
  <si>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</si>
  <si>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</si>
  <si>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</si>
  <si>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</si>
  <si>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</si>
  <si>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</si>
  <si>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</si>
  <si>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</si>
  <si>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</si>
  <si>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</si>
  <si>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</si>
  <si>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</si>
  <si>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</si>
  <si>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</si>
  <si>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</si>
  <si>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</si>
  <si>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</si>
  <si>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</si>
  <si>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</si>
  <si>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</si>
  <si>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</si>
  <si>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</si>
  <si>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</si>
  <si>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</si>
  <si>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</si>
  <si>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</si>
  <si>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</si>
  <si>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</si>
  <si>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</si>
  <si>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</si>
  <si>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</si>
  <si>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</si>
  <si>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</si>
  <si>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</si>
  <si>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</si>
  <si>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</si>
  <si>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</si>
  <si>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</si>
  <si>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</si>
  <si>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</si>
  <si>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</si>
  <si>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</si>
  <si>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</si>
  <si>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</si>
  <si>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</si>
  <si>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</si>
  <si>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</si>
  <si>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</si>
  <si>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</si>
  <si>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</si>
  <si>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</si>
  <si>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</si>
  <si>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</si>
  <si>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</si>
  <si>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</si>
  <si>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</si>
  <si>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</si>
  <si>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</si>
  <si>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</si>
  <si>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</si>
  <si>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</si>
  <si>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</si>
  <si>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</si>
  <si>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</si>
  <si>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</si>
  <si>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</si>
  <si>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</si>
  <si>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</si>
  <si>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</si>
  <si>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</si>
  <si>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</si>
  <si>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</si>
  <si>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</si>
  <si>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</si>
  <si>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</si>
  <si>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</si>
  <si>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</si>
  <si>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</si>
  <si>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</si>
  <si>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</si>
  <si>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</si>
  <si>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</si>
  <si>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</si>
  <si>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</si>
  <si>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</si>
  <si>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</si>
  <si>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</si>
  <si>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</si>
  <si>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</si>
  <si>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</si>
  <si>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</si>
  <si>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</si>
  <si>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</si>
  <si>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</si>
  <si>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</si>
  <si>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</si>
  <si>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</si>
  <si>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</si>
  <si>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</si>
  <si>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</si>
  <si>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</si>
  <si>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</si>
  <si>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</si>
  <si>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</si>
  <si>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</si>
  <si>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</si>
  <si>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</si>
  <si>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</si>
  <si>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</si>
  <si>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</si>
  <si>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</si>
  <si>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</si>
  <si>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</si>
  <si>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</si>
  <si>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</si>
  <si>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</si>
  <si>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</si>
  <si>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</si>
  <si>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</si>
  <si>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</si>
  <si>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</si>
  <si>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</si>
  <si>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</si>
  <si>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</si>
  <si>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</si>
  <si>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</si>
  <si>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</si>
  <si>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</si>
  <si>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</si>
  <si>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</si>
  <si>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</si>
  <si>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</si>
  <si>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</si>
  <si>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</si>
  <si>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</si>
  <si>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</si>
  <si>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</si>
  <si>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</si>
  <si>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</si>
  <si>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</si>
  <si>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</si>
  <si>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</si>
  <si>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</si>
  <si>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</si>
  <si>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</si>
  <si>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</si>
  <si>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</si>
  <si>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</si>
  <si>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</si>
  <si>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</si>
  <si>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</si>
  <si>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</si>
  <si>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</si>
  <si>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</si>
  <si>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</si>
  <si>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</si>
  <si>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</si>
  <si>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</si>
  <si>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</si>
  <si>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</si>
  <si>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</si>
  <si>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</si>
  <si>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</si>
  <si>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</si>
  <si>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</si>
  <si>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</si>
  <si>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</si>
  <si>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</si>
  <si>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</si>
  <si>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</si>
  <si>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</si>
  <si>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</si>
  <si>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</si>
  <si>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</si>
  <si>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</si>
  <si>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</si>
  <si>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</si>
  <si>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</si>
  <si>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</si>
  <si>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</si>
  <si>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</si>
  <si>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</si>
  <si>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</si>
  <si>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</si>
  <si>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</si>
  <si>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</si>
  <si>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</si>
  <si>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</si>
  <si>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</si>
  <si>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</si>
  <si>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</si>
  <si>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</si>
  <si>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</si>
  <si>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</si>
  <si>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</si>
  <si>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</si>
  <si>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</si>
  <si>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</si>
  <si>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</si>
  <si>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</si>
  <si>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</si>
  <si>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</si>
  <si>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</si>
  <si>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</si>
  <si>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</si>
  <si>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</si>
  <si>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</si>
  <si>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</si>
  <si>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</si>
  <si>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</si>
  <si>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</si>
  <si>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</si>
  <si>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</si>
  <si>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</si>
  <si>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</si>
  <si>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</si>
  <si>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</si>
  <si>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</si>
  <si>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</si>
  <si>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</si>
  <si>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</si>
  <si>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</si>
  <si>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</si>
  <si>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</si>
  <si>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</si>
  <si>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</si>
  <si>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</si>
  <si>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</si>
  <si>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</si>
  <si>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</si>
  <si>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</si>
  <si>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</si>
  <si>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</si>
  <si>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</si>
  <si>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</si>
  <si>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</si>
  <si>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</si>
  <si>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</si>
  <si>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</si>
  <si>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</si>
  <si>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</si>
  <si>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</si>
  <si>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</si>
  <si>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</si>
  <si>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</si>
  <si>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</si>
  <si>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</si>
  <si>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</si>
  <si>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</si>
  <si>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</si>
  <si>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</si>
  <si>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</si>
  <si>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</si>
  <si>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</si>
  <si>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</si>
  <si>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</si>
  <si>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</si>
  <si>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</si>
  <si>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</si>
  <si>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</si>
  <si>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</si>
  <si>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</si>
  <si>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</si>
  <si>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</si>
  <si>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</si>
  <si>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</si>
  <si>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</si>
  <si>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</si>
  <si>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</si>
  <si>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</si>
  <si>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</si>
  <si>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</si>
  <si>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</si>
  <si>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</si>
  <si>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</si>
  <si>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</si>
  <si>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</si>
  <si>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</si>
  <si>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</si>
  <si>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</si>
  <si>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</si>
  <si>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</si>
  <si>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</si>
  <si>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</si>
  <si>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</si>
  <si>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</si>
  <si>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</si>
  <si>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</si>
  <si>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</si>
  <si>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</si>
  <si>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</si>
  <si>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</si>
  <si>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</si>
  <si>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</si>
  <si>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</si>
  <si>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</si>
  <si>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</si>
  <si>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</si>
  <si>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</si>
  <si>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</si>
  <si>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</si>
  <si>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</si>
  <si>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</si>
  <si>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</si>
  <si>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</si>
  <si>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</si>
  <si>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</si>
  <si>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</si>
  <si>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</si>
  <si>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</si>
  <si>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</si>
  <si>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</si>
  <si>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</si>
  <si>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</si>
  <si>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</si>
  <si>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</si>
  <si>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</si>
  <si>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</si>
  <si>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</si>
  <si>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</si>
  <si>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</si>
  <si>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</si>
  <si>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</si>
  <si>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</si>
  <si>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</si>
  <si>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</si>
  <si>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</si>
  <si>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</si>
  <si>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</si>
  <si>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</si>
  <si>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</si>
  <si>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</si>
  <si>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</si>
  <si>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</si>
  <si>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</si>
  <si>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</si>
  <si>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</si>
  <si>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</si>
  <si>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</si>
  <si>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</si>
  <si>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</si>
  <si>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</si>
  <si>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</si>
  <si>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</si>
  <si>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</si>
  <si>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</si>
  <si>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</si>
  <si>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</si>
  <si>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</si>
  <si>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</si>
  <si>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</si>
  <si>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</si>
  <si>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</si>
  <si>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</si>
  <si>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</si>
  <si>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</si>
  <si>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</si>
  <si>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</si>
  <si>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</si>
  <si>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</si>
  <si>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</si>
  <si>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</si>
  <si>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</si>
  <si>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</si>
  <si>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</si>
  <si>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</si>
  <si>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</si>
  <si>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</si>
  <si>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</si>
  <si>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</si>
  <si>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</si>
  <si>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</si>
  <si>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</si>
  <si>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</si>
  <si>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</si>
  <si>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</si>
  <si>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</si>
  <si>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</si>
  <si>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</si>
  <si>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</si>
  <si>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</si>
  <si>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</si>
  <si>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</si>
  <si>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</si>
  <si>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</si>
  <si>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</si>
  <si>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</si>
  <si>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</si>
  <si>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</si>
  <si>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</si>
  <si>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</si>
  <si>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</si>
  <si>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</si>
  <si>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</si>
  <si>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</si>
  <si>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</si>
  <si>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</si>
  <si>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</si>
  <si>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</si>
  <si>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</si>
  <si>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</si>
  <si>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</si>
  <si>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</si>
  <si>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</si>
  <si>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</si>
  <si>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</si>
  <si>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</si>
  <si>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</si>
  <si>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</si>
  <si>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</si>
  <si>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</si>
  <si>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</si>
  <si>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</si>
  <si>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</si>
  <si>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</si>
  <si>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</si>
  <si>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</si>
  <si>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</si>
  <si>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</si>
  <si>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</si>
  <si>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</si>
  <si>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</si>
  <si>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</si>
  <si>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</si>
  <si>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</si>
  <si>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</si>
  <si>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</si>
  <si>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</si>
  <si>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</si>
  <si>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</si>
  <si>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</si>
  <si>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</si>
  <si>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</si>
  <si>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</si>
  <si>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</si>
  <si>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</si>
  <si>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</si>
  <si>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</si>
  <si>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</si>
  <si>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</si>
  <si>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</si>
  <si>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</si>
  <si>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</si>
  <si>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</si>
  <si>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</si>
  <si>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</si>
  <si>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</si>
  <si>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</si>
  <si>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</si>
  <si>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</si>
  <si>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</si>
  <si>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</si>
  <si>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</si>
  <si>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</si>
  <si>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</si>
  <si>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</si>
  <si>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</si>
  <si>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</si>
  <si>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</si>
  <si>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</si>
  <si>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</si>
  <si>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</si>
  <si>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</si>
  <si>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</si>
  <si>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</si>
  <si>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</si>
  <si>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</si>
  <si>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</si>
  <si>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</si>
  <si>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</si>
  <si>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</si>
  <si>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</si>
  <si>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</si>
  <si>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</si>
  <si>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</si>
  <si>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</si>
  <si>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</si>
  <si>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</si>
  <si>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</si>
  <si>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</si>
  <si>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</si>
  <si>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</si>
  <si>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</si>
  <si>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</si>
  <si>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</si>
  <si>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</si>
  <si>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</si>
  <si>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</si>
  <si>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</si>
  <si>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</si>
  <si>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</si>
  <si>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</si>
  <si>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</si>
  <si>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</si>
  <si>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</si>
  <si>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</si>
  <si>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</si>
  <si>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</si>
  <si>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</si>
  <si>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</si>
  <si>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</si>
  <si>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</si>
  <si>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</si>
  <si>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</si>
  <si>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</si>
  <si>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</si>
  <si>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</si>
  <si>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</si>
  <si>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</si>
  <si>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</si>
  <si>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</si>
  <si>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</si>
  <si>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</si>
  <si>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</si>
  <si>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</si>
  <si>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</si>
  <si>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</si>
  <si>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</si>
  <si>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</si>
  <si>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</si>
  <si>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</si>
  <si>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</si>
  <si>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</si>
  <si>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</si>
  <si>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</si>
  <si>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</si>
  <si>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</si>
  <si>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</si>
  <si>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</si>
  <si>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</si>
  <si>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</si>
  <si>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</si>
  <si>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</si>
  <si>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</si>
  <si>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</si>
  <si>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</si>
  <si>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</si>
  <si>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</si>
  <si>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</si>
  <si>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</si>
  <si>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</si>
  <si>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</si>
  <si>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</si>
  <si>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</si>
  <si>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</si>
  <si>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</si>
  <si>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</si>
  <si>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</si>
  <si>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</si>
  <si>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</si>
  <si>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</si>
  <si>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</si>
  <si>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</si>
  <si>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</si>
  <si>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</si>
  <si>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</si>
  <si>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</si>
  <si>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</si>
  <si>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</si>
  <si>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</si>
  <si>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</si>
  <si>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</si>
  <si>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</si>
  <si>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</si>
  <si>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</si>
  <si>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</si>
  <si>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</si>
  <si>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</si>
  <si>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</si>
  <si>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</si>
  <si>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</si>
  <si>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</si>
  <si>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</si>
  <si>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</si>
  <si>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</si>
  <si>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</si>
  <si>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</si>
  <si>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</si>
  <si>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</si>
  <si>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</si>
  <si>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</si>
  <si>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</si>
  <si>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</si>
  <si>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</si>
  <si>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</si>
  <si>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</si>
  <si>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</si>
  <si>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</si>
  <si>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</si>
  <si>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</si>
  <si>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</si>
  <si>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</si>
  <si>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</si>
  <si>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</si>
  <si>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</si>
  <si>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</si>
  <si>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</si>
  <si>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</si>
  <si>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</si>
  <si>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</si>
  <si>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</si>
  <si>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</si>
  <si>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</si>
  <si>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</si>
  <si>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</si>
  <si>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</si>
  <si>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</si>
  <si>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</si>
  <si>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</si>
  <si>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</si>
  <si>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</si>
  <si>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</si>
  <si>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</si>
  <si>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</si>
  <si>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</si>
  <si>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</si>
  <si>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</si>
  <si>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</si>
  <si>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</si>
  <si>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</si>
  <si>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</si>
  <si>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</si>
  <si>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</si>
  <si>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</si>
  <si>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</si>
  <si>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</si>
  <si>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</si>
  <si>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</si>
  <si>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</si>
  <si>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</si>
  <si>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</si>
  <si>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</si>
  <si>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</si>
  <si>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</si>
  <si>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</si>
  <si>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</si>
  <si>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</si>
  <si>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</si>
  <si>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</si>
  <si>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</si>
  <si>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</si>
  <si>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</si>
  <si>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</si>
  <si>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</si>
  <si>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</si>
  <si>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</si>
  <si>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</si>
  <si>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</si>
  <si>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</si>
  <si>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</si>
  <si>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</si>
  <si>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</si>
  <si>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</si>
  <si>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</si>
  <si>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</si>
  <si>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</si>
  <si>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</si>
  <si>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</si>
  <si>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</si>
  <si>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</si>
  <si>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</si>
  <si>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</si>
  <si>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</si>
  <si>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</si>
  <si>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</si>
  <si>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</si>
  <si>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</si>
  <si>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</si>
  <si>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</si>
  <si>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</si>
  <si>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</si>
  <si>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</si>
  <si>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</si>
  <si>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</si>
  <si>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</si>
  <si>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</si>
  <si>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</si>
  <si>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</si>
  <si>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</si>
  <si>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</si>
  <si>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</si>
  <si>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</si>
  <si>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</si>
  <si>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</si>
  <si>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</si>
  <si>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</si>
  <si>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</si>
  <si>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</si>
  <si>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</si>
  <si>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</si>
  <si>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</si>
  <si>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</si>
  <si>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</si>
  <si>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</si>
  <si>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</si>
  <si>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</si>
  <si>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</si>
  <si>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</si>
  <si>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</si>
  <si>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</si>
  <si>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</si>
  <si>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</si>
  <si>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</si>
  <si>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</si>
  <si>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</si>
  <si>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</si>
  <si>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</si>
  <si>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</si>
  <si>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</si>
  <si>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</si>
  <si>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</si>
  <si>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</si>
  <si>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</si>
  <si>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</si>
  <si>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</si>
  <si>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</si>
  <si>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</si>
  <si>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</si>
  <si>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</si>
  <si>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</si>
  <si>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</si>
  <si>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</si>
  <si>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</si>
  <si>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</si>
  <si>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</si>
  <si>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</si>
  <si>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</si>
  <si>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</si>
  <si>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</si>
  <si>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</si>
  <si>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</si>
  <si>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</si>
  <si>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</si>
  <si>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</si>
  <si>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</si>
  <si>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</si>
  <si>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</si>
  <si>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</si>
  <si>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</si>
  <si>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</si>
  <si>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</si>
  <si>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</si>
  <si>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</si>
  <si>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</si>
  <si>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</si>
  <si>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</si>
  <si>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</si>
  <si>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</si>
  <si>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</si>
  <si>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</si>
  <si>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</si>
  <si>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</si>
  <si>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</si>
  <si>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</si>
  <si>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</si>
  <si>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</si>
  <si>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</si>
  <si>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</si>
  <si>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</si>
  <si>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</si>
  <si>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</si>
  <si>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</si>
  <si>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</si>
  <si>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</si>
  <si>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</si>
  <si>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</si>
  <si>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</si>
  <si>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</si>
  <si>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</si>
  <si>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</si>
  <si>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</si>
  <si>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</si>
  <si>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</si>
  <si>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</si>
  <si>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</si>
  <si>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</si>
  <si>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</si>
  <si>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</si>
  <si>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</si>
  <si>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</si>
  <si>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</si>
  <si>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</si>
  <si>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</si>
  <si>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</si>
  <si>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</si>
  <si>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</si>
  <si>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</si>
  <si>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</si>
  <si>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</si>
  <si>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</si>
  <si>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</si>
  <si>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</si>
  <si>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</si>
  <si>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</si>
  <si>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</si>
  <si>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</si>
  <si>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</si>
  <si>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</si>
  <si>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</si>
  <si>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</si>
  <si>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</si>
  <si>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</si>
  <si>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</si>
  <si>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</si>
  <si>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</si>
  <si>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</si>
  <si>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</si>
  <si>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</si>
  <si>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</si>
  <si>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</si>
  <si>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</si>
  <si>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</si>
  <si>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</si>
  <si>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</si>
  <si>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</si>
  <si>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</si>
  <si>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</si>
  <si>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</si>
  <si>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</si>
  <si>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</si>
  <si>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</si>
  <si>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</si>
  <si>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</si>
  <si>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</si>
  <si>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</si>
  <si>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</si>
  <si>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</si>
  <si>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</si>
  <si>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</si>
  <si>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</si>
  <si>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</si>
  <si>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</si>
  <si>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</si>
  <si>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</si>
  <si>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</si>
  <si>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</si>
  <si>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</si>
  <si>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</si>
  <si>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</si>
  <si>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</si>
  <si>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</si>
  <si>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</si>
  <si>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</si>
  <si>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</si>
  <si>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</si>
  <si>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</si>
  <si>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</si>
  <si>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</si>
  <si>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</si>
  <si>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</si>
  <si>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</si>
  <si>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</si>
  <si>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</si>
  <si>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</si>
  <si>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</si>
  <si>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</si>
  <si>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</si>
  <si>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</si>
  <si>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</si>
  <si>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</si>
  <si>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</si>
  <si>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</si>
  <si>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</si>
  <si>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</si>
  <si>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</si>
  <si>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</si>
  <si>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</si>
  <si>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</si>
  <si>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</si>
  <si>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</si>
  <si>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</si>
  <si>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</si>
  <si>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</si>
  <si>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</si>
  <si>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</si>
  <si>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</si>
  <si>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</si>
  <si>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</si>
  <si>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</si>
  <si>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</si>
  <si>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</si>
  <si>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</si>
  <si>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</si>
  <si>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</si>
  <si>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</si>
  <si>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</si>
  <si>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</si>
  <si>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</si>
  <si>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</si>
  <si>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</si>
  <si>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</si>
  <si>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</si>
  <si>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</si>
  <si>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</si>
  <si>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</si>
  <si>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</si>
  <si>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</si>
  <si>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</si>
  <si>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</si>
  <si>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</si>
  <si>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</si>
  <si>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</si>
  <si>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</si>
  <si>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</si>
  <si>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</si>
  <si>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</si>
  <si>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</si>
  <si>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</si>
  <si>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</si>
  <si>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</si>
  <si>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</si>
  <si>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</si>
  <si>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</si>
  <si>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</si>
  <si>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</si>
  <si>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</si>
  <si>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</si>
  <si>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</si>
  <si>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</si>
  <si>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</si>
  <si>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</si>
  <si>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</si>
  <si>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</si>
  <si>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</si>
  <si>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</si>
  <si>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</si>
  <si>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</si>
  <si>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</si>
  <si>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</si>
  <si>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</si>
  <si>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</si>
  <si>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</si>
  <si>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</si>
  <si>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</si>
  <si>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</si>
  <si>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</si>
  <si>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</si>
  <si>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</si>
  <si>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</si>
  <si>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</si>
  <si>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</si>
  <si>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</si>
  <si>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</si>
  <si>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</si>
  <si>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</si>
  <si>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</si>
  <si>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</si>
  <si>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</si>
  <si>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</si>
  <si>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</si>
  <si>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</si>
  <si>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</si>
  <si>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</si>
  <si>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</si>
  <si>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</si>
  <si>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</si>
  <si>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</si>
  <si>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</si>
  <si>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</si>
  <si>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</si>
  <si>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</si>
  <si>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</si>
  <si>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</si>
  <si>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</si>
  <si>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</si>
  <si>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</si>
  <si>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</si>
  <si>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</si>
  <si>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</si>
  <si>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</si>
  <si>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</si>
  <si>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</si>
  <si>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</si>
  <si>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</si>
  <si>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</si>
  <si>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</si>
  <si>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</si>
  <si>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</si>
  <si>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</si>
  <si>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</si>
  <si>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</si>
  <si>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</si>
  <si>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</si>
  <si>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</si>
  <si>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</si>
  <si>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</si>
  <si>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</si>
  <si>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</si>
  <si>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</si>
  <si>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</si>
  <si>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</si>
  <si>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</si>
  <si>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</si>
  <si>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</si>
  <si>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</si>
  <si>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</si>
  <si>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</si>
  <si>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</si>
  <si>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</si>
  <si>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</si>
  <si>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</si>
  <si>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</si>
  <si>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</si>
  <si>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</si>
  <si>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</si>
  <si>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</si>
  <si>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</si>
  <si>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</si>
  <si>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</si>
  <si>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</si>
  <si>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</si>
  <si>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</si>
  <si>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</si>
  <si>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</si>
  <si>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</si>
  <si>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</si>
  <si>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</si>
  <si>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</si>
  <si>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</si>
  <si>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</si>
  <si>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</si>
  <si>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</si>
  <si>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</si>
  <si>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</si>
  <si>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</si>
  <si>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</si>
  <si>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</si>
  <si>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</si>
  <si>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</si>
  <si>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</si>
  <si>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</si>
  <si>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</si>
  <si>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</si>
  <si>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</si>
  <si>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</si>
  <si>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</si>
  <si>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</si>
  <si>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</si>
  <si>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</si>
  <si>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</si>
  <si>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</si>
  <si>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</si>
  <si>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</si>
  <si>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</si>
  <si>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</si>
  <si>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</si>
  <si>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</si>
  <si>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</si>
  <si>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</si>
  <si>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</si>
  <si>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</si>
  <si>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</si>
  <si>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</si>
  <si>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</si>
  <si>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</si>
  <si>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</si>
  <si>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</si>
  <si>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</si>
  <si>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</si>
  <si>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</si>
  <si>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</si>
  <si>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</si>
  <si>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</si>
  <si>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</si>
  <si>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</si>
  <si>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</si>
  <si>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</si>
  <si>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</si>
  <si>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</si>
  <si>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</si>
  <si>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</si>
  <si>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</si>
  <si>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</si>
  <si>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</si>
  <si>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</si>
  <si>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</si>
  <si>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</si>
  <si>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</si>
  <si>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</si>
  <si>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</si>
  <si>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</si>
  <si>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</si>
  <si>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</si>
  <si>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</si>
  <si>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</si>
  <si>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</si>
  <si>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</si>
  <si>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</si>
  <si>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</si>
  <si>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</si>
  <si>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</si>
  <si>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</si>
  <si>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</si>
  <si>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</si>
  <si>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</si>
  <si>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</si>
  <si>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</si>
  <si>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</si>
  <si>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</si>
  <si>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</si>
  <si>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</si>
  <si>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</si>
  <si>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</si>
  <si>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</si>
  <si>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</si>
  <si>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</si>
  <si>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</si>
  <si>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</si>
  <si>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</si>
  <si>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</si>
  <si>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</si>
  <si>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</si>
  <si>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</si>
  <si>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</si>
  <si>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</si>
  <si>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</si>
  <si>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</si>
  <si>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</si>
  <si>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</si>
  <si>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</si>
  <si>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</si>
  <si>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</si>
  <si>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</si>
  <si>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</si>
  <si>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</si>
  <si>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</si>
  <si>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</si>
  <si>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</si>
  <si>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</si>
  <si>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</si>
  <si>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</si>
  <si>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</si>
  <si>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</si>
  <si>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</si>
  <si>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</si>
  <si>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</si>
  <si>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</si>
  <si>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</si>
  <si>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</si>
  <si>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</si>
  <si>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</si>
  <si>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</si>
  <si>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</si>
  <si>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</si>
  <si>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</si>
  <si>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</si>
  <si>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</si>
  <si>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</si>
  <si>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</si>
  <si>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</si>
  <si>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</si>
  <si>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</si>
  <si>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</si>
  <si>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</si>
  <si>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</si>
  <si>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</si>
  <si>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</si>
  <si>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</si>
  <si>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</si>
  <si>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</si>
  <si>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</si>
  <si>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</si>
  <si>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</si>
  <si>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</si>
  <si>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</si>
  <si>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</si>
  <si>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</si>
  <si>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</si>
  <si>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</si>
  <si>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</si>
  <si>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</si>
  <si>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</si>
  <si>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</si>
  <si>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</si>
  <si>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</si>
  <si>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</si>
  <si>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</si>
  <si>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</si>
  <si>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</si>
  <si>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</si>
  <si>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</si>
  <si>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</si>
  <si>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</si>
  <si>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</si>
  <si>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</si>
  <si>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</si>
  <si>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</si>
  <si>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</si>
  <si>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</si>
  <si>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</si>
  <si>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</si>
  <si>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</si>
  <si>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</si>
  <si>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</si>
  <si>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</si>
  <si>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</si>
  <si>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</si>
  <si>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</si>
  <si>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</si>
  <si>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</si>
  <si>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</si>
  <si>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</si>
  <si>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</si>
  <si>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</si>
  <si>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</si>
  <si>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</si>
  <si>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</si>
  <si>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</si>
  <si>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</si>
  <si>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</si>
  <si>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</si>
  <si>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</si>
  <si>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</si>
  <si>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</si>
  <si>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</si>
  <si>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</si>
  <si>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</si>
  <si>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</si>
  <si>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</si>
  <si>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</si>
  <si>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</si>
  <si>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</si>
  <si>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</si>
  <si>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</si>
  <si>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</si>
  <si>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</si>
  <si>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</si>
  <si>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</si>
  <si>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</si>
  <si>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</si>
  <si>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</si>
  <si>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</si>
  <si>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</si>
  <si>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</si>
  <si>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</si>
  <si>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</si>
  <si>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</si>
  <si>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</si>
  <si>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</si>
  <si>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</si>
  <si>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</si>
  <si>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</si>
  <si>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</si>
  <si>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</si>
  <si>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</si>
  <si>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</si>
  <si>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</si>
  <si>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</si>
  <si>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</si>
  <si>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</si>
  <si>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</si>
  <si>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</si>
  <si>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</si>
  <si>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</si>
  <si>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</si>
  <si>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</si>
  <si>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</si>
  <si>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</si>
  <si>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</si>
  <si>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</si>
  <si>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</si>
  <si>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</si>
  <si>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</si>
  <si>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</si>
  <si>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</si>
  <si>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</si>
  <si>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</si>
  <si>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</si>
  <si>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</si>
  <si>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</si>
  <si>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</si>
  <si>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</si>
  <si>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</si>
  <si>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</si>
  <si>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</si>
  <si>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</si>
  <si>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</si>
  <si>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</si>
  <si>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</si>
  <si>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</si>
  <si>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</si>
  <si>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</si>
  <si>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</si>
  <si>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</si>
  <si>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</si>
  <si>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</si>
  <si>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</si>
  <si>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</si>
  <si>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</si>
  <si>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</si>
  <si>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</si>
  <si>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</si>
  <si>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</si>
  <si>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</si>
  <si>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</si>
  <si>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</si>
  <si>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</si>
  <si>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</si>
  <si>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</si>
  <si>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</si>
  <si>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</si>
  <si>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</si>
  <si>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</si>
  <si>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</si>
  <si>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</si>
  <si>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</si>
  <si>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</si>
  <si>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</si>
  <si>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</si>
  <si>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</si>
  <si>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</si>
  <si>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</si>
  <si>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</si>
  <si>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</si>
  <si>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</si>
  <si>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</si>
  <si>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</si>
  <si>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</si>
  <si>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</si>
  <si>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</si>
  <si>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</si>
  <si>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</si>
  <si>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</si>
  <si>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</si>
  <si>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</si>
  <si>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</si>
  <si>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</si>
  <si>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</si>
  <si>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</si>
  <si>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</si>
  <si>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</si>
  <si>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</si>
  <si>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</si>
  <si>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</si>
  <si>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</si>
  <si>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</si>
  <si>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</si>
  <si>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</si>
  <si>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</si>
  <si>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</si>
  <si>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</si>
  <si>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</si>
  <si>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</si>
  <si>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</si>
  <si>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</si>
  <si>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</si>
  <si>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</si>
  <si>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</si>
  <si>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</si>
  <si>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</si>
  <si>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</si>
  <si>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</si>
  <si>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</si>
  <si>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</si>
  <si>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</si>
  <si>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</si>
  <si>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</si>
  <si>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</si>
  <si>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</si>
  <si>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</si>
  <si>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</si>
  <si>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</si>
  <si>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</si>
  <si>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</si>
  <si>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</si>
  <si>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</si>
  <si>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</si>
  <si>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</si>
  <si>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</si>
  <si>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</si>
  <si>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</si>
  <si>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</si>
  <si>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</si>
  <si>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</si>
  <si>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</si>
  <si>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</si>
  <si>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</si>
  <si>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</si>
  <si>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</si>
  <si>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</si>
  <si>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</si>
  <si>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</si>
  <si>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</si>
  <si>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</si>
  <si>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</si>
  <si>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</si>
  <si>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</si>
  <si>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</si>
  <si>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</si>
  <si>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</si>
  <si>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</si>
  <si>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</si>
  <si>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</si>
  <si>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</si>
  <si>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</si>
  <si>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</si>
  <si>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</si>
  <si>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</si>
  <si>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</si>
  <si>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</si>
  <si>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</si>
  <si>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</si>
  <si>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</si>
  <si>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</si>
  <si>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</si>
  <si>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</si>
  <si>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</si>
  <si>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</si>
  <si>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</si>
  <si>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</si>
  <si>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</si>
  <si>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</si>
  <si>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</si>
  <si>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</si>
  <si>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</si>
  <si>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</si>
  <si>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</si>
  <si>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</si>
  <si>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</si>
  <si>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</si>
  <si>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</si>
  <si>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</si>
  <si>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</si>
  <si>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</si>
  <si>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</si>
  <si>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</si>
  <si>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</si>
  <si>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</si>
  <si>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</si>
  <si>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</si>
  <si>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</si>
  <si>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</si>
  <si>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</si>
  <si>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</si>
  <si>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</si>
  <si>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</si>
  <si>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</si>
  <si>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</si>
  <si>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</si>
  <si>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</si>
  <si>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</si>
  <si>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</si>
  <si>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</si>
  <si>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</si>
  <si>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</si>
  <si>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</si>
  <si>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</si>
  <si>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</si>
  <si>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</si>
  <si>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</si>
  <si>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</si>
  <si>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</si>
  <si>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</si>
  <si>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</si>
  <si>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</si>
  <si>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</si>
  <si>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</si>
  <si>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</si>
  <si>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</si>
  <si>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</si>
  <si>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</si>
  <si>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</si>
  <si>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</si>
  <si>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</si>
  <si>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</si>
  <si>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</si>
  <si>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</si>
  <si>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</si>
  <si>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</si>
  <si>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</si>
  <si>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</si>
  <si>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</si>
  <si>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</si>
  <si>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</si>
  <si>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</si>
  <si>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</si>
  <si>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</si>
  <si>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</si>
  <si>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</si>
  <si>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</si>
  <si>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</si>
  <si>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</si>
  <si>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</si>
  <si>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</si>
  <si>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</si>
  <si>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</si>
  <si>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</si>
  <si>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</si>
  <si>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</si>
  <si>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</si>
  <si>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</si>
  <si>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</si>
  <si>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</si>
  <si>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</si>
  <si>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</si>
  <si>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</si>
  <si>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</si>
  <si>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</si>
  <si>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</si>
  <si>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</si>
  <si>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</si>
  <si>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</si>
  <si>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</si>
  <si>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</si>
  <si>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</si>
  <si>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</si>
  <si>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</si>
  <si>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</si>
  <si>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</si>
  <si>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</si>
  <si>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</si>
  <si>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</si>
  <si>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</si>
  <si>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</si>
  <si>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</si>
  <si>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</si>
  <si>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</si>
  <si>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</si>
  <si>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</si>
  <si>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</si>
  <si>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</si>
  <si>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</si>
  <si>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</si>
  <si>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</si>
  <si>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</si>
  <si>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</si>
  <si>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</si>
  <si>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</si>
  <si>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</si>
  <si>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</si>
  <si>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</si>
  <si>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</si>
  <si>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</si>
  <si>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</si>
  <si>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</si>
  <si>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</si>
  <si>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</si>
  <si>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</si>
  <si>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</si>
  <si>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</si>
  <si>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</si>
  <si>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</si>
  <si>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</si>
  <si>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</si>
  <si>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</si>
  <si>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</si>
  <si>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</si>
  <si>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</si>
  <si>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</si>
  <si>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</si>
  <si>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</si>
  <si>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</si>
  <si>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</si>
  <si>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</si>
  <si>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</si>
  <si>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</si>
  <si>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</si>
  <si>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</si>
  <si>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</si>
  <si>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</si>
  <si>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</si>
  <si>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</si>
  <si>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</si>
  <si>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</si>
  <si>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</si>
  <si>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</si>
  <si>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</si>
  <si>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</si>
  <si>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</si>
  <si>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</si>
  <si>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</si>
  <si>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</si>
  <si>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</si>
  <si>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</si>
  <si>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</si>
  <si>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</si>
  <si>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</si>
  <si>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</si>
  <si>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</si>
  <si>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</si>
  <si>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</si>
  <si>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</si>
  <si>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</si>
  <si>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</si>
  <si>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</si>
  <si>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</si>
  <si>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</si>
  <si>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</si>
  <si>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</si>
  <si>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</si>
  <si>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</si>
  <si>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</si>
  <si>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</si>
  <si>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</si>
  <si>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</si>
  <si>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</si>
  <si>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</si>
  <si>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</si>
  <si>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</si>
  <si>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</si>
  <si>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</si>
  <si>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</si>
  <si>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</si>
  <si>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</si>
  <si>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</si>
  <si>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</si>
  <si>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</si>
  <si>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</si>
  <si>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</si>
  <si>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</si>
  <si>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</si>
  <si>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</si>
  <si>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</si>
  <si>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</si>
  <si>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</si>
  <si>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</si>
  <si>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</si>
  <si>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</si>
  <si>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</si>
  <si>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</si>
  <si>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</si>
  <si>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</si>
  <si>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</si>
  <si>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</si>
  <si>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</si>
  <si>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</si>
  <si>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</si>
  <si>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</si>
  <si>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</si>
  <si>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</si>
  <si>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</si>
  <si>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</si>
  <si>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</si>
  <si>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</si>
  <si>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</si>
  <si>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</si>
  <si>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</si>
  <si>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</si>
  <si>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</si>
  <si>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</si>
  <si>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</si>
  <si>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</si>
  <si>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</si>
  <si>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</si>
  <si>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</si>
  <si>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</si>
  <si>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</si>
  <si>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</si>
  <si>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</si>
  <si>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</si>
  <si>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</si>
  <si>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</si>
  <si>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</si>
  <si>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</si>
  <si>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</si>
  <si>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</si>
  <si>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</si>
  <si>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</si>
  <si>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</si>
  <si>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</si>
  <si>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</si>
  <si>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</si>
  <si>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</si>
  <si>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</si>
  <si>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</si>
  <si>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</si>
  <si>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</si>
  <si>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</si>
  <si>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</si>
  <si>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</si>
  <si>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</si>
  <si>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</si>
  <si>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</si>
  <si>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</si>
  <si>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</si>
  <si>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</si>
  <si>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</si>
  <si>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</si>
  <si>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</si>
  <si>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</si>
  <si>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</si>
  <si>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</si>
  <si>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</si>
  <si>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</si>
  <si>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</si>
  <si>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</si>
  <si>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</si>
  <si>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</si>
  <si>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</si>
  <si>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</si>
  <si>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</si>
  <si>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</si>
  <si>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</si>
  <si>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</si>
  <si>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</si>
  <si>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</si>
  <si>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</si>
  <si>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</si>
  <si>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</si>
  <si>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</si>
  <si>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</si>
  <si>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</si>
  <si>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</si>
  <si>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</si>
  <si>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</si>
  <si>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</si>
  <si>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</si>
  <si>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</si>
  <si>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</si>
  <si>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</si>
  <si>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</si>
  <si>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</si>
  <si>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</si>
  <si>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</si>
  <si>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</si>
  <si>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</si>
  <si>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</si>
  <si>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</si>
  <si>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</si>
  <si>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</si>
  <si>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</si>
  <si>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</si>
  <si>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</si>
  <si>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</si>
  <si>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</si>
  <si>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</si>
  <si>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</si>
  <si>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</si>
  <si>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</si>
  <si>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</si>
  <si>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</si>
  <si>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</si>
  <si>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</si>
  <si>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</si>
  <si>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</si>
  <si>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</si>
  <si>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</si>
  <si>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</si>
  <si>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</si>
  <si>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</si>
  <si>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</si>
  <si>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</si>
  <si>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</si>
  <si>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</si>
  <si>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</si>
  <si>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</si>
  <si>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</si>
  <si>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</si>
  <si>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</si>
  <si>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</si>
  <si>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</si>
  <si>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</si>
  <si>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</si>
  <si>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</si>
  <si>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</si>
  <si>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</si>
  <si>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</si>
  <si>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</si>
  <si>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</si>
  <si>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</si>
  <si>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</si>
  <si>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</si>
  <si>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</si>
  <si>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</si>
  <si>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</si>
  <si>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</si>
  <si>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</si>
  <si>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</si>
  <si>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</si>
  <si>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</si>
  <si>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</si>
  <si>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</si>
  <si>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</si>
  <si>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</si>
  <si>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</si>
  <si>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</si>
  <si>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</si>
  <si>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</si>
  <si>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</si>
  <si>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</si>
  <si>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</si>
  <si>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</si>
  <si>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</si>
  <si>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</si>
  <si>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</si>
  <si>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</si>
  <si>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</si>
  <si>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</si>
  <si>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</si>
  <si>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</si>
  <si>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</si>
  <si>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</si>
  <si>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</si>
  <si>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</si>
  <si>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</si>
  <si>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</si>
  <si>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</si>
  <si>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</si>
  <si>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</si>
  <si>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</si>
  <si>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</si>
  <si>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</si>
  <si>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</si>
  <si>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</si>
  <si>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</si>
  <si>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</si>
  <si>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</si>
  <si>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</si>
  <si>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</si>
  <si>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</si>
  <si>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</si>
  <si>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</si>
  <si>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</si>
  <si>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</si>
  <si>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</si>
  <si>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</si>
  <si>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</si>
  <si>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</si>
  <si>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</si>
  <si>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</si>
  <si>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</si>
  <si>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</si>
  <si>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</si>
  <si>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</si>
  <si>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</si>
  <si>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</si>
  <si>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</si>
  <si>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</si>
  <si>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</si>
  <si>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</si>
  <si>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</si>
  <si>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</si>
  <si>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</si>
  <si>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</si>
  <si>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</si>
  <si>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</si>
  <si>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</si>
  <si>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</si>
  <si>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</si>
  <si>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</si>
  <si>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</si>
  <si>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</si>
  <si>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</si>
  <si>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</si>
  <si>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</si>
  <si>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</si>
  <si>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</si>
  <si>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</si>
  <si>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</si>
  <si>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</si>
  <si>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</si>
  <si>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</si>
  <si>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</si>
  <si>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</si>
  <si>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</si>
  <si>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</si>
  <si>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</si>
  <si>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</si>
  <si>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</si>
  <si>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</si>
  <si>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</si>
  <si>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</si>
  <si>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</si>
  <si>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</si>
  <si>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</si>
  <si>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</si>
  <si>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</si>
  <si>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</si>
  <si>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</si>
  <si>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</si>
  <si>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</si>
  <si>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</si>
  <si>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</si>
  <si>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</si>
  <si>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</si>
  <si>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</si>
  <si>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</si>
  <si>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</si>
  <si>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</si>
  <si>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</si>
  <si>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</si>
  <si>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</si>
  <si>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</si>
  <si>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</si>
  <si>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</si>
  <si>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</si>
  <si>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</si>
  <si>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</si>
  <si>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</si>
  <si>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</si>
  <si>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</si>
  <si>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</si>
  <si>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</si>
  <si>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</si>
  <si>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</si>
  <si>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</si>
  <si>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</si>
  <si>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</si>
  <si>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</si>
  <si>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</si>
  <si>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</si>
  <si>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</si>
  <si>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</si>
  <si>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</si>
  <si>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</si>
  <si>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</si>
  <si>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</si>
  <si>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</si>
  <si>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</si>
  <si>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</si>
  <si>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</si>
  <si>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</si>
  <si>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</si>
  <si>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</si>
  <si>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</si>
  <si>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</si>
  <si>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</si>
  <si>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</si>
  <si>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</si>
  <si>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</si>
  <si>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</si>
  <si>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</si>
  <si>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</si>
  <si>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</si>
  <si>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</si>
  <si>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</si>
  <si>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</si>
  <si>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</si>
  <si>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</si>
  <si>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</si>
  <si>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</si>
  <si>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</si>
  <si>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</si>
  <si>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</si>
  <si>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</si>
  <si>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</si>
  <si>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</si>
  <si>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</si>
  <si>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</si>
  <si>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</si>
  <si>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</si>
  <si>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</si>
  <si>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</si>
  <si>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</si>
  <si>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</si>
  <si>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</si>
  <si>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</si>
  <si>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</si>
  <si>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</si>
  <si>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</si>
  <si>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</si>
  <si>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</si>
  <si>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</si>
  <si>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</si>
  <si>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</si>
  <si>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</si>
  <si>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</si>
  <si>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</si>
  <si>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</si>
  <si>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</si>
  <si>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</si>
  <si>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</si>
  <si>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</si>
  <si>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</si>
  <si>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</si>
  <si>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</si>
  <si>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</si>
  <si>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</si>
  <si>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</si>
  <si>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</si>
  <si>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</si>
  <si>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</si>
  <si>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</si>
  <si>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</si>
  <si>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</si>
  <si>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</si>
  <si>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</si>
  <si>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</si>
  <si>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</si>
  <si>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</si>
  <si>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</si>
  <si>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</si>
  <si>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</si>
  <si>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</si>
  <si>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</si>
  <si>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</si>
  <si>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</si>
  <si>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</si>
  <si>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</si>
  <si>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</si>
  <si>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</si>
  <si>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</si>
  <si>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</si>
  <si>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</si>
  <si>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</si>
  <si>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</si>
  <si>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</si>
  <si>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</si>
  <si>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</si>
  <si>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</si>
  <si>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</si>
  <si>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</si>
  <si>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</si>
  <si>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</si>
  <si>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</si>
  <si>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</si>
  <si>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</si>
  <si>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</si>
  <si>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</si>
  <si>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</si>
  <si>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</si>
  <si>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</si>
  <si>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</si>
  <si>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</si>
  <si>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</si>
  <si>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</si>
  <si>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</si>
  <si>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</si>
  <si>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</si>
  <si>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</si>
  <si>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</si>
  <si>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</si>
  <si>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</si>
  <si>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</si>
  <si>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</si>
  <si>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</si>
  <si>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</si>
  <si>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</si>
  <si>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</si>
  <si>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</si>
  <si>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</si>
  <si>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</si>
  <si>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</si>
  <si>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</si>
  <si>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</si>
  <si>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</si>
  <si>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</si>
  <si>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</si>
  <si>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</si>
  <si>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</si>
  <si>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</si>
  <si>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</si>
  <si>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</si>
  <si>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</si>
  <si>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</si>
  <si>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</si>
  <si>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</si>
  <si>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</si>
  <si>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</si>
  <si>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</si>
  <si>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</si>
  <si>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</si>
  <si>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</si>
  <si>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</si>
  <si>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</si>
  <si>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</si>
  <si>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</si>
  <si>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</si>
  <si>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</si>
  <si>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</si>
  <si>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</si>
  <si>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</si>
  <si>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</si>
  <si>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</si>
  <si>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</si>
  <si>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</si>
  <si>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</si>
  <si>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</si>
  <si>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</si>
  <si>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</si>
  <si>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</si>
  <si>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</si>
  <si>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</si>
  <si>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</si>
  <si>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</si>
  <si>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</si>
  <si>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</si>
  <si>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</si>
  <si>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</si>
  <si>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</si>
  <si>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</si>
  <si>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</si>
  <si>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</si>
  <si>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</si>
  <si>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</si>
  <si>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</si>
  <si>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</si>
  <si>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</si>
  <si>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</si>
  <si>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</si>
  <si>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</si>
  <si>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</si>
  <si>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</si>
  <si>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</si>
  <si>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</si>
  <si>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</si>
  <si>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</si>
  <si>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</si>
  <si>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</si>
  <si>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</si>
  <si>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</si>
  <si>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</si>
  <si>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</si>
  <si>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</si>
  <si>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</si>
  <si>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</si>
  <si>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</si>
  <si>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</si>
  <si>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</si>
  <si>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</si>
  <si>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</si>
  <si>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</si>
  <si>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</si>
  <si>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</si>
  <si>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</si>
  <si>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</si>
  <si>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</si>
  <si>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</si>
  <si>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</si>
  <si>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</si>
  <si>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</si>
  <si>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</si>
  <si>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</si>
  <si>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</si>
  <si>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</si>
  <si>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</si>
  <si>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</si>
  <si>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</si>
  <si>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</si>
  <si>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</si>
  <si>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</si>
  <si>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</si>
  <si>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</si>
  <si>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</si>
  <si>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</si>
  <si>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</si>
  <si>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</si>
  <si>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</si>
  <si>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</si>
  <si>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</si>
  <si>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</si>
  <si>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</si>
  <si>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</si>
  <si>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</si>
  <si>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</si>
  <si>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</si>
  <si>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</si>
  <si>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</si>
  <si>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</si>
  <si>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</si>
  <si>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</si>
  <si>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</si>
  <si>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</si>
  <si>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</si>
  <si>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</si>
  <si>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</si>
  <si>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</si>
  <si>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</si>
  <si>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</si>
  <si>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</si>
  <si>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</si>
  <si>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</si>
  <si>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</si>
  <si>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</si>
  <si>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</si>
  <si>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</si>
  <si>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</si>
  <si>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</si>
  <si>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</si>
  <si>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</si>
  <si>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</si>
  <si>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</si>
  <si>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</si>
  <si>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</si>
  <si>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</si>
  <si>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</si>
  <si>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</si>
  <si>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</si>
  <si>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</si>
  <si>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</si>
  <si>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</si>
  <si>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</si>
  <si>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</si>
  <si>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</si>
  <si>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</si>
  <si>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</si>
  <si>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</si>
  <si>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</si>
  <si>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</si>
  <si>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</si>
  <si>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</si>
  <si>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</si>
  <si>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</si>
  <si>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</si>
  <si>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</si>
  <si>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</si>
  <si>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</si>
  <si>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</si>
  <si>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</si>
  <si>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</si>
  <si>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</si>
  <si>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</si>
  <si>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</si>
  <si>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</si>
  <si>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</si>
  <si>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</si>
  <si>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</si>
  <si>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</si>
  <si>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</si>
  <si>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</si>
  <si>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</si>
  <si>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</si>
  <si>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</si>
  <si>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</si>
  <si>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</si>
  <si>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</si>
  <si>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</si>
  <si>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</si>
  <si>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</si>
  <si>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</si>
  <si>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</si>
  <si>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</si>
  <si>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</si>
  <si>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</si>
  <si>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</si>
  <si>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</si>
  <si>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</si>
  <si>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</si>
  <si>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</si>
  <si>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</si>
  <si>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</si>
  <si>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</si>
  <si>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</si>
  <si>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</si>
  <si>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</si>
  <si>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</si>
  <si>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</si>
  <si>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</si>
  <si>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</si>
  <si>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</si>
  <si>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</si>
  <si>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</si>
  <si>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</si>
  <si>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</si>
  <si>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</si>
  <si>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</si>
  <si>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</si>
  <si>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</si>
  <si>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</si>
  <si>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</si>
  <si>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</si>
  <si>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</si>
  <si>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</si>
  <si>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</si>
  <si>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</si>
  <si>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</si>
  <si>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</si>
  <si>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</si>
  <si>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</si>
  <si>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</si>
  <si>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</si>
  <si>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</si>
  <si>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</si>
  <si>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</si>
  <si>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</si>
  <si>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</si>
  <si>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</si>
  <si>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</si>
  <si>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</si>
  <si>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</si>
  <si>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</si>
  <si>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</si>
  <si>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</si>
  <si>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</si>
  <si>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</si>
  <si>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</si>
  <si>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</si>
  <si>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</si>
  <si>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</si>
  <si>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</si>
  <si>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</si>
  <si>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</si>
  <si>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</si>
  <si>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</si>
  <si>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</si>
  <si>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</si>
  <si>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</si>
  <si>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</si>
  <si>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</si>
  <si>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</si>
  <si>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</si>
  <si>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</si>
  <si>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</si>
  <si>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</si>
  <si>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</si>
  <si>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</si>
  <si>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</si>
  <si>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</si>
  <si>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</si>
  <si>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</si>
  <si>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</si>
  <si>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</si>
  <si>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</si>
  <si>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</si>
  <si>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</si>
  <si>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</si>
  <si>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</si>
  <si>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</si>
  <si>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</si>
  <si>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</si>
  <si>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</si>
  <si>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</si>
  <si>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</si>
  <si>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</si>
  <si>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</si>
  <si>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</si>
  <si>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</si>
  <si>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</si>
  <si>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</si>
  <si>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</si>
  <si>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</si>
  <si>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</si>
  <si>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</si>
  <si>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</si>
  <si>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</si>
  <si>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</si>
  <si>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</si>
  <si>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</si>
  <si>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</si>
  <si>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</si>
  <si>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</si>
  <si>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</si>
  <si>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</si>
  <si>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</si>
  <si>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</si>
  <si>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</si>
  <si>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</si>
  <si>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</si>
  <si>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</si>
  <si>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</si>
  <si>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</si>
  <si>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</si>
  <si>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</si>
  <si>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</si>
  <si>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</si>
  <si>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</si>
  <si>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</si>
  <si>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</si>
  <si>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</si>
  <si>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</si>
  <si>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</si>
  <si>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</si>
  <si>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</si>
  <si>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</si>
  <si>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</si>
  <si>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</si>
  <si>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</si>
  <si>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</si>
  <si>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</si>
  <si>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</si>
  <si>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</si>
  <si>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</si>
  <si>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</si>
  <si>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</si>
  <si>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</si>
  <si>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</si>
  <si>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</si>
  <si>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</si>
  <si>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</si>
  <si>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</si>
  <si>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</si>
  <si>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</si>
  <si>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</si>
  <si>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</si>
  <si>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</si>
  <si>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</si>
  <si>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</si>
  <si>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</si>
  <si>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</si>
  <si>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</si>
  <si>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</si>
  <si>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</si>
  <si>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</si>
  <si>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</si>
  <si>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</si>
  <si>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</si>
  <si>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</si>
  <si>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</si>
  <si>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</si>
  <si>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</si>
  <si>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</si>
  <si>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</si>
  <si>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</si>
  <si>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</si>
  <si>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</si>
  <si>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</si>
  <si>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</si>
  <si>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</si>
  <si>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</si>
  <si>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</si>
  <si>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</si>
  <si>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</si>
  <si>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</si>
  <si>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</si>
  <si>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</si>
  <si>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</si>
  <si>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</si>
  <si>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</si>
  <si>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</si>
  <si>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</si>
  <si>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</si>
  <si>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</si>
  <si>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</si>
  <si>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</si>
  <si>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</si>
  <si>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</si>
  <si>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</si>
  <si>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</si>
  <si>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</si>
  <si>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</si>
  <si>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</si>
  <si>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</si>
  <si>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</si>
  <si>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</si>
  <si>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</si>
  <si>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</si>
  <si>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</si>
  <si>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</si>
  <si>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</si>
  <si>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</si>
  <si>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</si>
  <si>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</si>
  <si>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</si>
  <si>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</si>
  <si>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</si>
  <si>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</si>
  <si>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</si>
  <si>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</si>
  <si>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</si>
  <si>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</si>
  <si>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</si>
  <si>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</si>
  <si>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</si>
  <si>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</si>
  <si>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</si>
  <si>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</si>
  <si>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</si>
  <si>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</si>
  <si>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</si>
  <si>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</si>
  <si>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</si>
  <si>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</si>
  <si>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</si>
  <si>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</si>
  <si>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</si>
  <si>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</si>
  <si>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</si>
  <si>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</si>
  <si>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</si>
  <si>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</si>
  <si>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</si>
  <si>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</si>
  <si>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</si>
  <si>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</si>
  <si>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</si>
  <si>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</si>
  <si>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</si>
  <si>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</si>
  <si>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</si>
  <si>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</si>
  <si>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</si>
  <si>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</si>
  <si>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</si>
  <si>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</si>
  <si>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</si>
  <si>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</si>
  <si>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</si>
  <si>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</si>
  <si>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</si>
  <si>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</si>
  <si>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</si>
  <si>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</si>
  <si>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</si>
  <si>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</si>
  <si>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</si>
  <si>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</si>
  <si>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</si>
  <si>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</si>
  <si>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</si>
  <si>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</si>
  <si>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</si>
  <si>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</si>
  <si>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</si>
  <si>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</si>
  <si>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</si>
  <si>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</si>
  <si>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</si>
  <si>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</si>
  <si>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</si>
  <si>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</si>
  <si>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</si>
  <si>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</si>
  <si>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</si>
  <si>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</si>
  <si>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</si>
  <si>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</si>
  <si>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</si>
  <si>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</si>
  <si>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</si>
  <si>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</si>
  <si>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</si>
  <si>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</si>
  <si>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</si>
  <si>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</si>
  <si>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</si>
  <si>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</si>
  <si>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</si>
  <si>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</si>
  <si>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</si>
  <si>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</si>
  <si>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</si>
  <si>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</si>
  <si>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</si>
  <si>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</si>
  <si>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</si>
  <si>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</si>
  <si>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</si>
  <si>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</si>
  <si>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</si>
  <si>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</si>
  <si>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</si>
  <si>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</si>
  <si>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</si>
  <si>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</si>
  <si>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</si>
  <si>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</si>
  <si>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</si>
  <si>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</si>
  <si>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</si>
  <si>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</si>
  <si>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</si>
  <si>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</si>
  <si>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</si>
  <si>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</si>
  <si>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</si>
  <si>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</si>
  <si>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</si>
  <si>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</si>
  <si>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</si>
  <si>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</si>
  <si>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</si>
  <si>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</si>
  <si>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</si>
  <si>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</si>
  <si>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</si>
  <si>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</si>
  <si>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</si>
  <si>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</si>
  <si>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</si>
  <si>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</si>
  <si>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</si>
  <si>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</si>
  <si>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</si>
  <si>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</si>
  <si>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</si>
  <si>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</si>
  <si>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</si>
  <si>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</si>
  <si>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</si>
  <si>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</si>
  <si>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</si>
  <si>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</si>
  <si>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</si>
  <si>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</si>
  <si>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</si>
  <si>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</si>
  <si>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</si>
  <si>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</si>
  <si>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</si>
  <si>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</si>
  <si>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</si>
  <si>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</si>
  <si>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</si>
  <si>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</si>
  <si>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</si>
  <si>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</si>
  <si>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</si>
  <si>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</si>
  <si>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</si>
  <si>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</si>
  <si>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</si>
  <si>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</si>
  <si>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</si>
  <si>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</si>
  <si>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</si>
  <si>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</si>
  <si>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</si>
  <si>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</si>
  <si>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</si>
  <si>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</si>
  <si>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</si>
  <si>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</si>
  <si>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</si>
  <si>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</si>
  <si>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</si>
  <si>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</si>
  <si>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</si>
  <si>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</si>
  <si>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</si>
  <si>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</si>
  <si>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</si>
  <si>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</si>
  <si>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</si>
  <si>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</si>
  <si>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</si>
  <si>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</si>
  <si>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</si>
  <si>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</si>
  <si>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</si>
  <si>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</si>
  <si>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</si>
  <si>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</si>
  <si>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</si>
  <si>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</si>
  <si>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</si>
  <si>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</si>
  <si>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</si>
  <si>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</si>
  <si>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</si>
  <si>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</si>
  <si>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</si>
  <si>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</si>
  <si>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</si>
  <si>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</si>
  <si>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</si>
  <si>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</si>
  <si>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</si>
  <si>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</si>
  <si>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</si>
  <si>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</si>
  <si>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</si>
  <si>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</si>
  <si>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</si>
  <si>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</si>
  <si>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</si>
  <si>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</si>
  <si>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</si>
  <si>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</si>
  <si>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</si>
  <si>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</si>
  <si>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</si>
  <si>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</si>
  <si>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</si>
  <si>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</si>
  <si>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</si>
  <si>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</si>
  <si>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</si>
  <si>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</si>
  <si>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</si>
  <si>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</si>
  <si>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</si>
  <si>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</si>
  <si>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</si>
  <si>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</si>
  <si>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</si>
  <si>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</si>
  <si>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</si>
  <si>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</si>
  <si>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</si>
  <si>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</si>
  <si>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</si>
  <si>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</si>
  <si>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</si>
  <si>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</si>
  <si>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</si>
  <si>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</si>
  <si>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</si>
  <si>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</si>
  <si>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</si>
  <si>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</si>
  <si>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</si>
  <si>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</si>
  <si>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</si>
  <si>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</si>
  <si>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</si>
  <si>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</si>
  <si>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</si>
  <si>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</si>
  <si>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</si>
  <si>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</si>
  <si>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</si>
  <si>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</si>
  <si>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</si>
  <si>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</si>
  <si>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</si>
  <si>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</si>
  <si>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</si>
  <si>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</si>
  <si>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</si>
  <si>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</si>
  <si>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</si>
  <si>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</si>
  <si>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</si>
  <si>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</si>
  <si>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</si>
  <si>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</si>
  <si>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</si>
  <si>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</si>
  <si>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</si>
  <si>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</si>
  <si>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</si>
  <si>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</si>
  <si>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</si>
  <si>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</si>
  <si>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</si>
  <si>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</si>
  <si>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</si>
  <si>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</si>
  <si>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</si>
  <si>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</si>
  <si>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</si>
  <si>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</si>
  <si>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</si>
  <si>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</si>
  <si>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</si>
  <si>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</si>
  <si>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</si>
  <si>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</si>
  <si>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</si>
  <si>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</si>
  <si>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</si>
  <si>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</si>
  <si>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</si>
  <si>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</si>
  <si>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</si>
  <si>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</si>
  <si>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</si>
  <si>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</si>
  <si>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</si>
  <si>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</si>
  <si>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</si>
  <si>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</si>
  <si>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</si>
  <si>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</si>
  <si>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</si>
  <si>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</si>
  <si>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</si>
  <si>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</si>
  <si>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</si>
  <si>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</si>
  <si>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</si>
  <si>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</si>
  <si>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</si>
  <si>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</si>
  <si>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</si>
  <si>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</si>
  <si>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</si>
  <si>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</si>
  <si>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</si>
  <si>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</si>
  <si>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</si>
  <si>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</si>
  <si>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</si>
  <si>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</si>
  <si>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</si>
  <si>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</si>
  <si>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</si>
  <si>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</si>
  <si>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</si>
  <si>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</si>
  <si>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</si>
  <si>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</si>
  <si>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</si>
  <si>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</si>
  <si>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</si>
  <si>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</si>
  <si>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</si>
  <si>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</si>
  <si>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</si>
  <si>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</si>
  <si>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</si>
  <si>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</si>
  <si>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</si>
  <si>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</si>
  <si>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</si>
  <si>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</si>
  <si>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</si>
  <si>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</si>
  <si>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</si>
  <si>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</si>
  <si>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</si>
  <si>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</si>
  <si>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</si>
  <si>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</si>
  <si>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</si>
  <si>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</si>
  <si>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</si>
  <si>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</si>
  <si>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</si>
  <si>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</si>
  <si>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</si>
  <si>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</si>
  <si>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</si>
  <si>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</si>
  <si>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</si>
  <si>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</si>
  <si>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</si>
  <si>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</si>
  <si>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</si>
  <si>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</si>
  <si>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</si>
  <si>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</si>
  <si>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</si>
  <si>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</si>
  <si>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</si>
  <si>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</si>
  <si>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</si>
  <si>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</si>
  <si>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</si>
  <si>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</si>
  <si>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</si>
  <si>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</si>
  <si>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</si>
  <si>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</si>
  <si>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</si>
  <si>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</si>
  <si>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</si>
  <si>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</si>
  <si>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</si>
  <si>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</si>
  <si>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</si>
  <si>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</si>
  <si>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</si>
  <si>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</si>
  <si>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</si>
  <si>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</si>
  <si>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</si>
  <si>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</si>
  <si>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</si>
  <si>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</si>
  <si>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</si>
  <si>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</si>
  <si>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</si>
  <si>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</si>
  <si>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</si>
  <si>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</si>
  <si>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</si>
  <si>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</si>
  <si>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</si>
  <si>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</si>
  <si>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</si>
  <si>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</si>
  <si>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</si>
  <si>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</si>
  <si>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</si>
  <si>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</si>
  <si>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</si>
  <si>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</si>
  <si>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</si>
  <si>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</si>
  <si>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</si>
  <si>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</si>
  <si>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</si>
  <si>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</si>
  <si>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</si>
  <si>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</si>
  <si>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</si>
  <si>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</si>
  <si>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</si>
  <si>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</si>
  <si>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</si>
  <si>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</si>
  <si>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</si>
  <si>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</si>
  <si>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</si>
  <si>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</si>
  <si>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</si>
  <si>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</si>
  <si>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</si>
  <si>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</si>
  <si>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</si>
  <si>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</si>
  <si>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</si>
  <si>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</si>
  <si>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</si>
  <si>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</si>
  <si>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</si>
  <si>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</si>
  <si>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</si>
  <si>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</si>
  <si>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</si>
  <si>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</si>
  <si>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</si>
  <si>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</si>
  <si>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</si>
  <si>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</si>
  <si>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</si>
  <si>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</si>
  <si>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</si>
  <si>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</si>
  <si>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</si>
  <si>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</si>
  <si>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</si>
  <si>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</si>
  <si>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</si>
  <si>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</si>
  <si>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</si>
  <si>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</si>
  <si>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</si>
  <si>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</si>
  <si>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</si>
  <si>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</si>
  <si>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</si>
  <si>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</si>
  <si>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</si>
  <si>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</si>
  <si>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</si>
  <si>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</si>
  <si>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</si>
  <si>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</si>
  <si>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</si>
  <si>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</si>
  <si>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</si>
  <si>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</si>
  <si>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</si>
  <si>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</si>
  <si>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</si>
  <si>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</si>
  <si>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</si>
  <si>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</si>
  <si>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</si>
  <si>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</si>
  <si>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</si>
  <si>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</si>
  <si>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</si>
  <si>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</si>
  <si>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</si>
  <si>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</si>
  <si>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</si>
  <si>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</si>
  <si>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</si>
  <si>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</si>
  <si>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</si>
  <si>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</si>
  <si>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</si>
  <si>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</si>
  <si>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</si>
  <si>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</si>
  <si>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</si>
  <si>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</si>
  <si>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</si>
  <si>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</si>
  <si>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</si>
  <si>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</si>
  <si>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</si>
  <si>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</si>
  <si>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</si>
  <si>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</si>
  <si>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</si>
  <si>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</si>
  <si>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</si>
  <si>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</si>
  <si>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</si>
  <si>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</si>
  <si>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</si>
  <si>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</si>
  <si>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</si>
  <si>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</si>
  <si>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</si>
  <si>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</si>
  <si>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</si>
  <si>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</si>
  <si>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</si>
  <si>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</si>
  <si>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</si>
  <si>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</si>
  <si>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</si>
  <si>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</si>
  <si>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</si>
  <si>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</si>
  <si>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</si>
  <si>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</si>
  <si>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</si>
  <si>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</si>
  <si>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</si>
  <si>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</si>
  <si>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</si>
  <si>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</si>
  <si>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</si>
  <si>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</si>
  <si>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</si>
  <si>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</si>
  <si>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</si>
  <si>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</si>
  <si>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</si>
  <si>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</si>
  <si>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</si>
  <si>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</si>
  <si>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</si>
  <si>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</si>
  <si>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</si>
  <si>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</si>
  <si>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</si>
  <si>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</si>
  <si>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</si>
  <si>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</si>
  <si>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</si>
  <si>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</si>
  <si>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</si>
  <si>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</si>
  <si>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</si>
  <si>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</si>
  <si>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</si>
  <si>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</si>
  <si>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</si>
  <si>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</si>
  <si>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</si>
  <si>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</si>
  <si>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</si>
  <si>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</si>
  <si>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</si>
  <si>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</si>
  <si>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</si>
  <si>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</si>
  <si>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</si>
  <si>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</si>
  <si>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</si>
  <si>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</si>
  <si>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</si>
  <si>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</si>
  <si>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</si>
  <si>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</si>
  <si>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</si>
  <si>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</si>
  <si>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</si>
  <si>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</si>
  <si>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</si>
  <si>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</si>
  <si>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</si>
  <si>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</si>
  <si>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</si>
  <si>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</si>
  <si>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</si>
  <si>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</si>
  <si>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</si>
  <si>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</si>
  <si>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</si>
  <si>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</si>
  <si>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</si>
  <si>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</si>
  <si>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</si>
  <si>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</si>
  <si>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</si>
  <si>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</si>
  <si>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</si>
  <si>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</si>
  <si>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</si>
  <si>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</si>
  <si>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</si>
  <si>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</si>
  <si>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</si>
  <si>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</si>
  <si>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</si>
  <si>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</si>
  <si>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</si>
  <si>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</si>
  <si>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</si>
  <si>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</si>
  <si>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</si>
  <si>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</si>
  <si>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</si>
  <si>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</si>
  <si>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</si>
  <si>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</si>
  <si>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</si>
  <si>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</si>
  <si>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</si>
  <si>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</si>
  <si>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</si>
  <si>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</si>
  <si>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</si>
  <si>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</si>
  <si>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</si>
  <si>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</si>
  <si>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</si>
  <si>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</si>
  <si>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</si>
  <si>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</si>
  <si>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</si>
  <si>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</si>
  <si>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</si>
  <si>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</si>
  <si>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</si>
  <si>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</si>
  <si>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</si>
  <si>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</si>
  <si>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</si>
  <si>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</si>
  <si>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</si>
  <si>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</si>
  <si>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</si>
  <si>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</si>
  <si>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</si>
  <si>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</si>
  <si>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</si>
  <si>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</si>
  <si>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</si>
  <si>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</si>
  <si>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</si>
  <si>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</si>
  <si>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</si>
  <si>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</si>
  <si>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</si>
  <si>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</si>
  <si>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</si>
  <si>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</si>
  <si>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</si>
  <si>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</si>
  <si>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</si>
  <si>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</si>
  <si>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</si>
  <si>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</si>
  <si>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</si>
  <si>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</si>
  <si>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</si>
  <si>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</si>
  <si>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</si>
  <si>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</si>
  <si>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</si>
  <si>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</si>
  <si>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</si>
  <si>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</si>
  <si>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</si>
  <si>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</si>
  <si>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</si>
  <si>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</si>
  <si>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</si>
  <si>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</si>
  <si>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</si>
  <si>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</si>
  <si>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</si>
  <si>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</si>
  <si>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</si>
  <si>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</si>
  <si>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</si>
  <si>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</si>
  <si>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</si>
  <si>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</si>
  <si>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</si>
  <si>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</si>
  <si>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</si>
  <si>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</si>
  <si>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</si>
  <si>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</si>
  <si>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</si>
  <si>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</si>
  <si>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</si>
  <si>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</si>
  <si>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</si>
  <si>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</si>
  <si>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</si>
  <si>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</si>
  <si>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</si>
  <si>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</si>
  <si>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</si>
  <si>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</si>
  <si>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</si>
  <si>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</si>
  <si>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</si>
  <si>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</si>
  <si>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</si>
  <si>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</si>
  <si>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</si>
  <si>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</si>
  <si>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</si>
  <si>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</si>
  <si>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</si>
  <si>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</si>
  <si>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</si>
  <si>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</si>
  <si>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</si>
  <si>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</si>
  <si>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</si>
  <si>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</si>
  <si>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</si>
  <si>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</si>
  <si>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</si>
  <si>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</si>
  <si>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</si>
  <si>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</si>
  <si>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</si>
  <si>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</si>
  <si>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</si>
  <si>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</si>
  <si>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</si>
  <si>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</si>
  <si>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</si>
  <si>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</si>
  <si>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</si>
  <si>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</si>
  <si>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</si>
  <si>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</si>
  <si>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</si>
  <si>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</si>
  <si>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</si>
  <si>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</si>
  <si>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</si>
  <si>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</si>
  <si>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</si>
  <si>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</si>
  <si>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</si>
  <si>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</si>
  <si>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</si>
  <si>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</si>
  <si>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</si>
  <si>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</si>
  <si>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</si>
  <si>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</si>
  <si>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</si>
  <si>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</si>
  <si>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</si>
  <si>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</si>
  <si>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</si>
  <si>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</si>
  <si>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</si>
  <si>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</si>
  <si>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</si>
  <si>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</si>
  <si>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</si>
  <si>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</si>
  <si>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</si>
  <si>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</si>
  <si>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</si>
  <si>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</si>
  <si>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</si>
  <si>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</si>
  <si>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</si>
  <si>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</si>
  <si>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</si>
  <si>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</si>
  <si>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</si>
  <si>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</si>
  <si>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</si>
  <si>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</si>
  <si>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</si>
  <si>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</si>
  <si>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</si>
  <si>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</si>
  <si>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</si>
  <si>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</si>
  <si>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</si>
  <si>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</si>
  <si>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</si>
  <si>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</si>
  <si>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</si>
  <si>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</si>
  <si>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</si>
  <si>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</si>
  <si>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</si>
  <si>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</si>
  <si>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</si>
  <si>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</si>
  <si>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</si>
  <si>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</si>
  <si>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</si>
  <si>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</si>
  <si>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</si>
  <si>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</si>
  <si>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</si>
  <si>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</si>
  <si>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</si>
  <si>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</si>
  <si>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</si>
  <si>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</si>
  <si>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</si>
  <si>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</si>
  <si>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</si>
  <si>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</si>
  <si>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</si>
  <si>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</si>
  <si>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</si>
  <si>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</si>
  <si>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</si>
  <si>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</si>
  <si>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</si>
  <si>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</si>
  <si>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</si>
  <si>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</si>
  <si>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</si>
  <si>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</si>
  <si>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</si>
  <si>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</si>
  <si>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</si>
  <si>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</si>
  <si>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</si>
  <si>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</si>
  <si>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</si>
  <si>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</si>
  <si>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</si>
  <si>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</si>
  <si>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</si>
  <si>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</si>
  <si>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</si>
  <si>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</si>
  <si>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</si>
  <si>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</si>
  <si>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</si>
  <si>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</si>
  <si>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</si>
  <si>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</si>
  <si>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</si>
  <si>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</si>
  <si>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</si>
  <si>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</si>
  <si>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</si>
  <si>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</si>
  <si>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</si>
  <si>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</si>
  <si>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</si>
  <si>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</si>
  <si>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</si>
  <si>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</si>
  <si>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</si>
  <si>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</si>
  <si>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</si>
  <si>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</si>
  <si>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</si>
  <si>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</si>
  <si>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</si>
  <si>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</si>
  <si>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</si>
  <si>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</si>
  <si>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</si>
  <si>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</si>
  <si>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</si>
  <si>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</si>
  <si>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</si>
  <si>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</si>
  <si>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</si>
  <si>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</si>
  <si>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</si>
  <si>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</si>
  <si>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</si>
  <si>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</si>
  <si>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</si>
  <si>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</si>
  <si>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</si>
  <si>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</si>
  <si>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</si>
  <si>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</si>
  <si>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</si>
  <si>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</si>
  <si>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</si>
  <si>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</si>
  <si>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</si>
  <si>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</si>
  <si>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</si>
  <si>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</si>
  <si>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</si>
  <si>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</si>
  <si>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</si>
  <si>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</si>
  <si>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</si>
  <si>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</si>
  <si>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</si>
  <si>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</si>
  <si>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</si>
  <si>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</si>
  <si>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</si>
  <si>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</si>
  <si>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</si>
  <si>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</si>
  <si>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</si>
  <si>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</si>
  <si>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</si>
  <si>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</si>
  <si>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</si>
  <si>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</si>
  <si>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</si>
  <si>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</si>
  <si>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</si>
  <si>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</si>
  <si>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</si>
  <si>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</si>
  <si>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</si>
  <si>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</si>
  <si>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</si>
  <si>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</si>
  <si>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</si>
  <si>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</si>
  <si>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</si>
  <si>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</si>
  <si>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</si>
  <si>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</si>
  <si>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</si>
  <si>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</si>
  <si>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</si>
  <si>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</si>
  <si>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</si>
  <si>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</si>
  <si>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</si>
  <si>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</si>
  <si>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</si>
  <si>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</si>
  <si>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</si>
  <si>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</si>
  <si>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</si>
  <si>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</si>
  <si>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</si>
  <si>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</si>
  <si>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</si>
  <si>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</si>
  <si>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</si>
  <si>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</si>
  <si>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</si>
  <si>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</si>
  <si>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</si>
  <si>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</si>
  <si>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</si>
  <si>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</si>
  <si>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</si>
  <si>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</si>
  <si>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</si>
  <si>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</si>
  <si>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</si>
  <si>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</si>
  <si>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</si>
  <si>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</si>
  <si>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</si>
  <si>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</si>
  <si>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</si>
  <si>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</si>
  <si>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</si>
  <si>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</si>
  <si>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</si>
  <si>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</si>
  <si>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</si>
  <si>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</si>
  <si>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</si>
  <si>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</si>
  <si>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</si>
  <si>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</si>
  <si>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</si>
  <si>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</si>
  <si>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</si>
  <si>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</si>
  <si>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</si>
  <si>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</si>
  <si>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</si>
  <si>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</si>
  <si>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</si>
  <si>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</si>
  <si>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</si>
  <si>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</si>
  <si>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</si>
  <si>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</si>
  <si>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</si>
  <si>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</si>
  <si>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</si>
  <si>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</si>
  <si>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</si>
  <si>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</si>
  <si>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</si>
  <si>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</si>
  <si>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</si>
  <si>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</si>
  <si>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</si>
  <si>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</si>
  <si>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</si>
  <si>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</si>
  <si>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</si>
  <si>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</si>
  <si>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</si>
  <si>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</si>
  <si>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</si>
  <si>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</si>
  <si>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</si>
  <si>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</si>
  <si>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</si>
  <si>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</si>
  <si>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</si>
  <si>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</si>
  <si>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</si>
  <si>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</si>
  <si>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</si>
  <si>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</si>
  <si>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</si>
  <si>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</si>
  <si>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</si>
  <si>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</si>
  <si>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</si>
  <si>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</si>
  <si>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</si>
  <si>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</si>
  <si>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</si>
  <si>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</si>
  <si>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</si>
  <si>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</si>
  <si>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</si>
  <si>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</si>
  <si>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</si>
  <si>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</si>
  <si>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</si>
  <si>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</si>
  <si>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</si>
  <si>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</si>
  <si>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</si>
  <si>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</si>
  <si>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</si>
  <si>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</si>
  <si>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</si>
  <si>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</si>
  <si>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</si>
  <si>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</si>
  <si>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</si>
  <si>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</si>
  <si>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</si>
  <si>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</si>
  <si>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</si>
  <si>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</si>
  <si>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</si>
  <si>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</si>
  <si>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</si>
  <si>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</si>
  <si>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</si>
  <si>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</si>
  <si>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</si>
  <si>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</si>
  <si>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</si>
  <si>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</si>
  <si>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</si>
  <si>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</si>
  <si>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</si>
  <si>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</si>
  <si>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</si>
  <si>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</si>
  <si>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</si>
  <si>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</si>
  <si>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</si>
  <si>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</si>
  <si>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</si>
  <si>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</si>
  <si>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</si>
  <si>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</si>
  <si>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</si>
  <si>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</si>
  <si>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</si>
  <si>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</si>
  <si>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</si>
  <si>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</si>
  <si>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</si>
  <si>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</si>
  <si>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</si>
  <si>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</si>
  <si>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</si>
  <si>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</si>
  <si>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</si>
  <si>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</si>
  <si>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</si>
  <si>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</si>
  <si>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</si>
  <si>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</si>
  <si>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</si>
  <si>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</si>
  <si>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</si>
  <si>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</si>
  <si>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</si>
  <si>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</si>
  <si>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</si>
  <si>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</si>
  <si>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</si>
  <si>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</si>
  <si>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</si>
  <si>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</si>
  <si>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</si>
  <si>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</si>
  <si>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</si>
  <si>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</si>
  <si>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</si>
  <si>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</si>
  <si>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</si>
  <si>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</si>
  <si>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</si>
  <si>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</si>
  <si>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</si>
  <si>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</si>
  <si>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</si>
  <si>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</si>
  <si>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</si>
  <si>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</si>
  <si>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</si>
  <si>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</si>
  <si>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</si>
  <si>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</si>
  <si>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</si>
  <si>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</si>
  <si>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</si>
  <si>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</si>
  <si>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</si>
  <si>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</si>
  <si>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</si>
  <si>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</si>
  <si>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</si>
  <si>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</si>
  <si>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</si>
  <si>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</si>
  <si>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</si>
  <si>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</si>
  <si>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</si>
  <si>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</si>
  <si>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</si>
  <si>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</si>
  <si>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</si>
  <si>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</si>
  <si>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</si>
  <si>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</si>
  <si>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</si>
  <si>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</si>
  <si>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</si>
  <si>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</si>
  <si>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</si>
  <si>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</si>
  <si>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</si>
  <si>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</si>
  <si>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</si>
  <si>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</si>
  <si>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</si>
  <si>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</si>
  <si>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</si>
  <si>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</si>
  <si>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</si>
  <si>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</si>
  <si>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</si>
  <si>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</si>
  <si>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</si>
  <si>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</si>
  <si>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</si>
  <si>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</si>
  <si>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</si>
  <si>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</si>
  <si>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</si>
  <si>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</si>
  <si>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</si>
  <si>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</si>
  <si>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</si>
  <si>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</si>
  <si>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</si>
  <si>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</si>
  <si>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</si>
  <si>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</si>
  <si>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</si>
  <si>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</si>
  <si>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</si>
  <si>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</si>
  <si>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</si>
  <si>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</si>
  <si>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</si>
  <si>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</si>
  <si>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</si>
  <si>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</si>
  <si>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</si>
  <si>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</si>
  <si>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</si>
  <si>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</si>
  <si>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</si>
  <si>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</si>
  <si>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</si>
  <si>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</si>
  <si>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</si>
  <si>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</si>
  <si>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</si>
  <si>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</si>
  <si>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</si>
  <si>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</si>
  <si>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</si>
  <si>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</si>
  <si>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</si>
  <si>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</si>
  <si>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</si>
  <si>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</si>
  <si>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</si>
  <si>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</si>
  <si>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</si>
  <si>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</si>
  <si>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</si>
  <si>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</si>
  <si>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</si>
  <si>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</si>
  <si>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</si>
  <si>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</si>
  <si>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</si>
  <si>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</si>
  <si>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</si>
  <si>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</si>
  <si>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</si>
  <si>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</si>
  <si>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</si>
  <si>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</si>
  <si>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</si>
  <si>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</si>
  <si>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</si>
  <si>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</si>
  <si>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</si>
  <si>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</si>
  <si>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</si>
  <si>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</si>
  <si>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</si>
  <si>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</si>
  <si>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</si>
  <si>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</si>
  <si>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</si>
  <si>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</si>
  <si>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</si>
  <si>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</si>
  <si>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</si>
  <si>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</si>
  <si>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</si>
  <si>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</si>
  <si>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</si>
  <si>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</si>
  <si>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</si>
  <si>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</si>
  <si>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</si>
  <si>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</si>
  <si>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</si>
  <si>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</si>
  <si>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</si>
  <si>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</si>
  <si>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</si>
  <si>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</si>
  <si>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</si>
  <si>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</si>
  <si>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</si>
  <si>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</si>
  <si>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</si>
  <si>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</si>
  <si>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</si>
  <si>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</si>
  <si>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</si>
  <si>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</si>
  <si>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</si>
  <si>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</si>
  <si>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</si>
  <si>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</si>
  <si>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</si>
  <si>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</si>
  <si>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</si>
  <si>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</si>
  <si>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</si>
  <si>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</si>
  <si>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</si>
  <si>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</si>
  <si>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</si>
  <si>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</si>
  <si>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</si>
  <si>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</si>
  <si>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</si>
  <si>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</si>
  <si>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</si>
  <si>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</si>
  <si>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</si>
  <si>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</si>
  <si>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</si>
  <si>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</si>
  <si>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</si>
  <si>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</si>
  <si>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</si>
  <si>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</si>
  <si>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</si>
  <si>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</si>
  <si>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</si>
  <si>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</si>
  <si>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</si>
  <si>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</si>
  <si>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</si>
  <si>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</si>
  <si>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</si>
  <si>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</si>
  <si>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</si>
  <si>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</si>
  <si>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</si>
  <si>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</si>
  <si>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</si>
  <si>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</si>
  <si>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</si>
  <si>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</si>
  <si>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</si>
  <si>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</si>
  <si>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</si>
  <si>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</si>
  <si>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</si>
  <si>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</si>
  <si>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</si>
  <si>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</si>
  <si>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</si>
  <si>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</si>
  <si>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</si>
  <si>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</si>
  <si>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</si>
  <si>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</si>
  <si>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</si>
  <si>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</si>
  <si>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</si>
  <si>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</si>
  <si>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</si>
  <si>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</si>
  <si>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</si>
  <si>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</si>
  <si>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</si>
  <si>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</si>
  <si>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</si>
  <si>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</si>
  <si>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</si>
  <si>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</si>
  <si>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</si>
  <si>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</si>
  <si>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</si>
  <si>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</si>
  <si>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</si>
  <si>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</si>
  <si>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</si>
  <si>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</si>
  <si>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</si>
  <si>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</si>
  <si>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</si>
  <si>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</si>
  <si>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</si>
  <si>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</si>
  <si>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</si>
  <si>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</si>
  <si>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</si>
  <si>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</si>
  <si>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</si>
  <si>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</si>
  <si>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</si>
  <si>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</si>
  <si>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</si>
  <si>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</si>
  <si>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</si>
  <si>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</si>
  <si>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</si>
  <si>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</si>
  <si>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</si>
  <si>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</si>
  <si>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</si>
  <si>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</si>
  <si>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</si>
  <si>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</si>
  <si>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</si>
  <si>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</si>
  <si>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</si>
  <si>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</si>
  <si>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</si>
  <si>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</si>
  <si>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</si>
  <si>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</si>
  <si>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</si>
  <si>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</si>
  <si>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</si>
  <si>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</si>
  <si>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</si>
  <si>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</si>
  <si>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</si>
  <si>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</si>
  <si>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</si>
  <si>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</si>
  <si>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</si>
  <si>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</si>
  <si>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</si>
  <si>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</si>
  <si>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</si>
  <si>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</si>
  <si>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</si>
  <si>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</si>
  <si>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</si>
  <si>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</si>
  <si>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</si>
  <si>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</si>
  <si>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</si>
  <si>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</si>
  <si>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</si>
  <si>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</si>
  <si>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</si>
  <si>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</si>
  <si>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</si>
  <si>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</si>
  <si>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</si>
  <si>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</si>
  <si>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</si>
  <si>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</si>
  <si>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</si>
  <si>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</si>
  <si>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</si>
  <si>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</si>
  <si>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</si>
  <si>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</si>
  <si>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</si>
  <si>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</si>
  <si>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</si>
  <si>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</si>
  <si>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</si>
  <si>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</si>
  <si>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</si>
  <si>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</si>
  <si>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</si>
  <si>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</si>
  <si>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</si>
  <si>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</si>
  <si>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</si>
  <si>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</si>
  <si>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</si>
  <si>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</si>
  <si>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</si>
  <si>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</si>
  <si>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</si>
  <si>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</si>
  <si>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</si>
  <si>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</si>
  <si>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</si>
  <si>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</si>
  <si>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</si>
  <si>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</si>
  <si>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</si>
  <si>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</si>
  <si>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</si>
  <si>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</si>
  <si>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</si>
  <si>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</si>
  <si>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</si>
  <si>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</si>
  <si>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</si>
  <si>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</si>
  <si>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</si>
  <si>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</si>
  <si>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</si>
  <si>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</si>
  <si>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</si>
  <si>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</si>
  <si>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</si>
  <si>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</si>
  <si>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</si>
  <si>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</si>
  <si>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</si>
  <si>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</si>
  <si>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</si>
  <si>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</si>
  <si>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</si>
  <si>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</si>
  <si>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</si>
  <si>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</si>
  <si>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</si>
  <si>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</si>
  <si>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</si>
  <si>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</si>
  <si>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</si>
  <si>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</si>
  <si>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</si>
  <si>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</si>
  <si>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</si>
  <si>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</si>
  <si>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</si>
  <si>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</si>
  <si>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</si>
  <si>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</si>
  <si>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</si>
  <si>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</si>
  <si>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</si>
  <si>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</si>
  <si>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</si>
  <si>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</si>
  <si>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</si>
  <si>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</si>
  <si>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</si>
  <si>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</si>
  <si>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</si>
  <si>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</si>
  <si>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</si>
  <si>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</si>
  <si>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</si>
  <si>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</si>
  <si>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</si>
  <si>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</si>
  <si>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</si>
  <si>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</si>
  <si>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</si>
  <si>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</si>
  <si>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</si>
  <si>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</si>
  <si>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</si>
  <si>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</si>
  <si>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</si>
  <si>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</si>
  <si>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</si>
  <si>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</si>
  <si>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</si>
  <si>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</si>
  <si>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</si>
  <si>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</si>
  <si>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</si>
  <si>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</si>
  <si>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</si>
  <si>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</si>
  <si>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</si>
  <si>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</si>
  <si>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</si>
  <si>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</si>
  <si>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</si>
  <si>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</si>
  <si>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</si>
  <si>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</si>
  <si>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</si>
  <si>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</si>
  <si>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</si>
  <si>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</si>
  <si>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</si>
  <si>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</si>
  <si>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</si>
  <si>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</si>
  <si>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</si>
  <si>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</si>
  <si>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</si>
  <si>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</si>
  <si>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</si>
  <si>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</si>
  <si>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</si>
  <si>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</si>
  <si>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</si>
  <si>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</si>
  <si>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</si>
  <si>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</si>
  <si>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</si>
  <si>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</si>
  <si>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</si>
  <si>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</si>
  <si>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</si>
  <si>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</si>
  <si>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</si>
  <si>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</si>
  <si>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</si>
  <si>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</si>
  <si>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</si>
  <si>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</si>
  <si>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</si>
  <si>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</si>
  <si>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</si>
  <si>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</si>
  <si>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</si>
  <si>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</si>
  <si>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</si>
  <si>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</si>
  <si>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</si>
  <si>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</si>
  <si>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</si>
  <si>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</si>
  <si>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</si>
  <si>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</si>
  <si>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</si>
  <si>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</si>
  <si>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</si>
  <si>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</si>
  <si>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</si>
  <si>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</si>
  <si>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</si>
  <si>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</si>
  <si>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</si>
  <si>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</si>
  <si>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</si>
  <si>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</si>
  <si>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</si>
  <si>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</si>
  <si>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</si>
  <si>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</si>
  <si>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</si>
  <si>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</si>
  <si>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</si>
  <si>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</si>
  <si>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</si>
  <si>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</si>
  <si>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</si>
  <si>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</si>
  <si>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</si>
  <si>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</si>
  <si>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</si>
  <si>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</si>
  <si>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</si>
  <si>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</si>
  <si>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</si>
  <si>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</si>
  <si>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</si>
  <si>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</si>
  <si>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</si>
  <si>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</si>
  <si>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</si>
  <si>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</si>
  <si>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</si>
  <si>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</si>
  <si>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</si>
  <si>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</si>
  <si>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</si>
  <si>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</si>
  <si>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</si>
  <si>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</si>
  <si>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</si>
  <si>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</si>
  <si>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</si>
  <si>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</si>
  <si>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</si>
  <si>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</si>
  <si>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</si>
  <si>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</si>
  <si>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</si>
  <si>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</si>
  <si>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</si>
  <si>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</si>
  <si>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</si>
  <si>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</si>
  <si>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</si>
  <si>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</si>
  <si>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</si>
  <si>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</si>
  <si>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</si>
  <si>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</si>
  <si>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</si>
  <si>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</si>
  <si>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</si>
  <si>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</si>
  <si>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</si>
  <si>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</si>
  <si>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</si>
  <si>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</si>
  <si>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</si>
  <si>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</si>
  <si>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</si>
  <si>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</si>
  <si>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</si>
  <si>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</si>
  <si>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</si>
  <si>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</si>
  <si>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</si>
  <si>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</si>
  <si>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</si>
  <si>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</si>
  <si>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</si>
  <si>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</si>
  <si>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</si>
  <si>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</si>
  <si>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</si>
  <si>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</si>
  <si>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</si>
  <si>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</si>
  <si>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</si>
  <si>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</si>
  <si>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</si>
  <si>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</si>
  <si>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</si>
  <si>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</si>
  <si>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</si>
  <si>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</si>
  <si>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</si>
  <si>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</si>
  <si>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</si>
  <si>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</si>
  <si>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</si>
  <si>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</si>
  <si>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</si>
  <si>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</si>
  <si>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</si>
  <si>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</si>
  <si>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</si>
  <si>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</si>
  <si>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</si>
  <si>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</si>
  <si>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</si>
  <si>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</si>
  <si>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</si>
  <si>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</si>
  <si>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</si>
  <si>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</si>
  <si>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</si>
  <si>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</si>
  <si>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</si>
  <si>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</si>
  <si>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</si>
  <si>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</si>
  <si>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</si>
  <si>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</si>
  <si>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</si>
  <si>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</si>
  <si>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</si>
  <si>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</si>
  <si>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</si>
  <si>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</si>
  <si>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</si>
  <si>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</si>
  <si>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</si>
  <si>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</si>
  <si>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</si>
  <si>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</si>
  <si>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</si>
  <si>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</si>
  <si>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</si>
  <si>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</si>
  <si>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</si>
  <si>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</si>
  <si>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</si>
  <si>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</si>
  <si>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</si>
  <si>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</si>
  <si>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</si>
  <si>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</si>
  <si>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</si>
  <si>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</si>
  <si>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</si>
  <si>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</si>
  <si>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</si>
  <si>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</si>
  <si>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</si>
  <si>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</si>
  <si>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</si>
  <si>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</si>
  <si>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</si>
  <si>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</si>
  <si>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</si>
  <si>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</si>
  <si>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</si>
  <si>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</si>
  <si>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</si>
  <si>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</si>
  <si>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</si>
  <si>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</si>
  <si>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</si>
  <si>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</si>
  <si>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</si>
  <si>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</si>
  <si>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</si>
  <si>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</si>
  <si>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</si>
  <si>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</si>
  <si>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</si>
  <si>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</si>
  <si>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</si>
  <si>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</si>
  <si>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</si>
  <si>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</si>
  <si>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</si>
  <si>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</si>
  <si>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</si>
  <si>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</si>
  <si>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</si>
  <si>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</si>
  <si>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</si>
  <si>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</si>
  <si>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</si>
  <si>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</si>
  <si>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</si>
  <si>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</si>
  <si>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</si>
  <si>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</si>
  <si>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</si>
  <si>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</si>
  <si>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</si>
  <si>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</si>
  <si>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</si>
  <si>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</si>
  <si>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</si>
  <si>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</si>
  <si>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</si>
  <si>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</si>
  <si>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</si>
  <si>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</si>
  <si>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</si>
  <si>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</si>
  <si>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</si>
  <si>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</si>
  <si>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</si>
  <si>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</si>
  <si>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</si>
  <si>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</si>
  <si>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</si>
  <si>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</si>
  <si>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</si>
  <si>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</si>
  <si>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</si>
  <si>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</si>
  <si>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</si>
  <si>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</si>
  <si>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</si>
  <si>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</si>
  <si>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</si>
  <si>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</si>
  <si>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</si>
  <si>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</si>
  <si>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</si>
  <si>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</si>
  <si>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</si>
  <si>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</si>
  <si>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</si>
  <si>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</si>
  <si>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</si>
  <si>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</si>
  <si>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</si>
  <si>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</si>
  <si>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</si>
  <si>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</si>
  <si>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</si>
  <si>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</si>
  <si>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</si>
  <si>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</si>
  <si>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</si>
  <si>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</si>
  <si>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</si>
  <si>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</si>
  <si>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</si>
  <si>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</si>
  <si>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</si>
  <si>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</si>
  <si>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</si>
  <si>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</si>
  <si>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</si>
  <si>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</si>
  <si>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</si>
  <si>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</si>
  <si>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</si>
  <si>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</si>
  <si>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</si>
  <si>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</si>
  <si>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</si>
  <si>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</si>
  <si>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</si>
  <si>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</si>
  <si>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</si>
  <si>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</si>
  <si>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</si>
  <si>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</si>
  <si>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</si>
  <si>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</si>
  <si>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</si>
  <si>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</si>
  <si>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</si>
  <si>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</si>
  <si>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</si>
  <si>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</si>
  <si>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</si>
  <si>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</si>
  <si>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</si>
  <si>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</si>
  <si>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</si>
  <si>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</si>
  <si>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</si>
  <si>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</si>
  <si>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</si>
  <si>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</si>
  <si>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</si>
  <si>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</si>
  <si>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</si>
  <si>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</si>
  <si>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</si>
  <si>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</si>
  <si>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</si>
  <si>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</si>
  <si>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</si>
  <si>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</si>
  <si>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</si>
  <si>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</si>
  <si>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</si>
  <si>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</si>
  <si>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</si>
  <si>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</si>
  <si>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</si>
  <si>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</si>
  <si>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</si>
  <si>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</si>
  <si>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</si>
  <si>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</si>
  <si>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</si>
  <si>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</si>
  <si>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</si>
  <si>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</si>
  <si>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</si>
  <si>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</si>
  <si>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</si>
  <si>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</si>
  <si>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</si>
  <si>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</si>
  <si>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</si>
  <si>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</si>
  <si>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</si>
  <si>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</si>
  <si>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</si>
  <si>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</si>
  <si>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</si>
  <si>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</si>
  <si>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</si>
  <si>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</si>
  <si>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</si>
  <si>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</si>
  <si>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</si>
  <si>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</si>
  <si>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</si>
  <si>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</si>
  <si>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</si>
  <si>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</si>
  <si>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</si>
  <si>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</si>
  <si>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</si>
  <si>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</si>
  <si>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</si>
  <si>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</si>
  <si>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</si>
  <si>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</si>
  <si>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</si>
  <si>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</si>
  <si>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</si>
  <si>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</si>
  <si>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</si>
  <si>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</si>
  <si>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</si>
  <si>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</si>
  <si>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</si>
  <si>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</si>
  <si>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</si>
  <si>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</si>
  <si>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</si>
  <si>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</si>
  <si>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</si>
  <si>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</si>
  <si>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</si>
  <si>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</si>
  <si>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</si>
  <si>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</si>
  <si>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</si>
  <si>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</si>
  <si>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</si>
  <si>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</si>
  <si>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</si>
  <si>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</si>
  <si>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</si>
  <si>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</si>
  <si>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</si>
  <si>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</si>
  <si>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</si>
  <si>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</si>
  <si>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</si>
  <si>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</si>
  <si>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</si>
  <si>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</si>
  <si>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</si>
  <si>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</si>
  <si>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</si>
  <si>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</si>
  <si>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</si>
  <si>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</si>
  <si>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</si>
  <si>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</si>
  <si>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</si>
  <si>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</si>
  <si>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</si>
  <si>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</si>
  <si>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</si>
  <si>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</si>
  <si>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</si>
  <si>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</si>
  <si>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</si>
  <si>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</si>
  <si>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</si>
  <si>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</si>
  <si>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</si>
  <si>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</si>
  <si>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</si>
  <si>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</si>
  <si>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</si>
  <si>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</si>
  <si>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</si>
  <si>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</si>
  <si>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</si>
  <si>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</si>
  <si>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</si>
  <si>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</si>
  <si>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</si>
  <si>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</si>
  <si>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</si>
  <si>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</si>
  <si>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</si>
  <si>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</si>
  <si>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</si>
  <si>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</si>
  <si>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</si>
  <si>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</si>
  <si>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</si>
  <si>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</si>
  <si>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</si>
  <si>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</si>
  <si>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</si>
  <si>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</si>
  <si>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</si>
  <si>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</si>
  <si>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</si>
  <si>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</si>
  <si>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</si>
  <si>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</si>
  <si>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</si>
  <si>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</si>
  <si>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</si>
  <si>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</si>
  <si>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</si>
  <si>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</si>
  <si>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</si>
  <si>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</si>
  <si>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</si>
  <si>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</si>
  <si>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</si>
  <si>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</si>
  <si>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</si>
  <si>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</si>
  <si>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</si>
  <si>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</si>
  <si>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</si>
  <si>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</si>
  <si>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</si>
  <si>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</si>
  <si>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</si>
  <si>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</si>
  <si>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</si>
  <si>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</si>
  <si>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</si>
  <si>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</si>
  <si>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</si>
  <si>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</si>
  <si>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</si>
  <si>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</si>
  <si>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</si>
  <si>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</si>
  <si>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</si>
  <si>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</si>
  <si>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</si>
  <si>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</si>
  <si>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</si>
  <si>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</si>
  <si>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</si>
  <si>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</si>
  <si>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</si>
  <si>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</si>
  <si>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</si>
  <si>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</si>
  <si>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</si>
  <si>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</si>
  <si>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</si>
  <si>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</si>
  <si>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</si>
  <si>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</si>
  <si>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</si>
  <si>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</si>
  <si>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</si>
  <si>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</si>
  <si>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</si>
  <si>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</si>
  <si>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</si>
  <si>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</si>
  <si>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</si>
  <si>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</si>
  <si>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</si>
  <si>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</si>
  <si>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</si>
  <si>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</si>
  <si>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</si>
  <si>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</si>
  <si>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</si>
  <si>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</si>
  <si>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</si>
  <si>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</si>
  <si>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</si>
  <si>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</si>
  <si>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</si>
  <si>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</si>
  <si>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</si>
  <si>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</si>
  <si>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</si>
  <si>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</si>
  <si>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</si>
  <si>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</si>
  <si>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</si>
  <si>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</si>
  <si>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</si>
  <si>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</si>
  <si>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</si>
  <si>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</si>
  <si>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</si>
  <si>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</si>
  <si>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</si>
  <si>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</si>
  <si>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</si>
  <si>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</si>
  <si>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</si>
  <si>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</si>
  <si>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</si>
  <si>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</si>
  <si>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</si>
  <si>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</si>
  <si>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</si>
  <si>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</si>
  <si>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</si>
  <si>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</si>
  <si>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</si>
  <si>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</si>
  <si>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</si>
  <si>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</si>
  <si>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</si>
  <si>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</si>
  <si>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</si>
  <si>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</si>
  <si>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</si>
  <si>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</si>
  <si>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</si>
  <si>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</si>
  <si>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</si>
  <si>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</si>
  <si>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</si>
  <si>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</si>
  <si>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</si>
  <si>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</si>
  <si>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</si>
  <si>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</si>
  <si>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</si>
  <si>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</si>
  <si>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Philip Morris Office, Dolmen Corporate Office</t>
  </si>
  <si>
    <t>Waseem total</t>
  </si>
  <si>
    <t>Khaadi at Emporium Mall Lahore</t>
  </si>
  <si>
    <t>Masjid Rashid</t>
  </si>
  <si>
    <t>ABL Multan MDC</t>
  </si>
  <si>
    <t>MCB Privilege Branch Shaheed-e-Millat, Karachi</t>
  </si>
  <si>
    <t>Unilever Multan Office</t>
  </si>
  <si>
    <t>UBL Mai Kolachi</t>
  </si>
  <si>
    <t>Owais Dadex</t>
  </si>
  <si>
    <t>0300-2892943</t>
  </si>
  <si>
    <t>Owais_traders021@hotmail.com</t>
  </si>
  <si>
    <r>
      <t xml:space="preserve">Korean Restaurant </t>
    </r>
    <r>
      <rPr>
        <b/>
        <sz val="14"/>
        <color rgb="FFFF0000"/>
        <rFont val="Calibri"/>
        <family val="2"/>
        <scheme val="minor"/>
      </rPr>
      <t>(5% discount awarded on 30 sept meeting)</t>
    </r>
  </si>
  <si>
    <t>Bill for the month of Sept 22</t>
  </si>
  <si>
    <t>IBEX OFFICE - DHA KHI</t>
  </si>
  <si>
    <t>Consultant</t>
  </si>
  <si>
    <t>NZ Engineers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</si>
  <si>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</si>
  <si>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</si>
  <si>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</si>
  <si>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</si>
  <si>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</si>
  <si>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</si>
  <si>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</si>
  <si>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Indus Hospital</t>
  </si>
  <si>
    <t>ZA Engineers</t>
  </si>
  <si>
    <t>Burque Office Fortune Tower Karachi</t>
  </si>
  <si>
    <t>N/A</t>
  </si>
  <si>
    <t>muneer.ahmed@tih.org.pk</t>
  </si>
  <si>
    <t>HUAWEI PAKISTAN SPT KITCHEN</t>
  </si>
  <si>
    <t>Huawei Interior RSC SPT 7th FLOOR SAUDI PAK TOWER</t>
  </si>
  <si>
    <t>JPMC PSHCHIATRY</t>
  </si>
  <si>
    <t>HVAC work Food court hydery</t>
  </si>
  <si>
    <t>Memon Hospital</t>
  </si>
  <si>
    <t>Variation order for Motorized damper</t>
  </si>
  <si>
    <t>Syngenta Lahore</t>
  </si>
  <si>
    <t>Y.H Associates</t>
  </si>
  <si>
    <t>CARREFOUR HYPERBOX AT DHA RAHBAR - LAHORE</t>
  </si>
  <si>
    <t>JPMC GYNE</t>
  </si>
  <si>
    <t>Total construction</t>
  </si>
  <si>
    <t>whats app tp Junaid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</si>
  <si>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</si>
  <si>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</si>
  <si>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</si>
  <si>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</si>
  <si>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</si>
  <si>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</si>
  <si>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</si>
  <si>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whats app to Wajid</t>
  </si>
  <si>
    <t>Saya Outlet - Lucky One Mall Karachi</t>
  </si>
  <si>
    <t>MIDAS Safety</t>
  </si>
  <si>
    <t xml:space="preserve"> Gumcorp Karachi</t>
  </si>
  <si>
    <t>VISA FIR OUT OFFICE DMC 10th Floor</t>
  </si>
  <si>
    <t>Received Date</t>
  </si>
  <si>
    <t>Syngenta Sahiwal </t>
  </si>
  <si>
    <t>MCB CLIFTON BRANCH</t>
  </si>
  <si>
    <t>Ali Interiors</t>
  </si>
  <si>
    <t>From</t>
  </si>
  <si>
    <t>AIR WAR COLLEGE</t>
  </si>
  <si>
    <t>DWP Technologies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</si>
  <si>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</si>
  <si>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</si>
  <si>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</si>
  <si>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</si>
  <si>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</si>
  <si>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</si>
  <si>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</si>
  <si>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Meezan Bank DHA Phase II</t>
  </si>
  <si>
    <t>Khaadi DMC 2nd Floor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</si>
  <si>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</si>
  <si>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</si>
  <si>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</si>
  <si>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</si>
  <si>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</si>
  <si>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</si>
  <si>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</si>
  <si>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</si>
  <si>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</si>
  <si>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</si>
  <si>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</si>
  <si>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</si>
  <si>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Khaadi Bahawalpoor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</si>
  <si>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</si>
  <si>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</si>
  <si>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</si>
  <si>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</si>
  <si>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</si>
  <si>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</si>
  <si>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</si>
  <si>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</si>
  <si>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</si>
  <si>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</si>
  <si>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</si>
  <si>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</si>
  <si>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</si>
  <si>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</si>
  <si>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</si>
  <si>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</si>
  <si>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</si>
  <si>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</si>
  <si>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</si>
  <si>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</si>
  <si>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</si>
  <si>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</si>
  <si>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</si>
  <si>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</si>
  <si>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</si>
  <si>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</si>
  <si>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</si>
  <si>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</si>
  <si>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</si>
  <si>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</si>
  <si>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BULLEH SHAH PACKAGING KASUR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</si>
  <si>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</si>
  <si>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</si>
  <si>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</si>
  <si>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</si>
  <si>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</si>
  <si>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</si>
  <si>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</si>
  <si>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</si>
  <si>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</si>
  <si>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</si>
  <si>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</si>
  <si>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</si>
  <si>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</si>
  <si>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</si>
  <si>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</si>
  <si>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</si>
  <si>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</si>
  <si>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</si>
  <si>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</si>
  <si>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</si>
  <si>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</si>
  <si>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</si>
  <si>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</si>
  <si>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</si>
  <si>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</si>
  <si>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</si>
  <si>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</si>
  <si>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</si>
  <si>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</si>
  <si>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</si>
  <si>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</si>
  <si>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</si>
  <si>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</si>
  <si>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</si>
  <si>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</si>
  <si>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</si>
  <si>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</si>
  <si>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</si>
  <si>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</si>
  <si>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</si>
  <si>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</si>
  <si>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</si>
  <si>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</si>
  <si>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</si>
  <si>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</si>
  <si>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</si>
  <si>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</si>
  <si>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</si>
  <si>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</si>
  <si>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</si>
  <si>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</si>
  <si>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</si>
  <si>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</si>
  <si>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</si>
  <si>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</si>
  <si>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</si>
  <si>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</si>
  <si>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</si>
  <si>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</si>
  <si>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</si>
  <si>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</si>
  <si>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</si>
  <si>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</si>
  <si>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</si>
  <si>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</si>
  <si>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</si>
  <si>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</si>
  <si>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</si>
  <si>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</si>
  <si>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</si>
  <si>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</si>
  <si>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</si>
  <si>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</si>
  <si>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</si>
  <si>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</si>
  <si>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</si>
  <si>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</si>
  <si>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</si>
  <si>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</si>
  <si>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</si>
  <si>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</si>
  <si>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</si>
  <si>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</si>
  <si>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</si>
  <si>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</si>
  <si>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</si>
  <si>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</si>
  <si>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</si>
  <si>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</si>
  <si>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</si>
  <si>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</si>
  <si>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</si>
  <si>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</si>
  <si>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</si>
  <si>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</si>
  <si>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</si>
  <si>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</si>
  <si>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</si>
  <si>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</si>
  <si>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</si>
  <si>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</si>
  <si>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Engr Haris Nadeem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</si>
  <si>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</si>
  <si>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</si>
  <si>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</si>
  <si>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</si>
  <si>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</si>
  <si>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</si>
  <si>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</si>
  <si>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</si>
  <si>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</si>
  <si>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PARCO Bahria Complex Karachi</t>
  </si>
  <si>
    <t>IK + TOTAL</t>
  </si>
  <si>
    <t>Variation order of Cloth and antifungus</t>
  </si>
  <si>
    <t>Variation order of drain pipe and insulation</t>
  </si>
  <si>
    <t>TOTAL</t>
  </si>
  <si>
    <t>Variation order for smoke louver</t>
  </si>
  <si>
    <t>VO # 4</t>
  </si>
  <si>
    <t>received on 10 Jan 23</t>
  </si>
  <si>
    <t>rec on 11 Jan</t>
  </si>
  <si>
    <t>35832687-8 (Ext.) 23</t>
  </si>
  <si>
    <t>Target Office DMC Karachi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</si>
  <si>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</si>
  <si>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</si>
  <si>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</si>
  <si>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</si>
  <si>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</si>
  <si>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</si>
  <si>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</si>
  <si>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</si>
  <si>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</si>
  <si>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</si>
  <si>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</si>
  <si>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</si>
  <si>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</si>
  <si>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</si>
  <si>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</si>
  <si>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</si>
  <si>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</si>
  <si>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</si>
  <si>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</si>
  <si>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</si>
  <si>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</si>
  <si>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</si>
  <si>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</si>
  <si>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</si>
  <si>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</si>
  <si>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Tri-Fit Gym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</si>
  <si>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</si>
  <si>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</si>
  <si>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</si>
  <si>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</si>
  <si>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</si>
  <si>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</si>
  <si>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</si>
  <si>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</si>
  <si>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</si>
  <si>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</si>
  <si>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</si>
  <si>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</si>
  <si>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</si>
  <si>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</si>
  <si>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</si>
  <si>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</si>
  <si>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</si>
  <si>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</si>
  <si>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</si>
  <si>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</si>
  <si>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</si>
  <si>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received on 21 Mar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</si>
</sst>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_);_(* \(#,##0.0\);_(* &quot;-&quot;?_);_(@_)"/>
  </numFmts>
  <fonts count="1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indexed="12"/>
      <name val="Times New Roman"/>
      <family val="1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</cellStyleXfs>
  <cellXfs count="64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3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0" fillId="0" borderId="0" xfId="1" applyNumberFormat="1" applyFont="1"/>
    <xf numFmtId="164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4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4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7" fillId="0" borderId="0" xfId="0" applyNumberFormat="1" applyFont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center"/>
    </xf>
    <xf numFmtId="49" fontId="20" fillId="0" borderId="15" xfId="0" applyNumberFormat="1" applyFont="1" applyBorder="1" applyAlignment="1">
      <alignment horizontal="left" vertical="center"/>
    </xf>
    <xf numFmtId="49" fontId="20" fillId="0" borderId="15" xfId="0" applyNumberFormat="1" applyFont="1" applyBorder="1" applyAlignment="1">
      <alignment horizontal="center" vertical="center"/>
    </xf>
    <xf numFmtId="49" fontId="20" fillId="0" borderId="16" xfId="0" applyNumberFormat="1" applyFont="1" applyBorder="1" applyAlignment="1">
      <alignment horizontal="center" vertical="center"/>
    </xf>
    <xf numFmtId="49" fontId="21" fillId="0" borderId="0" xfId="0" applyNumberFormat="1" applyFont="1"/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22" fillId="0" borderId="0" xfId="0" applyNumberFormat="1" applyFont="1"/>
    <xf numFmtId="49" fontId="23" fillId="0" borderId="0" xfId="0" applyNumberFormat="1" applyFont="1" applyAlignment="1">
      <alignment horizontal="right"/>
    </xf>
    <xf numFmtId="49" fontId="21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26" fillId="0" borderId="0" xfId="3" applyNumberFormat="1" applyFont="1" applyAlignment="1" applyProtection="1">
      <alignment horizontal="left"/>
    </xf>
    <xf numFmtId="49" fontId="27" fillId="0" borderId="0" xfId="3" applyNumberFormat="1" applyFont="1" applyAlignment="1" applyProtection="1">
      <alignment horizontal="left"/>
    </xf>
    <xf numFmtId="0" fontId="28" fillId="0" borderId="0" xfId="0" applyFont="1"/>
    <xf numFmtId="0" fontId="29" fillId="0" borderId="0" xfId="0" applyFont="1" applyAlignment="1">
      <alignment horizontal="right"/>
    </xf>
    <xf numFmtId="0" fontId="27" fillId="0" borderId="0" xfId="3" applyFont="1" applyAlignment="1" applyProtection="1">
      <alignment horizontal="left"/>
    </xf>
    <xf numFmtId="0" fontId="26" fillId="0" borderId="0" xfId="3" applyFont="1" applyAlignment="1" applyProtection="1"/>
    <xf numFmtId="49" fontId="26" fillId="5" borderId="0" xfId="3" applyNumberFormat="1" applyFont="1" applyFill="1" applyAlignment="1" applyProtection="1">
      <alignment horizontal="left"/>
    </xf>
    <xf numFmtId="49" fontId="24" fillId="0" borderId="0" xfId="3" applyNumberFormat="1" applyFont="1" applyAlignment="1" applyProtection="1">
      <alignment horizontal="left"/>
    </xf>
    <xf numFmtId="0" fontId="24" fillId="0" borderId="0" xfId="0" applyFont="1"/>
    <xf numFmtId="0" fontId="22" fillId="0" borderId="0" xfId="0" applyFont="1" applyAlignment="1">
      <alignment wrapText="1"/>
    </xf>
    <xf numFmtId="0" fontId="23" fillId="0" borderId="0" xfId="0" applyFont="1" applyAlignment="1">
      <alignment horizontal="right"/>
    </xf>
    <xf numFmtId="49" fontId="21" fillId="0" borderId="0" xfId="0" applyNumberFormat="1" applyFont="1" applyAlignment="1">
      <alignment horizontal="right"/>
    </xf>
    <xf numFmtId="0" fontId="21" fillId="0" borderId="0" xfId="0" applyFont="1" applyAlignment="1">
      <alignment horizontal="left"/>
    </xf>
    <xf numFmtId="0" fontId="26" fillId="0" borderId="0" xfId="3" quotePrefix="1" applyFont="1" applyAlignment="1" applyProtection="1"/>
    <xf numFmtId="49" fontId="24" fillId="0" borderId="0" xfId="0" applyNumberFormat="1" applyFont="1" applyAlignment="1">
      <alignment horizontal="left"/>
    </xf>
    <xf numFmtId="49" fontId="24" fillId="0" borderId="0" xfId="0" quotePrefix="1" applyNumberFormat="1" applyFont="1" applyAlignment="1">
      <alignment horizontal="center"/>
    </xf>
    <xf numFmtId="49" fontId="25" fillId="0" borderId="0" xfId="3" applyNumberFormat="1" applyAlignment="1" applyProtection="1">
      <alignment horizontal="left"/>
    </xf>
    <xf numFmtId="49" fontId="24" fillId="6" borderId="0" xfId="0" applyNumberFormat="1" applyFont="1" applyFill="1" applyAlignment="1">
      <alignment horizontal="center"/>
    </xf>
    <xf numFmtId="49" fontId="22" fillId="6" borderId="0" xfId="0" applyNumberFormat="1" applyFont="1" applyFill="1"/>
    <xf numFmtId="49" fontId="23" fillId="6" borderId="0" xfId="0" applyNumberFormat="1" applyFont="1" applyFill="1" applyAlignment="1">
      <alignment horizontal="right"/>
    </xf>
    <xf numFmtId="49" fontId="22" fillId="0" borderId="0" xfId="0" applyNumberFormat="1" applyFont="1" applyAlignment="1">
      <alignment horizontal="left" vertical="center"/>
    </xf>
    <xf numFmtId="0" fontId="32" fillId="0" borderId="0" xfId="3" applyFont="1" applyAlignment="1" applyProtection="1">
      <alignment horizontal="right"/>
    </xf>
    <xf numFmtId="49" fontId="21" fillId="6" borderId="0" xfId="0" applyNumberFormat="1" applyFont="1" applyFill="1" applyAlignment="1">
      <alignment horizontal="left"/>
    </xf>
    <xf numFmtId="49" fontId="24" fillId="0" borderId="0" xfId="0" applyNumberFormat="1" applyFont="1" applyAlignment="1">
      <alignment horizontal="center" wrapText="1"/>
    </xf>
    <xf numFmtId="49" fontId="26" fillId="0" borderId="0" xfId="3" applyNumberFormat="1" applyFont="1" applyAlignment="1" applyProtection="1"/>
    <xf numFmtId="49" fontId="23" fillId="0" borderId="0" xfId="0" applyNumberFormat="1" applyFont="1" applyAlignment="1">
      <alignment horizontal="right" vertical="center" wrapText="1"/>
    </xf>
    <xf numFmtId="49" fontId="34" fillId="0" borderId="0" xfId="0" applyNumberFormat="1" applyFont="1" applyAlignment="1">
      <alignment horizontal="right"/>
    </xf>
    <xf numFmtId="49" fontId="35" fillId="6" borderId="0" xfId="0" applyNumberFormat="1" applyFont="1" applyFill="1" applyAlignment="1">
      <alignment horizontal="center"/>
    </xf>
    <xf numFmtId="49" fontId="21" fillId="0" borderId="0" xfId="0" applyNumberFormat="1" applyFont="1" applyAlignment="1">
      <alignment horizontal="left" vertical="center" wrapText="1"/>
    </xf>
    <xf numFmtId="49" fontId="21" fillId="0" borderId="0" xfId="0" applyNumberFormat="1" applyFont="1" applyAlignment="1">
      <alignment wrapText="1"/>
    </xf>
    <xf numFmtId="43" fontId="21" fillId="0" borderId="0" xfId="1" applyFont="1"/>
    <xf numFmtId="49" fontId="2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right" wrapText="1"/>
    </xf>
    <xf numFmtId="49" fontId="21" fillId="0" borderId="0" xfId="0" applyNumberFormat="1" applyFont="1" applyAlignment="1">
      <alignment horizontal="left" vertical="justify"/>
    </xf>
    <xf numFmtId="49" fontId="22" fillId="0" borderId="0" xfId="0" applyNumberFormat="1" applyFont="1" applyAlignment="1">
      <alignment horizontal="left"/>
    </xf>
    <xf numFmtId="49" fontId="22" fillId="0" borderId="0" xfId="0" applyNumberFormat="1" applyFont="1" applyAlignment="1">
      <alignment vertical="center"/>
    </xf>
    <xf numFmtId="0" fontId="21" fillId="0" borderId="0" xfId="0" applyFont="1"/>
    <xf numFmtId="49" fontId="21" fillId="0" borderId="0" xfId="0" applyNumberFormat="1" applyFont="1" applyAlignment="1">
      <alignment horizontal="left" wrapText="1"/>
    </xf>
    <xf numFmtId="0" fontId="22" fillId="0" borderId="0" xfId="0" applyFont="1"/>
    <xf numFmtId="49" fontId="37" fillId="0" borderId="0" xfId="0" applyNumberFormat="1" applyFont="1" applyAlignment="1">
      <alignment horizontal="center"/>
    </xf>
    <xf numFmtId="0" fontId="21" fillId="0" borderId="0" xfId="3" applyFont="1" applyAlignment="1" applyProtection="1">
      <alignment horizontal="left"/>
    </xf>
    <xf numFmtId="0" fontId="24" fillId="0" borderId="0" xfId="0" applyFont="1" applyAlignment="1">
      <alignment horizontal="center"/>
    </xf>
    <xf numFmtId="49" fontId="21" fillId="0" borderId="0" xfId="0" applyNumberFormat="1" applyFont="1" applyAlignment="1">
      <alignment horizontal="left" vertical="center"/>
    </xf>
    <xf numFmtId="0" fontId="38" fillId="0" borderId="0" xfId="0" applyFont="1"/>
    <xf numFmtId="0" fontId="39" fillId="0" borderId="0" xfId="0" applyFont="1" applyAlignment="1">
      <alignment horizontal="left"/>
    </xf>
    <xf numFmtId="0" fontId="40" fillId="0" borderId="0" xfId="0" applyFont="1"/>
    <xf numFmtId="49" fontId="24" fillId="0" borderId="0" xfId="0" applyNumberFormat="1" applyFont="1" applyAlignment="1">
      <alignment horizontal="right"/>
    </xf>
    <xf numFmtId="49" fontId="24" fillId="0" borderId="0" xfId="0" applyNumberFormat="1" applyFont="1"/>
    <xf numFmtId="0" fontId="41" fillId="0" borderId="0" xfId="0" applyFont="1"/>
    <xf numFmtId="0" fontId="42" fillId="0" borderId="0" xfId="3" applyFont="1" applyAlignment="1" applyProtection="1">
      <alignment horizontal="right"/>
    </xf>
    <xf numFmtId="0" fontId="43" fillId="0" borderId="0" xfId="3" applyFont="1" applyAlignment="1" applyProtection="1">
      <alignment horizontal="left"/>
    </xf>
    <xf numFmtId="0" fontId="44" fillId="0" borderId="0" xfId="0" applyFont="1" applyAlignment="1">
      <alignment horizontal="right"/>
    </xf>
    <xf numFmtId="0" fontId="42" fillId="0" borderId="0" xfId="3" quotePrefix="1" applyFont="1" applyAlignment="1" applyProtection="1">
      <alignment horizontal="right"/>
    </xf>
    <xf numFmtId="0" fontId="42" fillId="0" borderId="0" xfId="3" quotePrefix="1" applyFont="1" applyAlignment="1" applyProtection="1">
      <alignment horizontal="left"/>
    </xf>
    <xf numFmtId="0" fontId="45" fillId="0" borderId="0" xfId="3" applyFont="1" applyAlignment="1" applyProtection="1">
      <alignment horizontal="right"/>
    </xf>
    <xf numFmtId="0" fontId="41" fillId="0" borderId="0" xfId="0" applyFont="1" applyAlignment="1">
      <alignment wrapText="1"/>
    </xf>
    <xf numFmtId="49" fontId="46" fillId="0" borderId="0" xfId="0" applyNumberFormat="1" applyFont="1"/>
    <xf numFmtId="0" fontId="45" fillId="0" borderId="0" xfId="3" applyFont="1" applyAlignment="1" applyProtection="1">
      <alignment horizontal="left"/>
    </xf>
    <xf numFmtId="49" fontId="25" fillId="0" borderId="0" xfId="3" applyNumberFormat="1" applyAlignment="1" applyProtection="1">
      <alignment horizontal="center" wrapText="1"/>
    </xf>
    <xf numFmtId="49" fontId="25" fillId="0" borderId="0" xfId="3" applyNumberFormat="1" applyAlignment="1" applyProtection="1"/>
    <xf numFmtId="0" fontId="23" fillId="0" borderId="0" xfId="0" quotePrefix="1" applyFont="1" applyAlignment="1">
      <alignment horizontal="right"/>
    </xf>
    <xf numFmtId="49" fontId="46" fillId="0" borderId="0" xfId="0" applyNumberFormat="1" applyFont="1" applyAlignment="1">
      <alignment horizontal="left"/>
    </xf>
    <xf numFmtId="0" fontId="50" fillId="0" borderId="0" xfId="0" applyFont="1" applyAlignment="1">
      <alignment horizontal="right"/>
    </xf>
    <xf numFmtId="0" fontId="51" fillId="0" borderId="0" xfId="0" applyFont="1"/>
    <xf numFmtId="0" fontId="52" fillId="0" borderId="0" xfId="0" applyFont="1" applyAlignment="1">
      <alignment wrapText="1"/>
    </xf>
    <xf numFmtId="0" fontId="53" fillId="0" borderId="0" xfId="0" applyFont="1"/>
    <xf numFmtId="0" fontId="52" fillId="0" borderId="0" xfId="0" applyFont="1"/>
    <xf numFmtId="0" fontId="25" fillId="0" borderId="0" xfId="3" applyNumberFormat="1" applyAlignment="1" applyProtection="1">
      <alignment horizontal="left"/>
    </xf>
    <xf numFmtId="49" fontId="54" fillId="0" borderId="0" xfId="0" applyNumberFormat="1" applyFont="1" applyAlignment="1">
      <alignment horizontal="right"/>
    </xf>
    <xf numFmtId="0" fontId="21" fillId="0" borderId="0" xfId="3" applyFont="1" applyAlignment="1" applyProtection="1"/>
    <xf numFmtId="49" fontId="23" fillId="0" borderId="0" xfId="0" quotePrefix="1" applyNumberFormat="1" applyFont="1" applyAlignment="1">
      <alignment horizontal="right"/>
    </xf>
    <xf numFmtId="0" fontId="22" fillId="0" borderId="0" xfId="0" applyFont="1" applyAlignment="1">
      <alignment horizontal="left" vertical="center" wrapText="1"/>
    </xf>
    <xf numFmtId="0" fontId="23" fillId="0" borderId="0" xfId="0" applyFont="1" applyAlignment="1">
      <alignment horizontal="right" vertical="center" wrapText="1"/>
    </xf>
    <xf numFmtId="0" fontId="21" fillId="0" borderId="0" xfId="0" applyFont="1" applyAlignment="1">
      <alignment horizontal="left" vertical="center" wrapText="1"/>
    </xf>
    <xf numFmtId="49" fontId="55" fillId="0" borderId="0" xfId="0" applyNumberFormat="1" applyFont="1" applyAlignment="1">
      <alignment horizontal="left"/>
    </xf>
    <xf numFmtId="0" fontId="56" fillId="0" borderId="0" xfId="3" applyFont="1" applyAlignment="1" applyProtection="1">
      <alignment horizontal="right"/>
    </xf>
    <xf numFmtId="49" fontId="57" fillId="0" borderId="0" xfId="0" applyNumberFormat="1" applyFont="1"/>
    <xf numFmtId="0" fontId="58" fillId="0" borderId="0" xfId="0" applyFont="1" applyAlignment="1">
      <alignment horizontal="right" wrapText="1"/>
    </xf>
    <xf numFmtId="0" fontId="59" fillId="0" borderId="0" xfId="0" applyFont="1" applyAlignment="1">
      <alignment horizontal="left" wrapText="1"/>
    </xf>
    <xf numFmtId="49" fontId="23" fillId="0" borderId="0" xfId="0" applyNumberFormat="1" applyFont="1" applyAlignment="1">
      <alignment horizontal="right" vertical="justify"/>
    </xf>
    <xf numFmtId="49" fontId="27" fillId="0" borderId="0" xfId="3" applyNumberFormat="1" applyFont="1" applyFill="1" applyAlignment="1" applyProtection="1">
      <alignment horizontal="left"/>
    </xf>
    <xf numFmtId="49" fontId="26" fillId="0" borderId="0" xfId="3" applyNumberFormat="1" applyFont="1" applyFill="1" applyAlignment="1" applyProtection="1">
      <alignment horizontal="center"/>
    </xf>
    <xf numFmtId="0" fontId="60" fillId="0" borderId="0" xfId="0" applyFont="1"/>
    <xf numFmtId="49" fontId="23" fillId="5" borderId="0" xfId="0" applyNumberFormat="1" applyFont="1" applyFill="1" applyAlignment="1">
      <alignment horizontal="right"/>
    </xf>
    <xf numFmtId="49" fontId="27" fillId="0" borderId="0" xfId="3" applyNumberFormat="1" applyFont="1" applyAlignment="1" applyProtection="1"/>
    <xf numFmtId="0" fontId="54" fillId="0" borderId="0" xfId="3" applyFont="1" applyAlignment="1" applyProtection="1">
      <alignment horizontal="right"/>
    </xf>
    <xf numFmtId="0" fontId="64" fillId="0" borderId="0" xfId="3" applyFont="1" applyAlignment="1" applyProtection="1">
      <alignment horizontal="left"/>
    </xf>
    <xf numFmtId="49" fontId="64" fillId="0" borderId="0" xfId="3" applyNumberFormat="1" applyFont="1" applyFill="1" applyAlignment="1" applyProtection="1">
      <alignment horizontal="left"/>
    </xf>
    <xf numFmtId="49" fontId="21" fillId="0" borderId="0" xfId="3" applyNumberFormat="1" applyFont="1" applyFill="1" applyAlignment="1" applyProtection="1">
      <alignment horizontal="left"/>
    </xf>
    <xf numFmtId="49" fontId="24" fillId="0" borderId="0" xfId="0" applyNumberFormat="1" applyFont="1" applyAlignment="1">
      <alignment horizontal="center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ill="1" applyAlignment="1" applyProtection="1">
      <alignment horizontal="left"/>
    </xf>
    <xf numFmtId="49" fontId="64" fillId="0" borderId="0" xfId="3" applyNumberFormat="1" applyFont="1" applyAlignment="1" applyProtection="1">
      <alignment horizontal="center"/>
    </xf>
    <xf numFmtId="49" fontId="46" fillId="0" borderId="0" xfId="0" applyNumberFormat="1" applyFont="1" applyAlignment="1">
      <alignment horizontal="center"/>
    </xf>
    <xf numFmtId="49" fontId="32" fillId="0" borderId="0" xfId="3" applyNumberFormat="1" applyFont="1" applyAlignment="1" applyProtection="1">
      <alignment horizontal="right"/>
    </xf>
    <xf numFmtId="49" fontId="35" fillId="0" borderId="0" xfId="0" applyNumberFormat="1" applyFont="1" applyAlignment="1">
      <alignment horizontal="left"/>
    </xf>
    <xf numFmtId="49" fontId="27" fillId="0" borderId="0" xfId="3" applyNumberFormat="1" applyFont="1" applyFill="1" applyAlignment="1" applyProtection="1">
      <alignment horizontal="left" vertical="center"/>
    </xf>
    <xf numFmtId="0" fontId="65" fillId="0" borderId="0" xfId="0" applyFont="1"/>
    <xf numFmtId="43" fontId="26" fillId="0" borderId="0" xfId="3" applyNumberFormat="1" applyFont="1" applyAlignment="1" applyProtection="1"/>
    <xf numFmtId="49" fontId="66" fillId="0" borderId="0" xfId="0" applyNumberFormat="1" applyFont="1" applyAlignment="1">
      <alignment horizontal="center"/>
    </xf>
    <xf numFmtId="0" fontId="67" fillId="0" borderId="0" xfId="0" applyFont="1"/>
    <xf numFmtId="0" fontId="39" fillId="0" borderId="0" xfId="0" applyFont="1" applyAlignment="1">
      <alignment horizontal="left" wrapText="1"/>
    </xf>
    <xf numFmtId="49" fontId="68" fillId="0" borderId="0" xfId="3" applyNumberFormat="1" applyFont="1" applyAlignment="1" applyProtection="1"/>
    <xf numFmtId="0" fontId="29" fillId="0" borderId="0" xfId="0" applyFont="1" applyAlignment="1">
      <alignment horizontal="right" wrapText="1"/>
    </xf>
    <xf numFmtId="49" fontId="26" fillId="0" borderId="0" xfId="3" applyNumberFormat="1" applyFont="1" applyAlignment="1" applyProtection="1">
      <alignment horizontal="center"/>
    </xf>
    <xf numFmtId="49" fontId="17" fillId="0" borderId="0" xfId="0" applyNumberFormat="1" applyFont="1"/>
    <xf numFmtId="49" fontId="21" fillId="0" borderId="0" xfId="3" applyNumberFormat="1" applyFont="1" applyAlignment="1" applyProtection="1">
      <alignment horizontal="left"/>
    </xf>
    <xf numFmtId="49" fontId="24" fillId="0" borderId="0" xfId="3" applyNumberFormat="1" applyFont="1" applyAlignment="1" applyProtection="1"/>
    <xf numFmtId="0" fontId="46" fillId="0" borderId="0" xfId="0" applyFont="1"/>
    <xf numFmtId="49" fontId="22" fillId="0" borderId="0" xfId="0" quotePrefix="1" applyNumberFormat="1" applyFont="1"/>
    <xf numFmtId="49" fontId="64" fillId="0" borderId="0" xfId="3" applyNumberFormat="1" applyFont="1" applyAlignment="1" applyProtection="1">
      <alignment horizontal="left"/>
    </xf>
    <xf numFmtId="49" fontId="22" fillId="0" borderId="0" xfId="0" applyNumberFormat="1" applyFont="1" applyAlignment="1">
      <alignment horizontal="left" vertical="justify"/>
    </xf>
    <xf numFmtId="0" fontId="25" fillId="0" borderId="0" xfId="3" applyAlignment="1" applyProtection="1">
      <alignment horizontal="left"/>
    </xf>
    <xf numFmtId="9" fontId="22" fillId="0" borderId="0" xfId="2" applyFont="1"/>
    <xf numFmtId="0" fontId="69" fillId="0" borderId="0" xfId="3" applyFont="1" applyAlignment="1" applyProtection="1"/>
    <xf numFmtId="0" fontId="21" fillId="0" borderId="0" xfId="0" applyFont="1" applyAlignment="1">
      <alignment horizontal="left" wrapText="1"/>
    </xf>
    <xf numFmtId="0" fontId="70" fillId="0" borderId="0" xfId="0" applyFont="1"/>
    <xf numFmtId="0" fontId="27" fillId="0" borderId="0" xfId="3" applyFont="1" applyAlignment="1" applyProtection="1">
      <alignment horizontal="left" wrapText="1"/>
    </xf>
    <xf numFmtId="0" fontId="71" fillId="0" borderId="0" xfId="0" applyFont="1" applyAlignment="1">
      <alignment horizontal="left"/>
    </xf>
    <xf numFmtId="49" fontId="46" fillId="0" borderId="0" xfId="0" applyNumberFormat="1" applyFont="1" applyAlignment="1">
      <alignment horizontal="left" wrapText="1"/>
    </xf>
    <xf numFmtId="49" fontId="22" fillId="0" borderId="0" xfId="0" applyNumberFormat="1" applyFont="1" applyAlignment="1">
      <alignment horizontal="left" vertical="center" wrapText="1"/>
    </xf>
    <xf numFmtId="49" fontId="21" fillId="0" borderId="0" xfId="0" applyNumberFormat="1" applyFont="1" applyAlignment="1">
      <alignment horizontal="center" vertical="center" wrapText="1"/>
    </xf>
    <xf numFmtId="49" fontId="21" fillId="0" borderId="0" xfId="0" quotePrefix="1" applyNumberFormat="1" applyFont="1"/>
    <xf numFmtId="49" fontId="32" fillId="0" borderId="0" xfId="3" applyNumberFormat="1" applyFont="1" applyFill="1" applyAlignment="1" applyProtection="1">
      <alignment horizontal="right"/>
    </xf>
    <xf numFmtId="0" fontId="51" fillId="0" borderId="0" xfId="0" quotePrefix="1" applyFont="1"/>
    <xf numFmtId="0" fontId="18" fillId="0" borderId="0" xfId="0" applyFont="1"/>
    <xf numFmtId="49" fontId="22" fillId="0" borderId="0" xfId="0" applyNumberFormat="1" applyFont="1" applyAlignment="1">
      <alignment wrapText="1"/>
    </xf>
    <xf numFmtId="49" fontId="23" fillId="0" borderId="0" xfId="0" applyNumberFormat="1" applyFont="1" applyAlignment="1">
      <alignment horizontal="right" vertical="center"/>
    </xf>
    <xf numFmtId="0" fontId="43" fillId="0" borderId="0" xfId="3" applyFont="1" applyAlignment="1" applyProtection="1">
      <alignment horizontal="left" vertical="center"/>
    </xf>
    <xf numFmtId="49" fontId="21" fillId="0" borderId="0" xfId="0" quotePrefix="1" applyNumberFormat="1" applyFont="1" applyAlignment="1">
      <alignment horizontal="center" vertical="center"/>
    </xf>
    <xf numFmtId="49" fontId="64" fillId="0" borderId="0" xfId="3" applyNumberFormat="1" applyFont="1" applyAlignment="1" applyProtection="1"/>
    <xf numFmtId="0" fontId="37" fillId="0" borderId="0" xfId="0" applyFont="1"/>
    <xf numFmtId="49" fontId="20" fillId="0" borderId="0" xfId="0" applyNumberFormat="1" applyFont="1" applyAlignment="1">
      <alignment horizontal="left"/>
    </xf>
    <xf numFmtId="0" fontId="22" fillId="0" borderId="0" xfId="0" applyFont="1" applyAlignment="1">
      <alignment horizontal="right"/>
    </xf>
    <xf numFmtId="49" fontId="37" fillId="0" borderId="0" xfId="0" applyNumberFormat="1" applyFont="1" applyAlignment="1">
      <alignment horizontal="left" vertical="center" wrapText="1"/>
    </xf>
    <xf numFmtId="49" fontId="26" fillId="0" borderId="0" xfId="3" applyNumberFormat="1" applyFont="1" applyBorder="1" applyAlignment="1" applyProtection="1">
      <alignment horizontal="left" vertical="center"/>
    </xf>
    <xf numFmtId="49" fontId="43" fillId="0" borderId="0" xfId="3" applyNumberFormat="1" applyFont="1" applyBorder="1" applyAlignment="1" applyProtection="1">
      <alignment horizontal="left" vertical="center" wrapText="1"/>
    </xf>
    <xf numFmtId="0" fontId="43" fillId="0" borderId="0" xfId="3" applyFont="1" applyAlignment="1" applyProtection="1"/>
    <xf numFmtId="49" fontId="26" fillId="0" borderId="0" xfId="3" applyNumberFormat="1" applyFont="1" applyBorder="1" applyAlignment="1" applyProtection="1">
      <alignment horizontal="center" vertical="center" wrapText="1"/>
    </xf>
    <xf numFmtId="0" fontId="22" fillId="0" borderId="0" xfId="0" applyFont="1" applyAlignment="1">
      <alignment vertical="center"/>
    </xf>
    <xf numFmtId="0" fontId="24" fillId="0" borderId="0" xfId="0" applyFont="1" applyAlignment="1">
      <alignment horizontal="center" vertical="center" wrapText="1"/>
    </xf>
    <xf numFmtId="164" fontId="21" fillId="0" borderId="0" xfId="1" applyNumberFormat="1" applyFont="1"/>
    <xf numFmtId="164" fontId="17" fillId="0" borderId="0" xfId="1" applyNumberFormat="1" applyFont="1"/>
    <xf numFmtId="49" fontId="27" fillId="0" borderId="0" xfId="3" applyNumberFormat="1" applyFont="1" applyAlignment="1" applyProtection="1">
      <alignment horizontal="center"/>
    </xf>
    <xf numFmtId="0" fontId="27" fillId="0" borderId="0" xfId="3" applyFont="1" applyAlignment="1" applyProtection="1"/>
    <xf numFmtId="49" fontId="21" fillId="0" borderId="0" xfId="0" quotePrefix="1" applyNumberFormat="1" applyFont="1" applyAlignment="1">
      <alignment horizontal="left"/>
    </xf>
    <xf numFmtId="0" fontId="75" fillId="0" borderId="0" xfId="0" applyFont="1"/>
    <xf numFmtId="0" fontId="29" fillId="0" borderId="0" xfId="0" applyFont="1" applyAlignment="1">
      <alignment horizontal="right" wrapText="1" indent="1"/>
    </xf>
    <xf numFmtId="0" fontId="26" fillId="0" borderId="0" xfId="3" applyFont="1" applyAlignment="1" applyProtection="1">
      <alignment horizontal="left" wrapText="1" indent="1"/>
    </xf>
    <xf numFmtId="0" fontId="23" fillId="0" borderId="0" xfId="3" applyFont="1" applyAlignment="1" applyProtection="1">
      <alignment horizontal="right"/>
    </xf>
    <xf numFmtId="0" fontId="21" fillId="0" borderId="0" xfId="3" applyFont="1" applyFill="1" applyBorder="1" applyAlignment="1" applyProtection="1">
      <alignment horizontal="left"/>
    </xf>
    <xf numFmtId="49" fontId="60" fillId="0" borderId="0" xfId="0" applyNumberFormat="1" applyFont="1" applyAlignment="1">
      <alignment horizontal="center"/>
    </xf>
    <xf numFmtId="0" fontId="77" fillId="0" borderId="0" xfId="0" applyFont="1"/>
    <xf numFmtId="49" fontId="60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vertical="center" wrapText="1"/>
    </xf>
    <xf numFmtId="49" fontId="78" fillId="0" borderId="0" xfId="3" applyNumberFormat="1" applyFont="1" applyAlignment="1" applyProtection="1"/>
    <xf numFmtId="49" fontId="39" fillId="0" borderId="0" xfId="3" applyNumberFormat="1" applyFont="1" applyAlignment="1" applyProtection="1"/>
    <xf numFmtId="49" fontId="43" fillId="0" borderId="0" xfId="0" applyNumberFormat="1" applyFont="1"/>
    <xf numFmtId="49" fontId="80" fillId="0" borderId="0" xfId="3" applyNumberFormat="1" applyFont="1" applyAlignment="1" applyProtection="1"/>
    <xf numFmtId="0" fontId="81" fillId="0" borderId="0" xfId="0" applyFont="1"/>
    <xf numFmtId="49" fontId="53" fillId="0" borderId="0" xfId="0" applyNumberFormat="1" applyFont="1" applyAlignment="1">
      <alignment horizontal="left"/>
    </xf>
    <xf numFmtId="49" fontId="46" fillId="0" borderId="0" xfId="0" applyNumberFormat="1" applyFont="1" applyAlignment="1">
      <alignment horizontal="left" vertical="center"/>
    </xf>
    <xf numFmtId="49" fontId="35" fillId="0" borderId="0" xfId="0" applyNumberFormat="1" applyFont="1" applyAlignment="1">
      <alignment horizontal="center"/>
    </xf>
    <xf numFmtId="49" fontId="26" fillId="0" borderId="0" xfId="3" applyNumberFormat="1" applyFont="1" applyAlignment="1" applyProtection="1">
      <alignment horizontal="center" vertical="center" wrapText="1"/>
    </xf>
    <xf numFmtId="49" fontId="22" fillId="0" borderId="0" xfId="0" applyNumberFormat="1" applyFont="1" applyAlignment="1">
      <alignment horizontal="center"/>
    </xf>
    <xf numFmtId="49" fontId="22" fillId="5" borderId="0" xfId="0" applyNumberFormat="1" applyFont="1" applyFill="1"/>
    <xf numFmtId="49" fontId="21" fillId="5" borderId="0" xfId="0" applyNumberFormat="1" applyFont="1" applyFill="1" applyAlignment="1">
      <alignment horizontal="left"/>
    </xf>
    <xf numFmtId="49" fontId="24" fillId="5" borderId="0" xfId="0" applyNumberFormat="1" applyFont="1" applyFill="1" applyAlignment="1">
      <alignment horizontal="center"/>
    </xf>
    <xf numFmtId="49" fontId="78" fillId="0" borderId="0" xfId="3" applyNumberFormat="1" applyFont="1" applyAlignment="1" applyProtection="1">
      <alignment horizontal="left"/>
    </xf>
    <xf numFmtId="49" fontId="46" fillId="3" borderId="0" xfId="0" applyNumberFormat="1" applyFont="1" applyFill="1" applyAlignment="1">
      <alignment horizontal="center" vertical="center"/>
    </xf>
    <xf numFmtId="49" fontId="60" fillId="0" borderId="0" xfId="0" applyNumberFormat="1" applyFont="1" applyAlignment="1">
      <alignment horizontal="center" vertical="justify"/>
    </xf>
    <xf numFmtId="49" fontId="22" fillId="0" borderId="0" xfId="0" applyNumberFormat="1" applyFont="1" applyAlignment="1">
      <alignment vertical="justify"/>
    </xf>
    <xf numFmtId="49" fontId="18" fillId="0" borderId="0" xfId="0" applyNumberFormat="1" applyFont="1" applyAlignment="1">
      <alignment horizontal="center" vertical="center"/>
    </xf>
    <xf numFmtId="0" fontId="84" fillId="0" borderId="0" xfId="0" applyFont="1"/>
    <xf numFmtId="49" fontId="68" fillId="0" borderId="0" xfId="3" applyNumberFormat="1" applyFont="1" applyAlignment="1" applyProtection="1">
      <alignment horizontal="left"/>
    </xf>
    <xf numFmtId="49" fontId="85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center" vertical="center" wrapText="1"/>
    </xf>
    <xf numFmtId="49" fontId="24" fillId="0" borderId="0" xfId="0" applyNumberFormat="1" applyFont="1" applyAlignment="1">
      <alignment horizontal="left" vertical="top"/>
    </xf>
    <xf numFmtId="43" fontId="21" fillId="0" borderId="0" xfId="0" applyNumberFormat="1" applyFont="1"/>
    <xf numFmtId="49" fontId="86" fillId="0" borderId="0" xfId="0" applyNumberFormat="1" applyFont="1" applyAlignment="1">
      <alignment horizontal="center"/>
    </xf>
    <xf numFmtId="0" fontId="35" fillId="0" borderId="0" xfId="0" applyFont="1" applyAlignment="1">
      <alignment horizontal="right"/>
    </xf>
    <xf numFmtId="0" fontId="88" fillId="0" borderId="0" xfId="0" applyFont="1" applyAlignment="1">
      <alignment wrapText="1"/>
    </xf>
    <xf numFmtId="0" fontId="71" fillId="0" borderId="0" xfId="0" applyFont="1" applyAlignment="1">
      <alignment wrapText="1"/>
    </xf>
    <xf numFmtId="0" fontId="23" fillId="0" borderId="0" xfId="0" applyFont="1" applyAlignment="1">
      <alignment horizontal="right" wrapText="1"/>
    </xf>
    <xf numFmtId="0" fontId="69" fillId="0" borderId="0" xfId="3" applyFont="1" applyAlignment="1" applyProtection="1">
      <alignment wrapText="1"/>
    </xf>
    <xf numFmtId="49" fontId="66" fillId="0" borderId="0" xfId="0" applyNumberFormat="1" applyFont="1" applyAlignment="1">
      <alignment horizontal="left" vertical="center"/>
    </xf>
    <xf numFmtId="0" fontId="26" fillId="0" borderId="0" xfId="3" applyFont="1" applyAlignment="1" applyProtection="1">
      <alignment wrapText="1"/>
    </xf>
    <xf numFmtId="49" fontId="54" fillId="0" borderId="0" xfId="3" applyNumberFormat="1" applyFont="1" applyAlignment="1" applyProtection="1">
      <alignment horizontal="right" vertical="center" wrapText="1"/>
    </xf>
    <xf numFmtId="49" fontId="26" fillId="0" borderId="0" xfId="3" applyNumberFormat="1" applyFont="1" applyAlignment="1" applyProtection="1">
      <alignment horizontal="center" wrapText="1"/>
    </xf>
    <xf numFmtId="49" fontId="23" fillId="0" borderId="0" xfId="3" applyNumberFormat="1" applyFont="1" applyAlignment="1" applyProtection="1">
      <alignment horizontal="right" vertical="center" wrapText="1"/>
    </xf>
    <xf numFmtId="49" fontId="39" fillId="0" borderId="0" xfId="3" applyNumberFormat="1" applyFont="1" applyAlignment="1" applyProtection="1">
      <alignment horizontal="left"/>
    </xf>
    <xf numFmtId="49" fontId="89" fillId="0" borderId="0" xfId="3" applyNumberFormat="1" applyFont="1" applyAlignment="1" applyProtection="1">
      <alignment horizontal="left"/>
    </xf>
    <xf numFmtId="49" fontId="37" fillId="0" borderId="0" xfId="0" applyNumberFormat="1" applyFont="1" applyAlignment="1">
      <alignment horizontal="left"/>
    </xf>
    <xf numFmtId="0" fontId="24" fillId="0" borderId="0" xfId="3" applyFont="1" applyBorder="1" applyAlignment="1" applyProtection="1"/>
    <xf numFmtId="49" fontId="21" fillId="0" borderId="0" xfId="0" applyNumberFormat="1" applyFont="1" applyAlignment="1">
      <alignment horizontal="center" wrapText="1"/>
    </xf>
    <xf numFmtId="49" fontId="37" fillId="0" borderId="0" xfId="0" applyNumberFormat="1" applyFont="1" applyAlignment="1">
      <alignment wrapText="1"/>
    </xf>
    <xf numFmtId="0" fontId="39" fillId="0" borderId="0" xfId="0" applyFont="1" applyAlignment="1">
      <alignment wrapText="1"/>
    </xf>
    <xf numFmtId="0" fontId="39" fillId="0" borderId="0" xfId="0" applyFont="1"/>
    <xf numFmtId="49" fontId="27" fillId="0" borderId="0" xfId="3" applyNumberFormat="1" applyFont="1" applyAlignment="1" applyProtection="1">
      <alignment horizontal="left" wrapText="1"/>
    </xf>
    <xf numFmtId="0" fontId="91" fillId="0" borderId="0" xfId="0" applyFont="1" applyAlignment="1">
      <alignment horizontal="left" wrapText="1"/>
    </xf>
    <xf numFmtId="0" fontId="37" fillId="0" borderId="0" xfId="0" applyFont="1" applyAlignment="1">
      <alignment horizontal="left"/>
    </xf>
    <xf numFmtId="0" fontId="92" fillId="0" borderId="0" xfId="0" applyFont="1"/>
    <xf numFmtId="0" fontId="91" fillId="0" borderId="0" xfId="0" applyFont="1" applyAlignment="1">
      <alignment horizontal="left"/>
    </xf>
    <xf numFmtId="49" fontId="46" fillId="0" borderId="0" xfId="3" applyNumberFormat="1" applyFont="1" applyAlignment="1" applyProtection="1"/>
    <xf numFmtId="0" fontId="23" fillId="0" borderId="0" xfId="0" quotePrefix="1" applyFont="1" applyAlignment="1">
      <alignment horizontal="right" wrapText="1"/>
    </xf>
    <xf numFmtId="49" fontId="23" fillId="0" borderId="0" xfId="0" applyNumberFormat="1" applyFont="1" applyAlignment="1">
      <alignment horizontal="center" wrapText="1"/>
    </xf>
    <xf numFmtId="49" fontId="93" fillId="0" borderId="0" xfId="0" applyNumberFormat="1" applyFont="1" applyAlignment="1">
      <alignment horizontal="center"/>
    </xf>
    <xf numFmtId="0" fontId="64" fillId="0" borderId="0" xfId="3" applyFont="1" applyAlignment="1" applyProtection="1">
      <alignment vertical="center"/>
    </xf>
    <xf numFmtId="0" fontId="24" fillId="0" borderId="0" xfId="3" applyNumberFormat="1" applyFont="1" applyAlignment="1" applyProtection="1"/>
    <xf numFmtId="0" fontId="94" fillId="0" borderId="0" xfId="0" applyFont="1" applyAlignment="1">
      <alignment wrapText="1"/>
    </xf>
    <xf numFmtId="49" fontId="27" fillId="0" borderId="0" xfId="3" applyNumberFormat="1" applyFont="1" applyAlignment="1" applyProtection="1">
      <alignment horizontal="left" vertical="center" wrapText="1"/>
    </xf>
    <xf numFmtId="49" fontId="21" fillId="0" borderId="0" xfId="3" applyNumberFormat="1" applyFont="1" applyAlignment="1" applyProtection="1">
      <alignment horizontal="lef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43" fillId="0" borderId="0" xfId="3" applyNumberFormat="1" applyFont="1" applyAlignment="1" applyProtection="1">
      <alignment horizontal="left"/>
    </xf>
    <xf numFmtId="49" fontId="19" fillId="0" borderId="0" xfId="0" applyNumberFormat="1" applyFont="1" applyAlignment="1">
      <alignment horizontal="left"/>
    </xf>
    <xf numFmtId="49" fontId="25" fillId="0" borderId="0" xfId="3" applyNumberFormat="1" applyAlignment="1" applyProtection="1">
      <alignment horizontal="center"/>
    </xf>
    <xf numFmtId="49" fontId="22" fillId="0" borderId="0" xfId="0" applyNumberFormat="1" applyFont="1" applyAlignment="1">
      <alignment horizontal="left" wrapText="1"/>
    </xf>
    <xf numFmtId="0" fontId="24" fillId="7" borderId="0" xfId="0" applyFont="1" applyFill="1" applyAlignment="1">
      <alignment horizontal="center" wrapText="1"/>
    </xf>
    <xf numFmtId="49" fontId="23" fillId="0" borderId="0" xfId="0" applyNumberFormat="1" applyFont="1" applyAlignment="1">
      <alignment horizontal="left"/>
    </xf>
    <xf numFmtId="49" fontId="22" fillId="8" borderId="0" xfId="0" applyNumberFormat="1" applyFont="1" applyFill="1"/>
    <xf numFmtId="49" fontId="23" fillId="8" borderId="0" xfId="0" applyNumberFormat="1" applyFont="1" applyFill="1" applyAlignment="1">
      <alignment horizontal="right"/>
    </xf>
    <xf numFmtId="49" fontId="21" fillId="8" borderId="0" xfId="0" applyNumberFormat="1" applyFont="1" applyFill="1" applyAlignment="1">
      <alignment horizontal="left"/>
    </xf>
    <xf numFmtId="49" fontId="24" fillId="8" borderId="0" xfId="0" applyNumberFormat="1" applyFont="1" applyFill="1" applyAlignment="1">
      <alignment horizontal="center"/>
    </xf>
    <xf numFmtId="0" fontId="89" fillId="8" borderId="0" xfId="3" applyFont="1" applyFill="1" applyAlignment="1" applyProtection="1">
      <alignment horizontal="right"/>
    </xf>
    <xf numFmtId="49" fontId="22" fillId="8" borderId="2" xfId="0" applyNumberFormat="1" applyFont="1" applyFill="1" applyBorder="1" applyAlignment="1">
      <alignment wrapText="1"/>
    </xf>
    <xf numFmtId="49" fontId="23" fillId="8" borderId="10" xfId="0" applyNumberFormat="1" applyFont="1" applyFill="1" applyBorder="1" applyAlignment="1">
      <alignment horizontal="right" vertical="center"/>
    </xf>
    <xf numFmtId="49" fontId="22" fillId="8" borderId="2" xfId="0" applyNumberFormat="1" applyFont="1" applyFill="1" applyBorder="1"/>
    <xf numFmtId="49" fontId="23" fillId="8" borderId="10" xfId="0" applyNumberFormat="1" applyFont="1" applyFill="1" applyBorder="1" applyAlignment="1">
      <alignment horizontal="right"/>
    </xf>
    <xf numFmtId="0" fontId="54" fillId="8" borderId="0" xfId="3" applyFont="1" applyFill="1" applyAlignment="1" applyProtection="1">
      <alignment horizontal="right" vertical="center"/>
    </xf>
    <xf numFmtId="49" fontId="23" fillId="8" borderId="0" xfId="0" applyNumberFormat="1" applyFont="1" applyFill="1" applyAlignment="1">
      <alignment horizontal="center"/>
    </xf>
    <xf numFmtId="49" fontId="46" fillId="8" borderId="0" xfId="0" applyNumberFormat="1" applyFont="1" applyFill="1" applyAlignment="1">
      <alignment horizontal="right"/>
    </xf>
    <xf numFmtId="49" fontId="23" fillId="8" borderId="5" xfId="0" applyNumberFormat="1" applyFont="1" applyFill="1" applyBorder="1" applyAlignment="1">
      <alignment horizontal="right"/>
    </xf>
    <xf numFmtId="49" fontId="21" fillId="8" borderId="5" xfId="0" applyNumberFormat="1" applyFont="1" applyFill="1" applyBorder="1" applyAlignment="1">
      <alignment horizontal="left"/>
    </xf>
    <xf numFmtId="49" fontId="24" fillId="8" borderId="6" xfId="0" applyNumberFormat="1" applyFont="1" applyFill="1" applyBorder="1" applyAlignment="1">
      <alignment horizontal="center"/>
    </xf>
    <xf numFmtId="49" fontId="24" fillId="8" borderId="20" xfId="0" applyNumberFormat="1" applyFont="1" applyFill="1" applyBorder="1" applyAlignment="1">
      <alignment horizontal="center"/>
    </xf>
    <xf numFmtId="49" fontId="23" fillId="8" borderId="7" xfId="0" applyNumberFormat="1" applyFont="1" applyFill="1" applyBorder="1" applyAlignment="1">
      <alignment horizontal="right"/>
    </xf>
    <xf numFmtId="49" fontId="23" fillId="8" borderId="7" xfId="0" applyNumberFormat="1" applyFont="1" applyFill="1" applyBorder="1" applyAlignment="1">
      <alignment horizontal="left"/>
    </xf>
    <xf numFmtId="49" fontId="24" fillId="8" borderId="8" xfId="0" applyNumberFormat="1" applyFont="1" applyFill="1" applyBorder="1" applyAlignment="1">
      <alignment horizontal="center"/>
    </xf>
    <xf numFmtId="49" fontId="20" fillId="8" borderId="0" xfId="0" applyNumberFormat="1" applyFont="1" applyFill="1" applyAlignment="1">
      <alignment horizontal="left" vertical="center"/>
    </xf>
    <xf numFmtId="49" fontId="21" fillId="0" borderId="0" xfId="0" applyNumberFormat="1" applyFont="1" applyAlignment="1">
      <alignment horizontal="right" wrapText="1"/>
    </xf>
    <xf numFmtId="49" fontId="66" fillId="0" borderId="0" xfId="0" applyNumberFormat="1" applyFont="1" applyAlignment="1">
      <alignment horizontal="left"/>
    </xf>
    <xf numFmtId="49" fontId="98" fillId="0" borderId="0" xfId="3" applyNumberFormat="1" applyFont="1" applyAlignment="1" applyProtection="1">
      <alignment horizontal="left" vertical="center"/>
    </xf>
    <xf numFmtId="0" fontId="99" fillId="0" borderId="0" xfId="0" applyFont="1"/>
    <xf numFmtId="0" fontId="100" fillId="0" borderId="0" xfId="0" applyFont="1"/>
    <xf numFmtId="49" fontId="23" fillId="0" borderId="0" xfId="0" applyNumberFormat="1" applyFont="1" applyAlignment="1">
      <alignment horizontal="center"/>
    </xf>
    <xf numFmtId="49" fontId="23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17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left" vertical="center"/>
    </xf>
    <xf numFmtId="49" fontId="25" fillId="0" borderId="0" xfId="3" applyNumberFormat="1" applyAlignment="1" applyProtection="1">
      <alignment horizontal="center" vertical="center"/>
    </xf>
    <xf numFmtId="49" fontId="103" fillId="0" borderId="0" xfId="0" applyNumberFormat="1" applyFont="1" applyAlignment="1">
      <alignment horizontal="left" vertical="center"/>
    </xf>
    <xf numFmtId="49" fontId="23" fillId="0" borderId="0" xfId="0" applyNumberFormat="1" applyFont="1" applyAlignment="1">
      <alignment horizontal="left" vertical="top" wrapText="1"/>
    </xf>
    <xf numFmtId="49" fontId="18" fillId="0" borderId="0" xfId="0" applyNumberFormat="1" applyFont="1"/>
    <xf numFmtId="49" fontId="102" fillId="0" borderId="0" xfId="0" applyNumberFormat="1" applyFont="1" applyAlignment="1">
      <alignment vertical="center"/>
    </xf>
    <xf numFmtId="49" fontId="104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center" vertical="center"/>
    </xf>
    <xf numFmtId="49" fontId="104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vertical="center"/>
    </xf>
    <xf numFmtId="49" fontId="105" fillId="0" borderId="0" xfId="0" applyNumberFormat="1" applyFont="1" applyAlignment="1">
      <alignment horizontal="right"/>
    </xf>
    <xf numFmtId="49" fontId="23" fillId="0" borderId="0" xfId="0" applyNumberFormat="1" applyFont="1"/>
    <xf numFmtId="49" fontId="25" fillId="0" borderId="0" xfId="3" applyNumberFormat="1" applyAlignment="1" applyProtection="1">
      <alignment horizontal="right"/>
    </xf>
    <xf numFmtId="49" fontId="106" fillId="0" borderId="0" xfId="0" applyNumberFormat="1" applyFont="1" applyAlignment="1">
      <alignment vertical="center"/>
    </xf>
    <xf numFmtId="49" fontId="107" fillId="0" borderId="0" xfId="0" applyNumberFormat="1" applyFont="1" applyAlignment="1">
      <alignment horizontal="left"/>
    </xf>
    <xf numFmtId="49" fontId="108" fillId="0" borderId="0" xfId="3" applyNumberFormat="1" applyFont="1" applyAlignment="1" applyProtection="1">
      <alignment horizontal="right"/>
    </xf>
    <xf numFmtId="49" fontId="98" fillId="0" borderId="0" xfId="3" applyNumberFormat="1" applyFont="1" applyAlignment="1" applyProtection="1">
      <alignment horizontal="center" vertical="center"/>
    </xf>
    <xf numFmtId="49" fontId="53" fillId="0" borderId="0" xfId="0" applyNumberFormat="1" applyFont="1" applyAlignment="1">
      <alignment horizontal="center" wrapText="1"/>
    </xf>
    <xf numFmtId="49" fontId="98" fillId="0" borderId="0" xfId="3" applyNumberFormat="1" applyFont="1" applyAlignment="1" applyProtection="1">
      <alignment horizontal="right"/>
    </xf>
    <xf numFmtId="49" fontId="104" fillId="0" borderId="0" xfId="0" applyNumberFormat="1" applyFont="1" applyAlignment="1">
      <alignment horizontal="left" vertical="center"/>
    </xf>
    <xf numFmtId="0" fontId="109" fillId="0" borderId="0" xfId="0" applyFont="1" applyAlignment="1">
      <alignment horizontal="right"/>
    </xf>
    <xf numFmtId="49" fontId="21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right" vertical="center"/>
    </xf>
    <xf numFmtId="49" fontId="22" fillId="0" borderId="0" xfId="0" applyNumberFormat="1" applyFont="1" applyAlignment="1">
      <alignment horizontal="right"/>
    </xf>
    <xf numFmtId="49" fontId="24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horizontal="center" wrapText="1"/>
    </xf>
    <xf numFmtId="164" fontId="110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4" fontId="0" fillId="0" borderId="1" xfId="1" applyNumberFormat="1" applyFont="1" applyBorder="1" applyAlignment="1">
      <alignment vertical="center" wrapText="1"/>
    </xf>
    <xf numFmtId="164" fontId="0" fillId="0" borderId="1" xfId="1" applyNumberFormat="1" applyFont="1" applyFill="1" applyBorder="1" applyAlignment="1">
      <alignment vertical="center" wrapText="1"/>
    </xf>
    <xf numFmtId="164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4" fontId="0" fillId="0" borderId="1" xfId="1" applyNumberFormat="1" applyFont="1" applyBorder="1" applyAlignment="1">
      <alignment vertical="center"/>
    </xf>
    <xf numFmtId="164" fontId="0" fillId="0" borderId="1" xfId="1" applyNumberFormat="1" applyFont="1" applyFill="1" applyBorder="1" applyAlignment="1">
      <alignment vertical="center"/>
    </xf>
    <xf numFmtId="164" fontId="0" fillId="0" borderId="1" xfId="0" applyNumberFormat="1" applyBorder="1"/>
    <xf numFmtId="164" fontId="0" fillId="0" borderId="1" xfId="1" applyNumberFormat="1" applyFont="1" applyFill="1" applyBorder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43" fontId="0" fillId="0" borderId="0" xfId="0" applyNumberFormat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vertical="center" wrapText="1"/>
    </xf>
    <xf numFmtId="164" fontId="0" fillId="4" borderId="0" xfId="0" applyNumberFormat="1" applyFill="1" applyAlignment="1">
      <alignment vertical="center" wrapText="1"/>
    </xf>
    <xf numFmtId="164" fontId="6" fillId="0" borderId="1" xfId="0" applyNumberFormat="1" applyFont="1" applyBorder="1"/>
    <xf numFmtId="164" fontId="2" fillId="0" borderId="1" xfId="0" applyNumberFormat="1" applyFont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4" fontId="111" fillId="10" borderId="17" xfId="0" applyNumberFormat="1" applyFont="1" applyFill="1" applyBorder="1" applyAlignment="1">
      <alignment horizontal="center" wrapText="1"/>
    </xf>
    <xf numFmtId="164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4" fontId="111" fillId="10" borderId="1" xfId="0" applyNumberFormat="1" applyFont="1" applyFill="1" applyBorder="1" applyAlignment="1">
      <alignment horizontal="center" wrapText="1"/>
    </xf>
    <xf numFmtId="164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4" fontId="0" fillId="4" borderId="0" xfId="1" applyNumberFormat="1" applyFont="1" applyFill="1" applyBorder="1" applyAlignment="1">
      <alignment vertical="center" wrapText="1"/>
    </xf>
    <xf numFmtId="164" fontId="111" fillId="4" borderId="0" xfId="0" applyNumberFormat="1" applyFont="1" applyFill="1" applyAlignment="1">
      <alignment horizontal="center" wrapText="1"/>
    </xf>
    <xf numFmtId="164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4" fontId="0" fillId="0" borderId="0" xfId="1" applyNumberFormat="1" applyFont="1" applyFill="1" applyBorder="1" applyAlignment="1">
      <alignment vertical="center" wrapText="1"/>
    </xf>
    <xf numFmtId="164" fontId="111" fillId="0" borderId="0" xfId="0" applyNumberFormat="1" applyFont="1" applyAlignment="1">
      <alignment horizontal="center" wrapText="1"/>
    </xf>
    <xf numFmtId="164" fontId="0" fillId="0" borderId="0" xfId="1" applyNumberFormat="1" applyFont="1" applyFill="1" applyBorder="1" applyAlignment="1">
      <alignment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/>
    </xf>
    <xf numFmtId="164" fontId="0" fillId="4" borderId="0" xfId="0" applyNumberFormat="1" applyFill="1"/>
    <xf numFmtId="164" fontId="0" fillId="0" borderId="0" xfId="0" applyNumberFormat="1"/>
    <xf numFmtId="43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43" fontId="0" fillId="0" borderId="0" xfId="0" applyNumberFormat="1" applyAlignment="1">
      <alignment vertical="center"/>
    </xf>
    <xf numFmtId="164" fontId="0" fillId="0" borderId="1" xfId="1" applyNumberFormat="1" applyFont="1" applyFill="1" applyBorder="1" applyAlignment="1">
      <alignment horizontal="left"/>
    </xf>
    <xf numFmtId="164" fontId="0" fillId="3" borderId="1" xfId="1" applyNumberFormat="1" applyFont="1" applyFill="1" applyBorder="1"/>
    <xf numFmtId="0" fontId="0" fillId="3" borderId="1" xfId="0" applyFill="1" applyBorder="1"/>
    <xf numFmtId="164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4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4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4" fontId="0" fillId="0" borderId="1" xfId="1" applyNumberFormat="1" applyFont="1" applyBorder="1" applyAlignment="1">
      <alignment wrapText="1"/>
    </xf>
    <xf numFmtId="164" fontId="0" fillId="0" borderId="1" xfId="1" applyNumberFormat="1" applyFont="1" applyFill="1" applyBorder="1" applyAlignment="1">
      <alignment wrapText="1"/>
    </xf>
    <xf numFmtId="164" fontId="0" fillId="0" borderId="17" xfId="1" applyNumberFormat="1" applyFont="1" applyBorder="1" applyAlignment="1">
      <alignment wrapText="1"/>
    </xf>
    <xf numFmtId="164" fontId="0" fillId="0" borderId="17" xfId="1" applyNumberFormat="1" applyFont="1" applyFill="1" applyBorder="1" applyAlignment="1">
      <alignment wrapText="1"/>
    </xf>
    <xf numFmtId="164" fontId="0" fillId="0" borderId="17" xfId="0" applyNumberFormat="1" applyBorder="1" applyAlignment="1">
      <alignment vertical="center" wrapText="1"/>
    </xf>
    <xf numFmtId="164" fontId="0" fillId="0" borderId="17" xfId="1" applyNumberFormat="1" applyFont="1" applyBorder="1" applyAlignment="1">
      <alignment vertical="center" wrapText="1"/>
    </xf>
    <xf numFmtId="164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2" fillId="3" borderId="1" xfId="0" applyFont="1" applyFill="1" applyBorder="1" applyAlignment="1">
      <alignment wrapText="1"/>
    </xf>
    <xf numFmtId="164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4" fontId="0" fillId="4" borderId="1" xfId="0" applyNumberFormat="1" applyFill="1" applyBorder="1"/>
    <xf numFmtId="164" fontId="6" fillId="0" borderId="0" xfId="0" applyNumberFormat="1" applyFont="1"/>
    <xf numFmtId="0" fontId="0" fillId="0" borderId="0" xfId="0" applyAlignment="1">
      <alignment horizontal="left"/>
    </xf>
    <xf numFmtId="164" fontId="6" fillId="4" borderId="0" xfId="0" applyNumberFormat="1" applyFont="1" applyFill="1"/>
    <xf numFmtId="0" fontId="3" fillId="11" borderId="15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15" fontId="4" fillId="0" borderId="1" xfId="0" applyNumberFormat="1" applyFont="1" applyBorder="1" applyAlignment="1">
      <alignment vertical="center"/>
    </xf>
    <xf numFmtId="164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0" fontId="116" fillId="0" borderId="1" xfId="3" applyFont="1" applyBorder="1" applyAlignment="1" applyProtection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4" fontId="5" fillId="0" borderId="1" xfId="1" applyNumberFormat="1" applyFont="1" applyFill="1" applyBorder="1" applyAlignment="1">
      <alignment horizontal="center" vertical="center"/>
    </xf>
    <xf numFmtId="0" fontId="117" fillId="0" borderId="1" xfId="0" applyFont="1" applyBorder="1" applyAlignment="1">
      <alignment horizontal="center" vertical="center" wrapText="1"/>
    </xf>
    <xf numFmtId="0" fontId="117" fillId="0" borderId="1" xfId="0" applyFont="1" applyBorder="1" applyAlignment="1">
      <alignment horizontal="center" vertical="center"/>
    </xf>
    <xf numFmtId="15" fontId="11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8" fillId="0" borderId="1" xfId="0" applyFont="1" applyBorder="1" applyAlignment="1">
      <alignment horizontal="center" vertical="center"/>
    </xf>
    <xf numFmtId="49" fontId="23" fillId="3" borderId="0" xfId="0" applyNumberFormat="1" applyFont="1" applyFill="1" applyAlignment="1">
      <alignment horizontal="right"/>
    </xf>
    <xf numFmtId="164" fontId="2" fillId="0" borderId="3" xfId="1" applyNumberFormat="1" applyFont="1" applyFill="1" applyBorder="1" applyAlignment="1">
      <alignment vertical="center"/>
    </xf>
    <xf numFmtId="164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4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5" fontId="2" fillId="0" borderId="3" xfId="0" applyNumberFormat="1" applyFont="1" applyBorder="1" applyAlignment="1">
      <alignment horizontal="center"/>
    </xf>
    <xf numFmtId="164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3" fontId="2" fillId="0" borderId="0" xfId="0" applyNumberFormat="1" applyFont="1"/>
    <xf numFmtId="164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4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4" fontId="4" fillId="0" borderId="0" xfId="1" applyNumberFormat="1" applyFont="1"/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4" fontId="6" fillId="0" borderId="1" xfId="1" applyNumberFormat="1" applyFont="1" applyBorder="1"/>
    <xf numFmtId="164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4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4" fontId="6" fillId="0" borderId="1" xfId="1" applyNumberFormat="1" applyFont="1" applyBorder="1" applyAlignment="1">
      <alignment vertical="center"/>
    </xf>
    <xf numFmtId="164" fontId="0" fillId="0" borderId="1" xfId="1" applyNumberFormat="1" applyFont="1" applyBorder="1" applyAlignment="1">
      <alignment horizontal="right"/>
    </xf>
    <xf numFmtId="164" fontId="6" fillId="0" borderId="1" xfId="1" applyNumberFormat="1" applyFont="1" applyBorder="1" applyAlignment="1">
      <alignment horizontal="right"/>
    </xf>
    <xf numFmtId="164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right" vertical="center" wrapText="1"/>
    </xf>
    <xf numFmtId="164" fontId="6" fillId="12" borderId="1" xfId="0" applyNumberFormat="1" applyFont="1" applyFill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6" fontId="4" fillId="0" borderId="0" xfId="0" applyNumberFormat="1" applyFont="1"/>
    <xf numFmtId="43" fontId="4" fillId="0" borderId="0" xfId="0" applyNumberFormat="1" applyFont="1"/>
    <xf numFmtId="164" fontId="4" fillId="0" borderId="0" xfId="1" applyNumberFormat="1" applyFont="1" applyFill="1" applyAlignment="1">
      <alignment vertical="center"/>
    </xf>
    <xf numFmtId="164" fontId="4" fillId="0" borderId="0" xfId="1" applyNumberFormat="1" applyFont="1" applyFill="1"/>
    <xf numFmtId="0" fontId="118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4" fontId="119" fillId="0" borderId="1" xfId="1" applyNumberFormat="1" applyFont="1" applyFill="1" applyBorder="1" applyAlignment="1">
      <alignment horizontal="center" vertical="center"/>
    </xf>
    <xf numFmtId="0" fontId="118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4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7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4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4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7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4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4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7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4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7" fillId="0" borderId="29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164" fontId="2" fillId="0" borderId="17" xfId="1" applyNumberFormat="1" applyFont="1" applyFill="1" applyBorder="1" applyAlignment="1">
      <alignment vertical="center"/>
    </xf>
    <xf numFmtId="15" fontId="117" fillId="0" borderId="17" xfId="0" applyNumberFormat="1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vertical="center"/>
    </xf>
    <xf numFmtId="164" fontId="2" fillId="0" borderId="42" xfId="1" applyNumberFormat="1" applyFont="1" applyBorder="1" applyAlignment="1">
      <alignment vertical="center"/>
    </xf>
    <xf numFmtId="9" fontId="2" fillId="0" borderId="42" xfId="2" applyFont="1" applyBorder="1" applyAlignment="1">
      <alignment horizontal="center" vertical="center"/>
    </xf>
    <xf numFmtId="17" fontId="2" fillId="0" borderId="42" xfId="0" applyNumberFormat="1" applyFont="1" applyBorder="1" applyAlignment="1">
      <alignment vertical="center"/>
    </xf>
    <xf numFmtId="0" fontId="12" fillId="0" borderId="42" xfId="0" applyFont="1" applyBorder="1" applyAlignment="1">
      <alignment horizontal="center" vertical="center"/>
    </xf>
    <xf numFmtId="0" fontId="7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164" fontId="2" fillId="0" borderId="47" xfId="1" applyNumberFormat="1" applyFont="1" applyFill="1" applyBorder="1" applyAlignment="1">
      <alignment vertical="center"/>
    </xf>
    <xf numFmtId="9" fontId="2" fillId="0" borderId="47" xfId="2" applyFont="1" applyBorder="1" applyAlignment="1">
      <alignment horizontal="center" vertical="center"/>
    </xf>
    <xf numFmtId="164" fontId="2" fillId="0" borderId="47" xfId="1" applyNumberFormat="1" applyFont="1" applyBorder="1" applyAlignment="1">
      <alignment vertical="center"/>
    </xf>
    <xf numFmtId="17" fontId="2" fillId="0" borderId="47" xfId="0" applyNumberFormat="1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12" fillId="0" borderId="47" xfId="0" applyFont="1" applyBorder="1" applyAlignment="1">
      <alignment horizontal="center" vertical="center"/>
    </xf>
    <xf numFmtId="0" fontId="7" fillId="0" borderId="47" xfId="0" applyFont="1" applyBorder="1" applyAlignment="1">
      <alignment vertical="center"/>
    </xf>
    <xf numFmtId="49" fontId="27" fillId="0" borderId="0" xfId="3" applyNumberFormat="1" applyFont="1" applyAlignment="1" applyProtection="1">
      <alignment horizontal="center"/>
    </xf>
    <xf numFmtId="49" fontId="16" fillId="0" borderId="12" xfId="0" applyNumberFormat="1" applyFont="1" applyBorder="1" applyAlignment="1">
      <alignment horizontal="center"/>
    </xf>
    <xf numFmtId="49" fontId="16" fillId="0" borderId="13" xfId="0" applyNumberFormat="1" applyFont="1" applyBorder="1" applyAlignment="1">
      <alignment horizontal="center"/>
    </xf>
    <xf numFmtId="49" fontId="60" fillId="0" borderId="17" xfId="0" applyNumberFormat="1" applyFont="1" applyBorder="1" applyAlignment="1">
      <alignment horizontal="center" wrapText="1"/>
    </xf>
    <xf numFmtId="49" fontId="60" fillId="0" borderId="11" xfId="0" applyNumberFormat="1" applyFont="1" applyBorder="1" applyAlignment="1">
      <alignment horizontal="center" wrapText="1"/>
    </xf>
    <xf numFmtId="49" fontId="60" fillId="0" borderId="3" xfId="0" applyNumberFormat="1" applyFont="1" applyBorder="1" applyAlignment="1">
      <alignment horizontal="center" wrapText="1"/>
    </xf>
    <xf numFmtId="0" fontId="76" fillId="0" borderId="0" xfId="0" applyFont="1" applyAlignment="1">
      <alignment horizontal="center" wrapText="1"/>
    </xf>
    <xf numFmtId="49" fontId="22" fillId="0" borderId="5" xfId="0" applyNumberFormat="1" applyFont="1" applyBorder="1" applyAlignment="1">
      <alignment horizontal="left" vertical="justify"/>
    </xf>
    <xf numFmtId="49" fontId="22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right"/>
    </xf>
    <xf numFmtId="49" fontId="23" fillId="0" borderId="0" xfId="0" applyNumberFormat="1" applyFont="1" applyAlignment="1">
      <alignment horizontal="right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4" fillId="0" borderId="5" xfId="0" applyNumberFormat="1" applyFont="1" applyBorder="1" applyAlignment="1">
      <alignment horizontal="center"/>
    </xf>
    <xf numFmtId="49" fontId="24" fillId="0" borderId="0" xfId="0" applyNumberFormat="1" applyFont="1" applyAlignment="1">
      <alignment horizontal="center"/>
    </xf>
    <xf numFmtId="49" fontId="66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wrapText="1"/>
    </xf>
    <xf numFmtId="49" fontId="22" fillId="0" borderId="0" xfId="0" applyNumberFormat="1" applyFont="1" applyAlignment="1">
      <alignment horizontal="center" vertical="center" wrapText="1"/>
    </xf>
    <xf numFmtId="49" fontId="64" fillId="0" borderId="0" xfId="3" applyNumberFormat="1" applyFont="1" applyAlignment="1" applyProtection="1">
      <alignment horizontal="left" vertical="center" wrapText="1"/>
    </xf>
    <xf numFmtId="49" fontId="21" fillId="0" borderId="0" xfId="0" applyNumberFormat="1" applyFont="1" applyAlignment="1">
      <alignment horizontal="left" vertical="center" wrapText="1"/>
    </xf>
    <xf numFmtId="49" fontId="21" fillId="0" borderId="0" xfId="0" applyNumberFormat="1" applyFont="1" applyAlignment="1">
      <alignment horizontal="center"/>
    </xf>
    <xf numFmtId="49" fontId="97" fillId="8" borderId="18" xfId="0" applyNumberFormat="1" applyFont="1" applyFill="1" applyBorder="1" applyAlignment="1">
      <alignment horizontal="left" vertical="center"/>
    </xf>
    <xf numFmtId="49" fontId="97" fillId="8" borderId="19" xfId="0" applyNumberFormat="1" applyFont="1" applyFill="1" applyBorder="1" applyAlignment="1">
      <alignment horizontal="left" vertical="center"/>
    </xf>
    <xf numFmtId="49" fontId="97" fillId="8" borderId="21" xfId="0" applyNumberFormat="1" applyFont="1" applyFill="1" applyBorder="1" applyAlignment="1">
      <alignment horizontal="left" vertical="center"/>
    </xf>
    <xf numFmtId="49" fontId="2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center" vertical="center"/>
    </xf>
    <xf numFmtId="49" fontId="46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left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1" fillId="0" borderId="2" xfId="0" applyFont="1" applyBorder="1" applyAlignment="1">
      <alignment horizontal="center" vertical="center"/>
    </xf>
    <xf numFmtId="0" fontId="121" fillId="0" borderId="9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164" fontId="120" fillId="0" borderId="17" xfId="1" applyNumberFormat="1" applyFont="1" applyFill="1" applyBorder="1" applyAlignment="1">
      <alignment horizontal="center" vertical="center" wrapText="1"/>
    </xf>
    <xf numFmtId="164" fontId="120" fillId="0" borderId="3" xfId="1" applyNumberFormat="1" applyFont="1" applyFill="1" applyBorder="1" applyAlignment="1">
      <alignment horizontal="center" vertical="center" wrapText="1"/>
    </xf>
    <xf numFmtId="164" fontId="120" fillId="0" borderId="17" xfId="1" applyNumberFormat="1" applyFont="1" applyFill="1" applyBorder="1" applyAlignment="1">
      <alignment horizontal="center" vertical="center"/>
    </xf>
    <xf numFmtId="164" fontId="120" fillId="0" borderId="3" xfId="1" applyNumberFormat="1" applyFont="1" applyFill="1" applyBorder="1" applyAlignment="1">
      <alignment horizontal="center" vertical="center"/>
    </xf>
    <xf numFmtId="164" fontId="120" fillId="0" borderId="25" xfId="1" applyNumberFormat="1" applyFont="1" applyFill="1" applyBorder="1" applyAlignment="1">
      <alignment horizontal="center" vertical="center"/>
    </xf>
    <xf numFmtId="164" fontId="120" fillId="0" borderId="26" xfId="1" applyNumberFormat="1" applyFont="1" applyFill="1" applyBorder="1" applyAlignment="1">
      <alignment horizontal="center" vertical="center"/>
    </xf>
    <xf numFmtId="164" fontId="119" fillId="0" borderId="2" xfId="0" applyNumberFormat="1" applyFont="1" applyBorder="1" applyAlignment="1">
      <alignment horizontal="center" vertical="center"/>
    </xf>
    <xf numFmtId="164" fontId="119" fillId="0" borderId="9" xfId="0" applyNumberFormat="1" applyFont="1" applyBorder="1" applyAlignment="1">
      <alignment horizontal="center" vertical="center"/>
    </xf>
    <xf numFmtId="164" fontId="119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20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4" fontId="0" fillId="0" borderId="17" xfId="1" applyNumberFormat="1" applyFont="1" applyFill="1" applyBorder="1" applyAlignment="1">
      <alignment horizontal="center" vertical="center" wrapText="1"/>
    </xf>
    <xf numFmtId="164" fontId="0" fillId="0" borderId="11" xfId="1" applyNumberFormat="1" applyFont="1" applyFill="1" applyBorder="1" applyAlignment="1">
      <alignment horizontal="center" vertical="center" wrapText="1"/>
    </xf>
    <xf numFmtId="164" fontId="0" fillId="0" borderId="3" xfId="1" applyNumberFormat="1" applyFont="1" applyFill="1" applyBorder="1" applyAlignment="1">
      <alignment horizontal="center" vertical="center" wrapText="1"/>
    </xf>
    <xf numFmtId="164" fontId="0" fillId="0" borderId="17" xfId="0" applyNumberFormat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9" Type="http://schemas.openxmlformats.org/officeDocument/2006/relationships/externalLink" Target="externalLinks/externalLink21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66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3.xml"/><Relationship Id="rId19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56" Type="http://schemas.openxmlformats.org/officeDocument/2006/relationships/externalLink" Target="externalLinks/externalLink48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46" Type="http://schemas.openxmlformats.org/officeDocument/2006/relationships/externalLink" Target="externalLinks/externalLink38.xml"/><Relationship Id="rId59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54" Type="http://schemas.openxmlformats.org/officeDocument/2006/relationships/externalLink" Target="externalLinks/externalLink46.xml"/><Relationship Id="rId62" Type="http://schemas.openxmlformats.org/officeDocument/2006/relationships/externalLink" Target="externalLinks/externalLink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49" Type="http://schemas.openxmlformats.org/officeDocument/2006/relationships/externalLink" Target="externalLinks/externalLink41.xml"/><Relationship Id="rId57" Type="http://schemas.openxmlformats.org/officeDocument/2006/relationships/externalLink" Target="externalLinks/externalLink49.xml"/><Relationship Id="rId10" Type="http://schemas.openxmlformats.org/officeDocument/2006/relationships/externalLink" Target="externalLinks/externalLink2.xml"/><Relationship Id="rId31" Type="http://schemas.openxmlformats.org/officeDocument/2006/relationships/externalLink" Target="externalLinks/externalLink23.xml"/><Relationship Id="rId44" Type="http://schemas.openxmlformats.org/officeDocument/2006/relationships/externalLink" Target="externalLinks/externalLink36.xml"/><Relationship Id="rId52" Type="http://schemas.openxmlformats.org/officeDocument/2006/relationships/externalLink" Target="externalLinks/externalLink44.xml"/><Relationship Id="rId60" Type="http://schemas.openxmlformats.org/officeDocument/2006/relationships/externalLink" Target="externalLinks/externalLink52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3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44</xdr:row>
      <xdr:rowOff>171450</xdr:rowOff>
    </xdr:from>
    <xdr:to>
      <xdr:col>18</xdr:col>
      <xdr:colOff>695325</xdr:colOff>
      <xdr:row>45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Visa%20KHI%20Fit%20Out%20Project%20DMC%20Karachi/BOQ/running%20Bill%20No%201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VISA%20VOS/001-%20variation%20order%20for%20GI%20ducting%20&amp;%20Fire%20Piping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VISA%20VOS/002-%20variation%20order%20for%20DFCU%20and%20WCPU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VISA%20VOS/003-%20variation%20order%20for%20Fan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VISA%20VOS/005-%20variation%20order%20for%20gasket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for%20HVAC%20&amp;%20Fire%20Work%20(Deutsche%20Bank%20Advance%20work%20for%20TER%20and%20TR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Mr.%20Ali%20Jameel%20Residence%20Annexe,%20Karachi/BOQ/Proposal%20for%20Ali%20jameel%20residence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Amreli%20Steel%20-%2010th%20Floor%20Dolmen%20Sky%20Tower%20Clifton%20Karachi/BOQ/revised%20BOQ%20of%20ACMV%20&amp;%20Fire%20Works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Trifit%20T1%20Karachi/BOQ/Final%20Proposal%20for%20Trifit%20Com%20T1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3xs/Desktop/Burque%20Office%20Fortune%20Tower%20Karachi/HVAC%20&amp;%20Plumbing%20BOQ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3xs/Desktop/Indus%20Hospital/Plumbing%20Works%20BOQ%20(2)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3xs/Desktop/JPMC%20Gyne/HVAC%20%20&amp;%20Plumbing%20BOQ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3xs/Desktop/IBEX%20DHA/BOQ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3xs/Desktop/SPT%20Kitchen%20Islamabad/SPT%20KITCHEN_R2%20%20ADD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3xs/Desktop/Saya%20Outlet%20-%20Lucky%20One%20Mall%20Karachi/HVAC%20&amp;%20FF%20BOQ%20of%20Saya%20Outlet%20-%20LOM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3xs/Desktop/MIDAS%20Safety/Plumbing%20&amp;%20HVAC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3xs/Desktop/Visa%20KHI%20Fit%20Out%20Project%20DMC%20Karachi/BOQ%20Visa%20KHI%20Office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Carrfour/RAHBAR/Protected%20Tender%20BoQ%20-%20C4%20Rahbar,%20PKS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Carrfour/PHASE%20VII/Protected%20Tender%20BoQ%20-%20C4%20Phase%207,%20PKS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Xls/Sent%20BOQ/Syngenta%20Sahiwal/Annexure%20E%20Price%20Template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Xls/Sent%20BOQ/Parco%20Office%20Bahria%20Complex%20Karachi/HVAC%20BOQ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Xls/Sent%20BOQ/Parco%20Office%20Bahria%20Complex%20Karachi/Fire%20Fighting%20BOQ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Xls/Sent%20BOQ/Parco%20Office%20Bahria%20Complex%20Karachi/Plumbing%20BOQ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Xls/Sent%20BOQ/Target%20Office%20DMC/4.%20HVAC%20&amp;%20Plumbing%20Works%20BOQ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Xls/Sent%20BOQ/Target%20Office%20DMC/5.%20Fire%20Suppression%20Works%20BOQ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"/>
      <sheetName val="Fire"/>
    </sheetNames>
    <sheetDataSet>
      <sheetData sheetId="0">
        <row r="15">
          <cell r="E15">
            <v>9069682.5999999996</v>
          </cell>
        </row>
      </sheetData>
      <sheetData sheetId="1" refreshError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2034840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VAC WORKS"/>
      <sheetName val="summary"/>
      <sheetName val="HVAC "/>
      <sheetName val="PLUMBING1"/>
      <sheetName val="drainage"/>
      <sheetName val="Sheet1"/>
      <sheetName val="HVAC Main building (2)"/>
      <sheetName val="Sheet2"/>
    </sheetNames>
    <sheetDataSet>
      <sheetData sheetId="0"/>
      <sheetData sheetId="1">
        <row r="22">
          <cell r="E22">
            <v>2881483.5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"/>
      <sheetName val="Fire"/>
    </sheetNames>
    <sheetDataSet>
      <sheetData sheetId="0">
        <row r="10">
          <cell r="E10">
            <v>8172300</v>
          </cell>
        </row>
        <row r="12">
          <cell r="E12">
            <v>1263100</v>
          </cell>
        </row>
      </sheetData>
      <sheetData sheetId="1"/>
      <sheetData sheetId="2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"/>
      <sheetName val="Fire"/>
    </sheetNames>
    <sheetDataSet>
      <sheetData sheetId="0">
        <row r="12">
          <cell r="E12">
            <v>22541170</v>
          </cell>
        </row>
        <row r="14">
          <cell r="E14">
            <v>4449700</v>
          </cell>
        </row>
      </sheetData>
      <sheetData sheetId="1" refreshError="1"/>
      <sheetData sheetId="2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  <sheetName val="summary"/>
    </sheetNames>
    <sheetDataSet>
      <sheetData sheetId="0">
        <row r="45">
          <cell r="I45">
            <v>7722600</v>
          </cell>
        </row>
        <row r="97">
          <cell r="I97">
            <v>3119450</v>
          </cell>
        </row>
        <row r="103">
          <cell r="I103">
            <v>240000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PLUMBING"/>
      <sheetName val="PREAMBLE"/>
    </sheetNames>
    <sheetDataSet>
      <sheetData sheetId="0">
        <row r="12">
          <cell r="C12">
            <v>5795100</v>
          </cell>
        </row>
      </sheetData>
      <sheetData sheetId="1" refreshError="1"/>
      <sheetData sheetId="2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vil Interior"/>
      <sheetName val="Facade "/>
      <sheetName val="Electrical"/>
      <sheetName val="Plumbing"/>
      <sheetName val="AC"/>
      <sheetName val="networking"/>
      <sheetName val="C.sumary"/>
      <sheetName val="E.Sumary"/>
    </sheetNames>
    <sheetDataSet>
      <sheetData sheetId="0" refreshError="1"/>
      <sheetData sheetId="1" refreshError="1"/>
      <sheetData sheetId="2" refreshError="1"/>
      <sheetData sheetId="3">
        <row r="47">
          <cell r="F47">
            <v>5181950</v>
          </cell>
        </row>
      </sheetData>
      <sheetData sheetId="4">
        <row r="34">
          <cell r="F34">
            <v>4076650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</sheetNames>
    <sheetDataSet>
      <sheetData sheetId="0">
        <row r="125">
          <cell r="J125">
            <v>14275025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C"/>
      <sheetName val="AC"/>
      <sheetName val="Kitchen Ventilation"/>
      <sheetName val="Plumbing"/>
      <sheetName val="LAM-Std"/>
    </sheetNames>
    <sheetDataSet>
      <sheetData sheetId="0" refreshError="1"/>
      <sheetData sheetId="1">
        <row r="32">
          <cell r="G32">
            <v>3501250</v>
          </cell>
        </row>
      </sheetData>
      <sheetData sheetId="2">
        <row r="44">
          <cell r="G44">
            <v>9616617</v>
          </cell>
        </row>
      </sheetData>
      <sheetData sheetId="3">
        <row r="73">
          <cell r="G73">
            <v>5416000</v>
          </cell>
        </row>
      </sheetData>
      <sheetData sheetId="4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</sheetNames>
    <sheetDataSet>
      <sheetData sheetId="0">
        <row r="24">
          <cell r="K24">
            <v>1039375</v>
          </cell>
        </row>
        <row r="47">
          <cell r="K47">
            <v>554250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</sheetNames>
    <sheetDataSet>
      <sheetData sheetId="0">
        <row r="41">
          <cell r="I41">
            <v>12579550</v>
          </cell>
        </row>
        <row r="86">
          <cell r="I86">
            <v>2604400</v>
          </cell>
        </row>
        <row r="92">
          <cell r="I92">
            <v>565000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ACMV-Summary"/>
      <sheetName val="ACMV-BOQ"/>
      <sheetName val="Plumbing Summary"/>
      <sheetName val="Plumbing BOQ"/>
      <sheetName val="FSS Summary"/>
      <sheetName val="FSS BOQ"/>
    </sheetNames>
    <sheetDataSet>
      <sheetData sheetId="0">
        <row r="9">
          <cell r="E9">
            <v>12780900</v>
          </cell>
        </row>
        <row r="13">
          <cell r="E13">
            <v>1329584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umbing"/>
      <sheetName val="Fire"/>
      <sheetName val="HVAC"/>
      <sheetName val="Summary"/>
    </sheetNames>
    <sheetDataSet>
      <sheetData sheetId="0" refreshError="1"/>
      <sheetData sheetId="1" refreshError="1"/>
      <sheetData sheetId="2" refreshError="1"/>
      <sheetData sheetId="3">
        <row r="12">
          <cell r="G12">
            <v>27179720</v>
          </cell>
        </row>
        <row r="14">
          <cell r="G14">
            <v>48661000</v>
          </cell>
        </row>
        <row r="16">
          <cell r="G16">
            <v>64288045.950000003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umbing"/>
      <sheetName val="Fire"/>
      <sheetName val="HVAC"/>
      <sheetName val="Sec 2 SUMMARY"/>
    </sheetNames>
    <sheetDataSet>
      <sheetData sheetId="0" refreshError="1"/>
      <sheetData sheetId="1" refreshError="1"/>
      <sheetData sheetId="2" refreshError="1"/>
      <sheetData sheetId="3">
        <row r="12">
          <cell r="G12">
            <v>28500960</v>
          </cell>
        </row>
        <row r="14">
          <cell r="G14">
            <v>50831970</v>
          </cell>
        </row>
        <row r="16">
          <cell r="G16">
            <v>62984331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"/>
    </sheetNames>
    <sheetDataSet>
      <sheetData sheetId="0">
        <row r="81">
          <cell r="J81">
            <v>2236165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</sheetNames>
    <sheetDataSet>
      <sheetData sheetId="0">
        <row r="44">
          <cell r="G44">
            <v>50583500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2"/>
    </sheetNames>
    <sheetDataSet>
      <sheetData sheetId="0">
        <row r="31">
          <cell r="F31">
            <v>3722160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2"/>
    </sheetNames>
    <sheetDataSet>
      <sheetData sheetId="0">
        <row r="60">
          <cell r="F60">
            <v>3886500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VAC&amp;PlumbingWorks BOQs Summary"/>
      <sheetName val="HVAC&amp;Plumbing works BOQs"/>
      <sheetName val="TOWER-(A) BOQ (2)"/>
    </sheetNames>
    <sheetDataSet>
      <sheetData sheetId="0">
        <row r="23">
          <cell r="F23">
            <v>24372321.142399997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reworks Summary of BOQS"/>
      <sheetName val="Fireworks BOQs"/>
    </sheetNames>
    <sheetDataSet>
      <sheetData sheetId="0">
        <row r="15">
          <cell r="F15">
            <v>4280648.1707317075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/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muneer.ahmed@tih.org.pk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653" workbookViewId="0">
      <selection activeCell="B2672" sqref="B2672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565"/>
      <c r="B1" s="565"/>
      <c r="C1" s="565"/>
      <c r="D1" s="565"/>
      <c r="E1" s="566"/>
    </row>
    <row r="2" spans="1:10" ht="24" thickBot="1" x14ac:dyDescent="0.4">
      <c r="A2" s="42" t="s">
        <v>315</v>
      </c>
      <c r="B2" s="43" t="s">
        <v>316</v>
      </c>
      <c r="C2" s="44" t="s">
        <v>317</v>
      </c>
      <c r="D2" s="45" t="s">
        <v>318</v>
      </c>
      <c r="E2" s="46" t="s">
        <v>319</v>
      </c>
    </row>
    <row r="3" spans="1:10" ht="23.25" x14ac:dyDescent="0.35">
      <c r="A3" s="48" t="s">
        <v>320</v>
      </c>
      <c r="B3" s="49" t="s">
        <v>321</v>
      </c>
      <c r="C3" s="50"/>
      <c r="D3" s="51"/>
      <c r="E3" s="51"/>
    </row>
    <row r="4" spans="1:10" ht="23.25" x14ac:dyDescent="0.35">
      <c r="A4" s="52" t="s">
        <v>322</v>
      </c>
      <c r="B4" s="53" t="s">
        <v>323</v>
      </c>
      <c r="G4" s="56"/>
      <c r="H4" s="56"/>
      <c r="I4" s="56"/>
      <c r="J4" s="56"/>
    </row>
    <row r="5" spans="1:10" ht="23.25" x14ac:dyDescent="0.35">
      <c r="A5" s="52" t="s">
        <v>324</v>
      </c>
      <c r="B5" s="53" t="s">
        <v>325</v>
      </c>
      <c r="D5" s="55" t="s">
        <v>326</v>
      </c>
      <c r="E5" s="55" t="s">
        <v>327</v>
      </c>
      <c r="G5" s="56"/>
      <c r="H5" s="56"/>
      <c r="I5" s="56"/>
      <c r="J5" s="56"/>
    </row>
    <row r="6" spans="1:10" ht="23.25" x14ac:dyDescent="0.35">
      <c r="A6" s="52" t="s">
        <v>328</v>
      </c>
      <c r="B6" s="53" t="s">
        <v>329</v>
      </c>
      <c r="C6" s="54" t="s">
        <v>330</v>
      </c>
      <c r="D6" s="57" t="s">
        <v>331</v>
      </c>
      <c r="G6" s="56"/>
      <c r="H6" s="56"/>
      <c r="I6" s="56"/>
      <c r="J6" s="56"/>
    </row>
    <row r="7" spans="1:10" ht="23.25" x14ac:dyDescent="0.35">
      <c r="A7" s="52" t="s">
        <v>332</v>
      </c>
      <c r="B7" s="53" t="s">
        <v>333</v>
      </c>
      <c r="D7" s="55" t="s">
        <v>334</v>
      </c>
      <c r="G7" s="56"/>
      <c r="H7" s="56"/>
      <c r="I7" s="56"/>
      <c r="J7" s="56"/>
    </row>
    <row r="8" spans="1:10" ht="23.25" x14ac:dyDescent="0.35">
      <c r="A8" s="52" t="s">
        <v>335</v>
      </c>
      <c r="B8" s="53" t="s">
        <v>336</v>
      </c>
      <c r="G8" s="56"/>
      <c r="H8" s="56"/>
      <c r="I8" s="56"/>
      <c r="J8" s="56"/>
    </row>
    <row r="9" spans="1:10" ht="23.25" x14ac:dyDescent="0.35">
      <c r="A9" s="52" t="s">
        <v>337</v>
      </c>
      <c r="B9" s="53" t="s">
        <v>338</v>
      </c>
      <c r="C9" s="54" t="s">
        <v>339</v>
      </c>
      <c r="G9" s="56"/>
      <c r="H9" s="56"/>
      <c r="I9" s="56"/>
      <c r="J9" s="56"/>
    </row>
    <row r="10" spans="1:10" ht="23.25" x14ac:dyDescent="0.35">
      <c r="A10" s="52" t="s">
        <v>340</v>
      </c>
      <c r="B10" s="53" t="s">
        <v>341</v>
      </c>
      <c r="C10" s="54" t="s">
        <v>342</v>
      </c>
      <c r="G10" s="56"/>
      <c r="H10" s="56"/>
      <c r="I10" s="56"/>
      <c r="J10" s="56"/>
    </row>
    <row r="11" spans="1:10" ht="23.25" x14ac:dyDescent="0.35">
      <c r="A11" s="52" t="s">
        <v>343</v>
      </c>
      <c r="C11" s="54" t="s">
        <v>344</v>
      </c>
      <c r="D11" s="58" t="s">
        <v>345</v>
      </c>
      <c r="F11" s="47" t="s">
        <v>346</v>
      </c>
      <c r="G11" s="56" t="s">
        <v>347</v>
      </c>
      <c r="H11" s="58" t="s">
        <v>348</v>
      </c>
      <c r="I11" s="56"/>
      <c r="J11" s="56"/>
    </row>
    <row r="12" spans="1:10" ht="23.25" x14ac:dyDescent="0.35">
      <c r="A12" s="52" t="s">
        <v>349</v>
      </c>
      <c r="B12" s="53" t="s">
        <v>350</v>
      </c>
      <c r="C12" s="59" t="s">
        <v>351</v>
      </c>
      <c r="D12" s="60"/>
      <c r="E12" s="55" t="s">
        <v>352</v>
      </c>
      <c r="G12" s="56" t="s">
        <v>353</v>
      </c>
      <c r="H12" s="54"/>
      <c r="I12" s="56"/>
      <c r="J12" s="56"/>
    </row>
    <row r="13" spans="1:10" ht="23.25" x14ac:dyDescent="0.35">
      <c r="A13" s="52" t="s">
        <v>354</v>
      </c>
      <c r="B13" s="61" t="s">
        <v>355</v>
      </c>
      <c r="C13" s="62" t="s">
        <v>356</v>
      </c>
      <c r="D13" s="63" t="s">
        <v>357</v>
      </c>
      <c r="E13" s="64" t="s">
        <v>358</v>
      </c>
      <c r="G13" s="56"/>
      <c r="H13" s="54"/>
      <c r="I13" s="56"/>
      <c r="J13" s="56"/>
    </row>
    <row r="14" spans="1:10" ht="23.25" x14ac:dyDescent="0.35">
      <c r="A14" s="52" t="s">
        <v>359</v>
      </c>
      <c r="D14" s="65" t="s">
        <v>360</v>
      </c>
      <c r="E14" s="66" t="s">
        <v>361</v>
      </c>
      <c r="G14" s="56"/>
      <c r="H14" s="54"/>
      <c r="I14" s="56"/>
      <c r="J14" s="56"/>
    </row>
    <row r="15" spans="1:10" ht="42" x14ac:dyDescent="0.35">
      <c r="A15" s="67" t="s">
        <v>362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363</v>
      </c>
      <c r="B16" s="53" t="s">
        <v>364</v>
      </c>
      <c r="C16" s="59" t="s">
        <v>365</v>
      </c>
      <c r="D16" s="58"/>
      <c r="E16" s="55" t="s">
        <v>366</v>
      </c>
      <c r="G16" s="56"/>
      <c r="H16" s="54"/>
      <c r="I16" s="56"/>
      <c r="J16" s="56"/>
    </row>
    <row r="17" spans="1:10" ht="23.25" x14ac:dyDescent="0.35">
      <c r="A17" s="52" t="s">
        <v>367</v>
      </c>
      <c r="B17" s="53" t="s">
        <v>368</v>
      </c>
      <c r="C17" s="54" t="s">
        <v>369</v>
      </c>
      <c r="D17" s="55" t="s">
        <v>370</v>
      </c>
      <c r="E17" s="55" t="s">
        <v>371</v>
      </c>
      <c r="F17" s="66" t="s">
        <v>372</v>
      </c>
      <c r="G17" s="69" t="s">
        <v>373</v>
      </c>
      <c r="H17" s="54"/>
      <c r="I17" s="56"/>
      <c r="J17" s="56"/>
    </row>
    <row r="18" spans="1:10" ht="23.25" x14ac:dyDescent="0.35">
      <c r="A18" s="52" t="s">
        <v>374</v>
      </c>
      <c r="B18" s="53" t="s">
        <v>375</v>
      </c>
      <c r="C18" s="70" t="s">
        <v>376</v>
      </c>
      <c r="D18" s="71" t="s">
        <v>377</v>
      </c>
      <c r="F18" s="66"/>
      <c r="G18" s="69"/>
      <c r="H18" s="54"/>
      <c r="I18" s="56"/>
      <c r="J18" s="56"/>
    </row>
    <row r="19" spans="1:10" ht="23.25" x14ac:dyDescent="0.35">
      <c r="A19" s="52" t="s">
        <v>378</v>
      </c>
      <c r="B19" s="53" t="s">
        <v>369</v>
      </c>
      <c r="C19" s="54" t="s">
        <v>379</v>
      </c>
      <c r="G19" s="56"/>
      <c r="H19" s="56"/>
      <c r="I19" s="56"/>
      <c r="J19" s="56"/>
    </row>
    <row r="20" spans="1:10" ht="23.25" x14ac:dyDescent="0.35">
      <c r="A20" s="52" t="s">
        <v>380</v>
      </c>
      <c r="B20" s="53" t="s">
        <v>381</v>
      </c>
      <c r="C20" s="54" t="s">
        <v>382</v>
      </c>
      <c r="D20" s="72" t="s">
        <v>383</v>
      </c>
      <c r="E20" s="55" t="s">
        <v>381</v>
      </c>
      <c r="G20" s="56"/>
      <c r="H20" s="56"/>
      <c r="I20" s="56"/>
      <c r="J20" s="56"/>
    </row>
    <row r="21" spans="1:10" ht="23.25" x14ac:dyDescent="0.35">
      <c r="A21" s="52" t="s">
        <v>384</v>
      </c>
      <c r="C21" s="54" t="s">
        <v>385</v>
      </c>
      <c r="E21" s="55" t="s">
        <v>386</v>
      </c>
      <c r="G21" s="56"/>
      <c r="H21" s="56"/>
      <c r="I21" s="56"/>
      <c r="J21" s="56"/>
    </row>
    <row r="22" spans="1:10" ht="23.25" x14ac:dyDescent="0.35">
      <c r="A22" s="52" t="s">
        <v>387</v>
      </c>
      <c r="B22" s="53" t="s">
        <v>388</v>
      </c>
      <c r="C22" s="54" t="s">
        <v>389</v>
      </c>
      <c r="G22" s="56"/>
      <c r="H22" s="56"/>
      <c r="I22" s="56"/>
      <c r="J22" s="56"/>
    </row>
    <row r="23" spans="1:10" ht="23.25" x14ac:dyDescent="0.35">
      <c r="A23" s="52" t="s">
        <v>390</v>
      </c>
      <c r="B23" s="53" t="s">
        <v>391</v>
      </c>
      <c r="G23" s="56"/>
      <c r="H23" s="56"/>
      <c r="I23" s="56"/>
      <c r="J23" s="56"/>
    </row>
    <row r="24" spans="1:10" ht="23.25" x14ac:dyDescent="0.35">
      <c r="A24" s="52" t="s">
        <v>392</v>
      </c>
      <c r="B24" s="53" t="s">
        <v>393</v>
      </c>
      <c r="G24" s="56"/>
      <c r="H24" s="56"/>
      <c r="I24" s="56"/>
      <c r="J24" s="56"/>
    </row>
    <row r="25" spans="1:10" ht="23.25" x14ac:dyDescent="0.35">
      <c r="A25" s="52" t="s">
        <v>394</v>
      </c>
      <c r="B25" s="53" t="s">
        <v>395</v>
      </c>
      <c r="C25" s="54" t="s">
        <v>396</v>
      </c>
      <c r="D25" s="55" t="s">
        <v>397</v>
      </c>
      <c r="E25" s="55" t="s">
        <v>398</v>
      </c>
      <c r="G25" s="56"/>
      <c r="H25" s="56"/>
      <c r="I25" s="56"/>
      <c r="J25" s="56"/>
    </row>
    <row r="26" spans="1:10" ht="23.25" x14ac:dyDescent="0.35">
      <c r="A26" s="52" t="s">
        <v>399</v>
      </c>
      <c r="B26" s="53" t="s">
        <v>400</v>
      </c>
      <c r="G26" s="56"/>
      <c r="H26" s="56"/>
      <c r="I26" s="56"/>
      <c r="J26" s="56"/>
    </row>
    <row r="27" spans="1:10" ht="23.25" x14ac:dyDescent="0.35">
      <c r="A27" s="52" t="s">
        <v>401</v>
      </c>
      <c r="B27" s="53" t="s">
        <v>402</v>
      </c>
      <c r="C27" s="54" t="s">
        <v>403</v>
      </c>
      <c r="D27" s="55" t="s">
        <v>404</v>
      </c>
      <c r="G27" s="56"/>
      <c r="H27" s="56"/>
      <c r="I27" s="56"/>
      <c r="J27" s="56"/>
    </row>
    <row r="28" spans="1:10" ht="23.25" x14ac:dyDescent="0.35">
      <c r="A28" s="52" t="s">
        <v>405</v>
      </c>
      <c r="B28" s="53" t="s">
        <v>406</v>
      </c>
      <c r="G28" s="56"/>
      <c r="H28" s="56"/>
      <c r="I28" s="56"/>
      <c r="J28" s="56"/>
    </row>
    <row r="29" spans="1:10" ht="23.25" x14ac:dyDescent="0.35">
      <c r="A29" s="52" t="s">
        <v>407</v>
      </c>
      <c r="B29" s="53" t="s">
        <v>408</v>
      </c>
      <c r="G29" s="56"/>
      <c r="H29" s="56"/>
      <c r="I29" s="56"/>
      <c r="J29" s="56"/>
    </row>
    <row r="30" spans="1:10" ht="23.25" x14ac:dyDescent="0.35">
      <c r="A30" s="52" t="s">
        <v>409</v>
      </c>
      <c r="B30" s="53" t="s">
        <v>410</v>
      </c>
      <c r="G30" s="56"/>
      <c r="H30" s="56"/>
      <c r="I30" s="56"/>
      <c r="J30" s="56"/>
    </row>
    <row r="31" spans="1:10" ht="23.25" x14ac:dyDescent="0.35">
      <c r="A31" s="52" t="s">
        <v>411</v>
      </c>
      <c r="B31" s="53" t="s">
        <v>412</v>
      </c>
      <c r="G31" s="56"/>
      <c r="H31" s="56"/>
      <c r="I31" s="56"/>
      <c r="J31" s="56"/>
    </row>
    <row r="32" spans="1:10" ht="23.25" x14ac:dyDescent="0.35">
      <c r="A32" s="52" t="s">
        <v>413</v>
      </c>
      <c r="B32" s="53" t="s">
        <v>414</v>
      </c>
      <c r="E32" s="55" t="s">
        <v>415</v>
      </c>
      <c r="G32" s="56"/>
      <c r="H32" s="56"/>
      <c r="I32" s="56"/>
      <c r="J32" s="56"/>
    </row>
    <row r="33" spans="1:10" ht="23.25" x14ac:dyDescent="0.35">
      <c r="A33" s="52" t="s">
        <v>416</v>
      </c>
      <c r="B33" s="53" t="s">
        <v>417</v>
      </c>
      <c r="C33" s="54" t="s">
        <v>418</v>
      </c>
      <c r="D33" s="55" t="s">
        <v>419</v>
      </c>
      <c r="E33" s="73" t="s">
        <v>420</v>
      </c>
      <c r="F33" s="47" t="s">
        <v>421</v>
      </c>
      <c r="G33" s="56"/>
      <c r="H33" s="56"/>
      <c r="I33" s="56"/>
      <c r="J33" s="56"/>
    </row>
    <row r="34" spans="1:10" ht="23.25" x14ac:dyDescent="0.35">
      <c r="A34" s="52" t="s">
        <v>422</v>
      </c>
      <c r="C34" s="54" t="s">
        <v>423</v>
      </c>
      <c r="G34" s="56"/>
      <c r="H34" s="56"/>
      <c r="I34" s="56"/>
      <c r="J34" s="56"/>
    </row>
    <row r="35" spans="1:10" ht="23.25" x14ac:dyDescent="0.35">
      <c r="A35" s="52" t="s">
        <v>424</v>
      </c>
      <c r="B35" s="53" t="s">
        <v>425</v>
      </c>
      <c r="D35" s="55" t="s">
        <v>426</v>
      </c>
      <c r="G35" s="56"/>
      <c r="H35" s="56"/>
      <c r="I35" s="56"/>
      <c r="J35" s="56"/>
    </row>
    <row r="36" spans="1:10" ht="23.25" x14ac:dyDescent="0.35">
      <c r="A36" s="52" t="s">
        <v>427</v>
      </c>
      <c r="B36" s="53" t="s">
        <v>428</v>
      </c>
      <c r="C36" s="54" t="s">
        <v>429</v>
      </c>
      <c r="G36" s="56"/>
      <c r="H36" s="56"/>
      <c r="I36" s="56"/>
      <c r="J36" s="56"/>
    </row>
    <row r="37" spans="1:10" ht="23.25" x14ac:dyDescent="0.35">
      <c r="A37" s="52" t="s">
        <v>430</v>
      </c>
      <c r="B37" s="53" t="s">
        <v>431</v>
      </c>
      <c r="C37" s="54" t="s">
        <v>432</v>
      </c>
      <c r="G37" s="56"/>
      <c r="H37" s="56"/>
      <c r="I37" s="56"/>
      <c r="J37" s="56"/>
    </row>
    <row r="38" spans="1:10" ht="23.25" x14ac:dyDescent="0.35">
      <c r="A38" s="52" t="s">
        <v>433</v>
      </c>
      <c r="B38" s="53" t="s">
        <v>434</v>
      </c>
      <c r="G38" s="56"/>
      <c r="H38" s="56"/>
      <c r="I38" s="56"/>
      <c r="J38" s="56"/>
    </row>
    <row r="39" spans="1:10" ht="23.25" x14ac:dyDescent="0.35">
      <c r="A39" s="52" t="s">
        <v>435</v>
      </c>
      <c r="B39" s="53" t="s">
        <v>436</v>
      </c>
      <c r="C39" s="54" t="s">
        <v>437</v>
      </c>
      <c r="G39" s="56"/>
      <c r="H39" s="56"/>
      <c r="I39" s="56"/>
      <c r="J39" s="56"/>
    </row>
    <row r="40" spans="1:10" ht="23.25" x14ac:dyDescent="0.35">
      <c r="A40" s="52" t="s">
        <v>438</v>
      </c>
      <c r="B40" s="53" t="s">
        <v>439</v>
      </c>
      <c r="G40" s="56"/>
      <c r="H40" s="56"/>
      <c r="I40" s="56"/>
      <c r="J40" s="56"/>
    </row>
    <row r="41" spans="1:10" ht="23.25" x14ac:dyDescent="0.35">
      <c r="A41" s="52" t="s">
        <v>440</v>
      </c>
      <c r="B41" s="53" t="s">
        <v>441</v>
      </c>
      <c r="C41" s="54" t="s">
        <v>442</v>
      </c>
      <c r="G41" s="56"/>
      <c r="H41" s="56"/>
      <c r="I41" s="56"/>
      <c r="J41" s="56"/>
    </row>
    <row r="42" spans="1:10" ht="23.25" x14ac:dyDescent="0.35">
      <c r="A42" s="52" t="s">
        <v>443</v>
      </c>
      <c r="B42" s="53" t="s">
        <v>444</v>
      </c>
      <c r="G42" s="56"/>
      <c r="H42" s="56"/>
      <c r="I42" s="56"/>
      <c r="J42" s="56"/>
    </row>
    <row r="43" spans="1:10" ht="23.25" x14ac:dyDescent="0.35">
      <c r="A43" s="52" t="s">
        <v>445</v>
      </c>
      <c r="B43" s="53" t="s">
        <v>446</v>
      </c>
      <c r="C43" s="74" t="s">
        <v>447</v>
      </c>
      <c r="D43" s="55" t="s">
        <v>448</v>
      </c>
      <c r="G43" s="56"/>
      <c r="H43" s="56"/>
      <c r="I43" s="56"/>
      <c r="J43" s="56"/>
    </row>
    <row r="44" spans="1:10" ht="23.25" x14ac:dyDescent="0.35">
      <c r="A44" s="52" t="s">
        <v>449</v>
      </c>
      <c r="B44" s="53" t="s">
        <v>450</v>
      </c>
      <c r="D44" s="55" t="s">
        <v>451</v>
      </c>
      <c r="G44" s="56"/>
      <c r="H44" s="56"/>
      <c r="I44" s="56"/>
      <c r="J44" s="56"/>
    </row>
    <row r="45" spans="1:10" ht="23.25" x14ac:dyDescent="0.35">
      <c r="A45" s="52" t="s">
        <v>452</v>
      </c>
      <c r="B45" s="53" t="s">
        <v>453</v>
      </c>
      <c r="E45" s="55" t="s">
        <v>454</v>
      </c>
      <c r="G45" s="56"/>
      <c r="H45" s="56"/>
      <c r="I45" s="56"/>
      <c r="J45" s="56"/>
    </row>
    <row r="46" spans="1:10" ht="23.25" x14ac:dyDescent="0.35">
      <c r="A46" s="52" t="s">
        <v>455</v>
      </c>
      <c r="B46" s="53" t="s">
        <v>456</v>
      </c>
      <c r="E46" s="55" t="s">
        <v>457</v>
      </c>
    </row>
    <row r="47" spans="1:10" ht="23.25" x14ac:dyDescent="0.35">
      <c r="A47" s="52" t="s">
        <v>458</v>
      </c>
      <c r="B47" s="53" t="s">
        <v>459</v>
      </c>
      <c r="C47" s="54" t="s">
        <v>460</v>
      </c>
      <c r="F47" s="47" t="s">
        <v>461</v>
      </c>
      <c r="G47" s="47" t="s">
        <v>462</v>
      </c>
    </row>
    <row r="48" spans="1:10" ht="23.25" x14ac:dyDescent="0.35">
      <c r="A48" s="52" t="s">
        <v>463</v>
      </c>
      <c r="B48" s="53" t="s">
        <v>464</v>
      </c>
      <c r="C48" s="54" t="s">
        <v>465</v>
      </c>
      <c r="D48" s="75" t="s">
        <v>466</v>
      </c>
    </row>
    <row r="49" spans="1:5" ht="23.25" x14ac:dyDescent="0.35">
      <c r="A49" s="52" t="s">
        <v>387</v>
      </c>
      <c r="B49" s="53" t="s">
        <v>467</v>
      </c>
    </row>
    <row r="50" spans="1:5" ht="23.25" x14ac:dyDescent="0.35">
      <c r="A50" s="52" t="s">
        <v>468</v>
      </c>
      <c r="B50" s="53" t="s">
        <v>469</v>
      </c>
    </row>
    <row r="51" spans="1:5" ht="23.25" x14ac:dyDescent="0.35">
      <c r="A51" s="52" t="s">
        <v>470</v>
      </c>
      <c r="B51" s="53" t="s">
        <v>471</v>
      </c>
    </row>
    <row r="52" spans="1:5" ht="23.25" x14ac:dyDescent="0.35">
      <c r="A52" s="52" t="s">
        <v>472</v>
      </c>
      <c r="B52" s="53" t="s">
        <v>473</v>
      </c>
    </row>
    <row r="53" spans="1:5" ht="23.25" x14ac:dyDescent="0.35">
      <c r="A53" s="52" t="s">
        <v>474</v>
      </c>
      <c r="B53" s="53" t="s">
        <v>475</v>
      </c>
      <c r="C53" s="54" t="s">
        <v>476</v>
      </c>
      <c r="D53" s="55" t="s">
        <v>477</v>
      </c>
      <c r="E53" s="55" t="s">
        <v>478</v>
      </c>
    </row>
    <row r="54" spans="1:5" ht="23.25" x14ac:dyDescent="0.35">
      <c r="A54" s="52" t="s">
        <v>479</v>
      </c>
      <c r="B54" s="53" t="s">
        <v>480</v>
      </c>
    </row>
    <row r="55" spans="1:5" ht="23.25" x14ac:dyDescent="0.35">
      <c r="A55" s="76" t="s">
        <v>481</v>
      </c>
      <c r="B55" s="53" t="s">
        <v>482</v>
      </c>
    </row>
    <row r="56" spans="1:5" ht="23.25" x14ac:dyDescent="0.35">
      <c r="A56" s="76" t="s">
        <v>481</v>
      </c>
      <c r="B56" s="53" t="s">
        <v>483</v>
      </c>
      <c r="E56" s="55" t="s">
        <v>484</v>
      </c>
    </row>
    <row r="57" spans="1:5" ht="23.25" x14ac:dyDescent="0.35">
      <c r="A57" s="52" t="s">
        <v>485</v>
      </c>
      <c r="B57" s="53" t="s">
        <v>486</v>
      </c>
      <c r="E57" s="55" t="s">
        <v>487</v>
      </c>
    </row>
    <row r="58" spans="1:5" ht="23.25" x14ac:dyDescent="0.35">
      <c r="A58" s="52" t="s">
        <v>488</v>
      </c>
      <c r="E58" s="55" t="s">
        <v>489</v>
      </c>
    </row>
    <row r="59" spans="1:5" ht="23.25" x14ac:dyDescent="0.35">
      <c r="A59" s="52" t="s">
        <v>490</v>
      </c>
      <c r="E59" s="55" t="s">
        <v>491</v>
      </c>
    </row>
    <row r="60" spans="1:5" ht="23.25" x14ac:dyDescent="0.35">
      <c r="A60" s="52" t="s">
        <v>492</v>
      </c>
      <c r="B60" s="53" t="s">
        <v>493</v>
      </c>
      <c r="E60" s="55" t="s">
        <v>494</v>
      </c>
    </row>
    <row r="61" spans="1:5" ht="23.25" x14ac:dyDescent="0.35">
      <c r="A61" s="76" t="s">
        <v>472</v>
      </c>
      <c r="B61" s="77" t="s">
        <v>495</v>
      </c>
    </row>
    <row r="62" spans="1:5" ht="23.25" x14ac:dyDescent="0.35">
      <c r="A62" s="52" t="s">
        <v>496</v>
      </c>
      <c r="B62" s="53" t="s">
        <v>497</v>
      </c>
    </row>
    <row r="63" spans="1:5" ht="23.25" x14ac:dyDescent="0.35">
      <c r="A63" s="52" t="s">
        <v>498</v>
      </c>
      <c r="B63" s="53" t="s">
        <v>499</v>
      </c>
      <c r="C63" s="54" t="s">
        <v>500</v>
      </c>
      <c r="E63" s="55" t="s">
        <v>501</v>
      </c>
    </row>
    <row r="64" spans="1:5" ht="23.25" x14ac:dyDescent="0.35">
      <c r="A64" s="52" t="s">
        <v>502</v>
      </c>
      <c r="B64" s="53" t="s">
        <v>503</v>
      </c>
      <c r="C64" s="78" t="s">
        <v>504</v>
      </c>
    </row>
    <row r="65" spans="1:5" ht="23.25" x14ac:dyDescent="0.35">
      <c r="A65" s="52" t="s">
        <v>505</v>
      </c>
      <c r="E65" s="55" t="s">
        <v>506</v>
      </c>
    </row>
    <row r="66" spans="1:5" ht="23.25" x14ac:dyDescent="0.35">
      <c r="A66" s="52" t="s">
        <v>507</v>
      </c>
      <c r="B66" s="53" t="s">
        <v>508</v>
      </c>
      <c r="C66" s="54" t="s">
        <v>509</v>
      </c>
      <c r="E66" s="55" t="s">
        <v>510</v>
      </c>
    </row>
    <row r="67" spans="1:5" ht="23.25" x14ac:dyDescent="0.35">
      <c r="A67" s="52" t="s">
        <v>511</v>
      </c>
      <c r="B67" s="53" t="s">
        <v>512</v>
      </c>
    </row>
    <row r="68" spans="1:5" ht="23.25" x14ac:dyDescent="0.35">
      <c r="A68" s="52" t="s">
        <v>513</v>
      </c>
      <c r="C68" s="54" t="s">
        <v>514</v>
      </c>
    </row>
    <row r="69" spans="1:5" ht="23.25" x14ac:dyDescent="0.35">
      <c r="A69" s="52" t="s">
        <v>515</v>
      </c>
      <c r="B69" s="79">
        <v>34221967</v>
      </c>
      <c r="C69" s="54" t="s">
        <v>516</v>
      </c>
      <c r="D69" s="55" t="s">
        <v>517</v>
      </c>
      <c r="E69" s="72" t="s">
        <v>518</v>
      </c>
    </row>
    <row r="70" spans="1:5" ht="23.25" x14ac:dyDescent="0.35">
      <c r="A70" s="52" t="s">
        <v>519</v>
      </c>
      <c r="B70" s="53" t="s">
        <v>520</v>
      </c>
      <c r="C70" s="80" t="s">
        <v>521</v>
      </c>
      <c r="D70" s="55" t="s">
        <v>522</v>
      </c>
    </row>
    <row r="71" spans="1:5" ht="23.25" x14ac:dyDescent="0.35">
      <c r="A71" s="52" t="s">
        <v>523</v>
      </c>
      <c r="B71" s="53" t="s">
        <v>524</v>
      </c>
    </row>
    <row r="72" spans="1:5" ht="23.25" x14ac:dyDescent="0.35">
      <c r="A72" s="52" t="s">
        <v>525</v>
      </c>
      <c r="B72" s="53" t="s">
        <v>526</v>
      </c>
      <c r="D72" s="55" t="s">
        <v>527</v>
      </c>
    </row>
    <row r="73" spans="1:5" ht="23.25" x14ac:dyDescent="0.35">
      <c r="A73" s="52" t="s">
        <v>528</v>
      </c>
      <c r="C73" s="54" t="s">
        <v>529</v>
      </c>
      <c r="E73" s="55" t="s">
        <v>530</v>
      </c>
    </row>
    <row r="74" spans="1:5" ht="23.25" x14ac:dyDescent="0.35">
      <c r="A74" s="52" t="s">
        <v>531</v>
      </c>
      <c r="B74" s="53" t="s">
        <v>410</v>
      </c>
    </row>
    <row r="75" spans="1:5" ht="23.25" x14ac:dyDescent="0.35">
      <c r="A75" s="52" t="s">
        <v>532</v>
      </c>
      <c r="B75" s="53" t="s">
        <v>533</v>
      </c>
      <c r="D75" s="55" t="s">
        <v>534</v>
      </c>
    </row>
    <row r="76" spans="1:5" ht="23.25" x14ac:dyDescent="0.35">
      <c r="A76" s="52" t="s">
        <v>535</v>
      </c>
      <c r="B76" s="53" t="s">
        <v>536</v>
      </c>
    </row>
    <row r="77" spans="1:5" ht="23.25" x14ac:dyDescent="0.35">
      <c r="A77" s="52" t="s">
        <v>537</v>
      </c>
      <c r="B77" s="53" t="s">
        <v>538</v>
      </c>
    </row>
    <row r="78" spans="1:5" ht="23.25" x14ac:dyDescent="0.35">
      <c r="A78" s="52" t="s">
        <v>539</v>
      </c>
      <c r="B78" s="53" t="s">
        <v>540</v>
      </c>
    </row>
    <row r="79" spans="1:5" ht="23.25" x14ac:dyDescent="0.35">
      <c r="A79" s="52" t="s">
        <v>541</v>
      </c>
      <c r="B79" s="53" t="s">
        <v>542</v>
      </c>
    </row>
    <row r="80" spans="1:5" ht="23.25" x14ac:dyDescent="0.35">
      <c r="A80" s="52" t="s">
        <v>543</v>
      </c>
      <c r="B80" s="53" t="s">
        <v>544</v>
      </c>
      <c r="C80" s="54" t="s">
        <v>545</v>
      </c>
    </row>
    <row r="81" spans="1:5" ht="23.25" x14ac:dyDescent="0.35">
      <c r="A81" s="52" t="s">
        <v>546</v>
      </c>
      <c r="B81" s="53" t="s">
        <v>547</v>
      </c>
      <c r="D81" s="81" t="s">
        <v>548</v>
      </c>
      <c r="E81" s="55" t="s">
        <v>549</v>
      </c>
    </row>
    <row r="82" spans="1:5" ht="23.25" x14ac:dyDescent="0.35">
      <c r="A82" s="52" t="s">
        <v>550</v>
      </c>
      <c r="B82" s="53" t="s">
        <v>551</v>
      </c>
      <c r="E82" s="55" t="s">
        <v>552</v>
      </c>
    </row>
    <row r="83" spans="1:5" ht="23.25" x14ac:dyDescent="0.35">
      <c r="A83" s="52" t="s">
        <v>553</v>
      </c>
    </row>
    <row r="84" spans="1:5" ht="23.25" x14ac:dyDescent="0.35">
      <c r="A84" s="52" t="s">
        <v>554</v>
      </c>
      <c r="B84" s="53" t="s">
        <v>555</v>
      </c>
    </row>
    <row r="85" spans="1:5" ht="23.25" x14ac:dyDescent="0.35">
      <c r="A85" s="52" t="s">
        <v>556</v>
      </c>
      <c r="B85" s="53" t="s">
        <v>557</v>
      </c>
    </row>
    <row r="86" spans="1:5" ht="23.25" x14ac:dyDescent="0.35">
      <c r="A86" s="52" t="s">
        <v>558</v>
      </c>
      <c r="B86" s="53" t="s">
        <v>559</v>
      </c>
    </row>
    <row r="87" spans="1:5" ht="23.25" x14ac:dyDescent="0.35">
      <c r="A87" s="52" t="s">
        <v>560</v>
      </c>
      <c r="B87" s="53" t="s">
        <v>561</v>
      </c>
    </row>
    <row r="88" spans="1:5" ht="23.25" x14ac:dyDescent="0.35">
      <c r="A88" s="52" t="s">
        <v>562</v>
      </c>
      <c r="B88" s="53" t="s">
        <v>563</v>
      </c>
    </row>
    <row r="89" spans="1:5" ht="23.25" x14ac:dyDescent="0.35">
      <c r="A89" s="52" t="s">
        <v>564</v>
      </c>
      <c r="E89" s="55" t="s">
        <v>565</v>
      </c>
    </row>
    <row r="90" spans="1:5" ht="23.25" x14ac:dyDescent="0.35">
      <c r="A90" s="52" t="s">
        <v>566</v>
      </c>
      <c r="B90" s="53" t="s">
        <v>567</v>
      </c>
      <c r="D90" s="55" t="s">
        <v>568</v>
      </c>
    </row>
    <row r="91" spans="1:5" ht="23.25" x14ac:dyDescent="0.35">
      <c r="A91" s="52" t="s">
        <v>569</v>
      </c>
      <c r="B91" s="53" t="s">
        <v>570</v>
      </c>
    </row>
    <row r="92" spans="1:5" ht="23.25" x14ac:dyDescent="0.35">
      <c r="A92" s="52" t="s">
        <v>571</v>
      </c>
      <c r="B92" s="53" t="s">
        <v>572</v>
      </c>
    </row>
    <row r="93" spans="1:5" ht="23.25" x14ac:dyDescent="0.35">
      <c r="A93" s="52" t="s">
        <v>573</v>
      </c>
      <c r="B93" s="53" t="s">
        <v>574</v>
      </c>
    </row>
    <row r="94" spans="1:5" ht="23.25" x14ac:dyDescent="0.35">
      <c r="A94" s="52" t="s">
        <v>575</v>
      </c>
      <c r="B94" s="53" t="s">
        <v>576</v>
      </c>
    </row>
    <row r="95" spans="1:5" ht="23.25" x14ac:dyDescent="0.35">
      <c r="A95" s="52" t="s">
        <v>577</v>
      </c>
      <c r="B95" s="53" t="s">
        <v>578</v>
      </c>
    </row>
    <row r="96" spans="1:5" ht="23.25" x14ac:dyDescent="0.35">
      <c r="A96" s="52" t="s">
        <v>579</v>
      </c>
      <c r="B96" s="53" t="s">
        <v>580</v>
      </c>
    </row>
    <row r="97" spans="1:6" ht="23.25" x14ac:dyDescent="0.35">
      <c r="A97" s="52" t="s">
        <v>581</v>
      </c>
      <c r="B97" s="53" t="s">
        <v>582</v>
      </c>
    </row>
    <row r="98" spans="1:6" ht="23.25" x14ac:dyDescent="0.35">
      <c r="A98" s="52" t="s">
        <v>583</v>
      </c>
      <c r="B98" s="53" t="s">
        <v>584</v>
      </c>
    </row>
    <row r="99" spans="1:6" ht="23.25" x14ac:dyDescent="0.35">
      <c r="A99" s="52" t="s">
        <v>585</v>
      </c>
      <c r="B99" s="53" t="s">
        <v>586</v>
      </c>
      <c r="D99" s="55" t="s">
        <v>587</v>
      </c>
    </row>
    <row r="100" spans="1:6" ht="23.25" x14ac:dyDescent="0.35">
      <c r="A100" s="52" t="s">
        <v>588</v>
      </c>
      <c r="B100" s="53" t="s">
        <v>589</v>
      </c>
    </row>
    <row r="101" spans="1:6" ht="23.25" x14ac:dyDescent="0.35">
      <c r="A101" s="52" t="s">
        <v>590</v>
      </c>
      <c r="B101" s="53" t="s">
        <v>591</v>
      </c>
      <c r="C101" s="54" t="s">
        <v>592</v>
      </c>
      <c r="E101" s="55" t="s">
        <v>593</v>
      </c>
      <c r="F101" s="82" t="s">
        <v>594</v>
      </c>
    </row>
    <row r="102" spans="1:6" ht="46.5" x14ac:dyDescent="0.35">
      <c r="A102" s="52" t="s">
        <v>409</v>
      </c>
      <c r="B102" s="83" t="s">
        <v>595</v>
      </c>
      <c r="C102" s="54" t="s">
        <v>596</v>
      </c>
      <c r="D102" s="55" t="s">
        <v>597</v>
      </c>
    </row>
    <row r="103" spans="1:6" ht="23.25" x14ac:dyDescent="0.35">
      <c r="A103" s="52" t="s">
        <v>598</v>
      </c>
      <c r="B103" s="53" t="s">
        <v>599</v>
      </c>
    </row>
    <row r="104" spans="1:6" ht="23.25" x14ac:dyDescent="0.35">
      <c r="A104" s="52" t="s">
        <v>600</v>
      </c>
      <c r="B104" s="53" t="s">
        <v>601</v>
      </c>
      <c r="D104" s="55" t="s">
        <v>522</v>
      </c>
    </row>
    <row r="105" spans="1:6" ht="23.25" x14ac:dyDescent="0.35">
      <c r="A105" s="52" t="s">
        <v>602</v>
      </c>
      <c r="B105" s="53" t="s">
        <v>603</v>
      </c>
    </row>
    <row r="106" spans="1:6" ht="23.25" x14ac:dyDescent="0.35">
      <c r="A106" s="52" t="s">
        <v>602</v>
      </c>
      <c r="B106" s="53" t="s">
        <v>604</v>
      </c>
    </row>
    <row r="107" spans="1:6" ht="23.25" x14ac:dyDescent="0.35">
      <c r="A107" s="52" t="s">
        <v>605</v>
      </c>
      <c r="B107" s="53" t="s">
        <v>606</v>
      </c>
    </row>
    <row r="108" spans="1:6" ht="23.25" x14ac:dyDescent="0.35">
      <c r="A108" s="52" t="s">
        <v>607</v>
      </c>
      <c r="B108" s="68" t="s">
        <v>608</v>
      </c>
      <c r="C108" s="54" t="s">
        <v>609</v>
      </c>
      <c r="D108" s="55" t="s">
        <v>610</v>
      </c>
      <c r="E108" s="55" t="s">
        <v>611</v>
      </c>
    </row>
    <row r="109" spans="1:6" ht="23.25" x14ac:dyDescent="0.35">
      <c r="A109" s="52" t="s">
        <v>612</v>
      </c>
      <c r="B109" s="53" t="s">
        <v>613</v>
      </c>
    </row>
    <row r="110" spans="1:6" ht="23.25" x14ac:dyDescent="0.35">
      <c r="A110" s="52" t="s">
        <v>614</v>
      </c>
      <c r="E110" s="55" t="s">
        <v>615</v>
      </c>
    </row>
    <row r="111" spans="1:6" ht="23.25" x14ac:dyDescent="0.35">
      <c r="A111" s="52" t="s">
        <v>616</v>
      </c>
      <c r="B111" s="53" t="s">
        <v>617</v>
      </c>
      <c r="E111" s="55" t="s">
        <v>618</v>
      </c>
    </row>
    <row r="112" spans="1:6" ht="23.25" x14ac:dyDescent="0.35">
      <c r="A112" s="52" t="s">
        <v>619</v>
      </c>
      <c r="B112" s="53" t="s">
        <v>620</v>
      </c>
    </row>
    <row r="113" spans="1:7" ht="23.25" x14ac:dyDescent="0.35">
      <c r="A113" s="52" t="s">
        <v>621</v>
      </c>
      <c r="B113" s="53" t="s">
        <v>622</v>
      </c>
      <c r="C113" s="54" t="s">
        <v>623</v>
      </c>
    </row>
    <row r="114" spans="1:7" ht="23.25" x14ac:dyDescent="0.35">
      <c r="A114" s="52" t="s">
        <v>624</v>
      </c>
      <c r="E114" s="55" t="s">
        <v>625</v>
      </c>
    </row>
    <row r="115" spans="1:7" ht="23.25" x14ac:dyDescent="0.35">
      <c r="A115" s="52" t="s">
        <v>626</v>
      </c>
      <c r="B115" s="53" t="s">
        <v>627</v>
      </c>
      <c r="E115" s="55" t="s">
        <v>628</v>
      </c>
    </row>
    <row r="116" spans="1:7" ht="23.25" x14ac:dyDescent="0.35">
      <c r="A116" s="52" t="s">
        <v>629</v>
      </c>
      <c r="B116" s="53" t="s">
        <v>630</v>
      </c>
    </row>
    <row r="117" spans="1:7" ht="23.25" x14ac:dyDescent="0.35">
      <c r="A117" s="52" t="s">
        <v>631</v>
      </c>
      <c r="B117" s="53" t="s">
        <v>632</v>
      </c>
    </row>
    <row r="118" spans="1:7" ht="23.25" x14ac:dyDescent="0.35">
      <c r="A118" s="52" t="s">
        <v>633</v>
      </c>
      <c r="B118" s="53" t="s">
        <v>634</v>
      </c>
      <c r="E118" s="55" t="s">
        <v>635</v>
      </c>
    </row>
    <row r="119" spans="1:7" ht="23.25" x14ac:dyDescent="0.35">
      <c r="A119" s="52" t="s">
        <v>636</v>
      </c>
      <c r="B119" s="84" t="s">
        <v>637</v>
      </c>
      <c r="E119" s="55" t="s">
        <v>638</v>
      </c>
    </row>
    <row r="120" spans="1:7" ht="23.25" x14ac:dyDescent="0.35">
      <c r="A120" s="52" t="s">
        <v>639</v>
      </c>
      <c r="B120" s="84" t="s">
        <v>640</v>
      </c>
      <c r="E120" s="55" t="s">
        <v>641</v>
      </c>
      <c r="F120" s="47" t="s">
        <v>642</v>
      </c>
    </row>
    <row r="121" spans="1:7" ht="23.25" x14ac:dyDescent="0.35">
      <c r="A121" s="52" t="s">
        <v>643</v>
      </c>
      <c r="B121" s="53" t="s">
        <v>644</v>
      </c>
      <c r="D121" s="85" t="s">
        <v>645</v>
      </c>
    </row>
    <row r="122" spans="1:7" ht="23.25" x14ac:dyDescent="0.35">
      <c r="A122" s="52" t="s">
        <v>646</v>
      </c>
      <c r="B122" s="53" t="s">
        <v>647</v>
      </c>
      <c r="E122" s="55" t="s">
        <v>648</v>
      </c>
    </row>
    <row r="123" spans="1:7" ht="23.25" x14ac:dyDescent="0.35">
      <c r="A123" s="52" t="s">
        <v>649</v>
      </c>
      <c r="B123" s="53" t="s">
        <v>650</v>
      </c>
    </row>
    <row r="124" spans="1:7" ht="48.75" x14ac:dyDescent="0.35">
      <c r="A124" s="52" t="s">
        <v>651</v>
      </c>
      <c r="B124" s="53" t="s">
        <v>652</v>
      </c>
      <c r="C124" s="86" t="s">
        <v>653</v>
      </c>
      <c r="D124" s="55" t="s">
        <v>654</v>
      </c>
      <c r="E124" s="55" t="s">
        <v>655</v>
      </c>
      <c r="F124" s="87" t="s">
        <v>656</v>
      </c>
      <c r="G124" s="88"/>
    </row>
    <row r="125" spans="1:7" ht="23.25" x14ac:dyDescent="0.35">
      <c r="A125" s="52" t="s">
        <v>657</v>
      </c>
      <c r="C125" s="86" t="s">
        <v>658</v>
      </c>
      <c r="E125" s="89"/>
      <c r="G125" s="88"/>
    </row>
    <row r="126" spans="1:7" ht="23.25" x14ac:dyDescent="0.35">
      <c r="A126" s="52" t="s">
        <v>631</v>
      </c>
      <c r="B126" s="53" t="s">
        <v>659</v>
      </c>
    </row>
    <row r="127" spans="1:7" ht="23.25" x14ac:dyDescent="0.35">
      <c r="A127" s="52" t="s">
        <v>660</v>
      </c>
      <c r="B127" s="53" t="s">
        <v>661</v>
      </c>
    </row>
    <row r="128" spans="1:7" ht="25.5" customHeight="1" x14ac:dyDescent="0.35">
      <c r="A128" s="52" t="s">
        <v>662</v>
      </c>
      <c r="B128" s="90" t="s">
        <v>663</v>
      </c>
      <c r="E128" s="55" t="s">
        <v>664</v>
      </c>
      <c r="F128" s="47" t="s">
        <v>665</v>
      </c>
    </row>
    <row r="129" spans="1:5" ht="23.25" x14ac:dyDescent="0.35">
      <c r="A129" s="52" t="s">
        <v>666</v>
      </c>
      <c r="B129" s="90" t="s">
        <v>667</v>
      </c>
    </row>
    <row r="130" spans="1:5" ht="23.25" x14ac:dyDescent="0.35">
      <c r="A130" s="52" t="s">
        <v>668</v>
      </c>
      <c r="B130" s="53" t="s">
        <v>669</v>
      </c>
      <c r="E130" s="55" t="s">
        <v>670</v>
      </c>
    </row>
    <row r="131" spans="1:5" ht="23.25" x14ac:dyDescent="0.35">
      <c r="A131" s="52" t="s">
        <v>671</v>
      </c>
      <c r="B131" s="77" t="s">
        <v>672</v>
      </c>
      <c r="C131" s="80" t="s">
        <v>673</v>
      </c>
      <c r="D131" s="75"/>
      <c r="E131" s="55" t="s">
        <v>674</v>
      </c>
    </row>
    <row r="132" spans="1:5" ht="23.25" x14ac:dyDescent="0.35">
      <c r="A132" s="52" t="s">
        <v>569</v>
      </c>
      <c r="B132" s="53" t="s">
        <v>675</v>
      </c>
      <c r="D132" s="55" t="s">
        <v>568</v>
      </c>
    </row>
    <row r="133" spans="1:5" ht="23.25" x14ac:dyDescent="0.35">
      <c r="A133" s="52" t="s">
        <v>676</v>
      </c>
      <c r="B133" s="53" t="s">
        <v>677</v>
      </c>
    </row>
    <row r="134" spans="1:5" ht="23.25" x14ac:dyDescent="0.35">
      <c r="A134" s="52" t="s">
        <v>678</v>
      </c>
      <c r="B134" s="53" t="s">
        <v>679</v>
      </c>
      <c r="D134" s="55" t="s">
        <v>680</v>
      </c>
    </row>
    <row r="135" spans="1:5" ht="23.25" x14ac:dyDescent="0.35">
      <c r="A135" s="52" t="s">
        <v>681</v>
      </c>
      <c r="B135" s="53" t="s">
        <v>582</v>
      </c>
      <c r="C135" s="54" t="s">
        <v>682</v>
      </c>
    </row>
    <row r="136" spans="1:5" ht="23.25" x14ac:dyDescent="0.35">
      <c r="A136" s="52" t="s">
        <v>683</v>
      </c>
      <c r="B136" s="53" t="s">
        <v>684</v>
      </c>
      <c r="E136" s="55" t="s">
        <v>685</v>
      </c>
    </row>
    <row r="137" spans="1:5" ht="23.25" x14ac:dyDescent="0.35">
      <c r="A137" s="52" t="s">
        <v>686</v>
      </c>
      <c r="B137" s="53" t="s">
        <v>687</v>
      </c>
    </row>
    <row r="138" spans="1:5" ht="23.25" x14ac:dyDescent="0.35">
      <c r="A138" s="52" t="s">
        <v>688</v>
      </c>
      <c r="B138" s="53" t="s">
        <v>689</v>
      </c>
    </row>
    <row r="139" spans="1:5" ht="23.25" x14ac:dyDescent="0.35">
      <c r="A139" s="52" t="s">
        <v>690</v>
      </c>
      <c r="B139" s="53" t="s">
        <v>691</v>
      </c>
      <c r="C139" s="54" t="s">
        <v>692</v>
      </c>
      <c r="E139" s="55" t="s">
        <v>693</v>
      </c>
    </row>
    <row r="140" spans="1:5" ht="23.25" x14ac:dyDescent="0.35">
      <c r="A140" s="52" t="s">
        <v>694</v>
      </c>
      <c r="B140" s="53" t="s">
        <v>695</v>
      </c>
    </row>
    <row r="141" spans="1:5" ht="23.25" x14ac:dyDescent="0.35">
      <c r="A141" s="52" t="s">
        <v>696</v>
      </c>
      <c r="B141" s="53" t="s">
        <v>697</v>
      </c>
      <c r="C141" s="91" t="s">
        <v>698</v>
      </c>
    </row>
    <row r="142" spans="1:5" ht="23.25" x14ac:dyDescent="0.35">
      <c r="A142" s="52" t="s">
        <v>699</v>
      </c>
      <c r="B142" s="53" t="s">
        <v>700</v>
      </c>
      <c r="C142" s="91" t="s">
        <v>701</v>
      </c>
    </row>
    <row r="143" spans="1:5" ht="23.25" x14ac:dyDescent="0.35">
      <c r="A143" s="52" t="s">
        <v>702</v>
      </c>
      <c r="B143" s="53" t="s">
        <v>703</v>
      </c>
    </row>
    <row r="144" spans="1:5" ht="23.25" x14ac:dyDescent="0.35">
      <c r="A144" s="52" t="s">
        <v>704</v>
      </c>
      <c r="C144" s="54" t="s">
        <v>529</v>
      </c>
      <c r="E144" s="55" t="s">
        <v>530</v>
      </c>
    </row>
    <row r="145" spans="1:6" ht="23.25" x14ac:dyDescent="0.35">
      <c r="A145" s="52" t="s">
        <v>705</v>
      </c>
      <c r="B145" s="53" t="s">
        <v>706</v>
      </c>
    </row>
    <row r="146" spans="1:6" ht="23.25" x14ac:dyDescent="0.35">
      <c r="A146" s="52" t="s">
        <v>707</v>
      </c>
      <c r="B146" s="53" t="s">
        <v>708</v>
      </c>
    </row>
    <row r="147" spans="1:6" ht="23.25" x14ac:dyDescent="0.35">
      <c r="A147" s="52" t="s">
        <v>709</v>
      </c>
      <c r="E147" s="55" t="s">
        <v>710</v>
      </c>
    </row>
    <row r="148" spans="1:6" ht="23.25" x14ac:dyDescent="0.35">
      <c r="A148" s="52" t="s">
        <v>711</v>
      </c>
      <c r="B148" s="53" t="s">
        <v>712</v>
      </c>
      <c r="C148" s="54" t="s">
        <v>713</v>
      </c>
    </row>
    <row r="149" spans="1:6" ht="23.25" x14ac:dyDescent="0.35">
      <c r="A149" s="52" t="s">
        <v>714</v>
      </c>
      <c r="B149" s="53" t="s">
        <v>715</v>
      </c>
      <c r="E149" s="55" t="s">
        <v>716</v>
      </c>
    </row>
    <row r="150" spans="1:6" ht="23.25" x14ac:dyDescent="0.35">
      <c r="A150" s="92" t="s">
        <v>717</v>
      </c>
      <c r="B150" s="53" t="s">
        <v>718</v>
      </c>
    </row>
    <row r="151" spans="1:6" ht="23.25" x14ac:dyDescent="0.35">
      <c r="A151" s="52" t="s">
        <v>719</v>
      </c>
      <c r="B151" s="53" t="s">
        <v>720</v>
      </c>
    </row>
    <row r="152" spans="1:6" ht="23.25" x14ac:dyDescent="0.35">
      <c r="A152" s="93" t="s">
        <v>721</v>
      </c>
      <c r="B152" s="68" t="s">
        <v>722</v>
      </c>
      <c r="C152" s="54" t="s">
        <v>723</v>
      </c>
      <c r="D152" s="94">
        <v>35241978</v>
      </c>
      <c r="E152" s="55" t="s">
        <v>724</v>
      </c>
      <c r="F152" s="47" t="s">
        <v>725</v>
      </c>
    </row>
    <row r="153" spans="1:6" ht="23.25" x14ac:dyDescent="0.35">
      <c r="A153" s="52" t="s">
        <v>726</v>
      </c>
      <c r="B153" s="53" t="s">
        <v>727</v>
      </c>
      <c r="C153" s="54" t="s">
        <v>728</v>
      </c>
      <c r="E153" s="55" t="s">
        <v>729</v>
      </c>
    </row>
    <row r="154" spans="1:6" ht="23.25" x14ac:dyDescent="0.35">
      <c r="A154" s="52" t="s">
        <v>730</v>
      </c>
      <c r="B154" s="53" t="s">
        <v>731</v>
      </c>
    </row>
    <row r="155" spans="1:6" ht="23.25" x14ac:dyDescent="0.35">
      <c r="A155" s="52" t="s">
        <v>732</v>
      </c>
      <c r="B155" s="84" t="s">
        <v>733</v>
      </c>
      <c r="D155" s="55" t="s">
        <v>734</v>
      </c>
    </row>
    <row r="156" spans="1:6" ht="23.25" x14ac:dyDescent="0.35">
      <c r="A156" s="52" t="s">
        <v>735</v>
      </c>
      <c r="B156" s="53" t="s">
        <v>736</v>
      </c>
      <c r="C156" s="54" t="s">
        <v>737</v>
      </c>
    </row>
    <row r="157" spans="1:6" ht="23.25" x14ac:dyDescent="0.35">
      <c r="A157" s="52" t="s">
        <v>738</v>
      </c>
      <c r="E157" s="55" t="s">
        <v>739</v>
      </c>
    </row>
    <row r="158" spans="1:6" ht="23.25" x14ac:dyDescent="0.35">
      <c r="A158" s="52" t="s">
        <v>740</v>
      </c>
      <c r="E158" s="55" t="s">
        <v>441</v>
      </c>
    </row>
    <row r="159" spans="1:6" ht="23.25" x14ac:dyDescent="0.35">
      <c r="A159" s="52" t="s">
        <v>741</v>
      </c>
      <c r="B159" s="53" t="s">
        <v>742</v>
      </c>
      <c r="C159" s="95" t="s">
        <v>743</v>
      </c>
      <c r="E159" s="55" t="s">
        <v>744</v>
      </c>
    </row>
    <row r="160" spans="1:6" ht="23.25" x14ac:dyDescent="0.35">
      <c r="A160" s="52" t="s">
        <v>745</v>
      </c>
      <c r="B160" s="53" t="s">
        <v>746</v>
      </c>
      <c r="D160" s="56" t="s">
        <v>747</v>
      </c>
    </row>
    <row r="161" spans="1:6" ht="27.75" x14ac:dyDescent="0.35">
      <c r="A161" s="52" t="s">
        <v>748</v>
      </c>
      <c r="B161" s="53" t="s">
        <v>749</v>
      </c>
      <c r="C161" s="91" t="s">
        <v>750</v>
      </c>
      <c r="E161" s="81" t="s">
        <v>751</v>
      </c>
    </row>
    <row r="162" spans="1:6" ht="23.25" x14ac:dyDescent="0.35">
      <c r="A162" s="52" t="s">
        <v>752</v>
      </c>
      <c r="C162" s="54" t="s">
        <v>753</v>
      </c>
      <c r="E162" s="55" t="s">
        <v>754</v>
      </c>
    </row>
    <row r="163" spans="1:6" ht="23.25" x14ac:dyDescent="0.35">
      <c r="A163" s="52" t="s">
        <v>755</v>
      </c>
      <c r="B163" s="53" t="s">
        <v>417</v>
      </c>
      <c r="C163" s="54" t="s">
        <v>418</v>
      </c>
      <c r="D163" s="55" t="s">
        <v>419</v>
      </c>
      <c r="E163" s="55" t="s">
        <v>756</v>
      </c>
    </row>
    <row r="164" spans="1:6" ht="23.25" x14ac:dyDescent="0.35">
      <c r="A164" s="52" t="s">
        <v>757</v>
      </c>
      <c r="C164" s="54" t="s">
        <v>758</v>
      </c>
    </row>
    <row r="165" spans="1:6" ht="23.25" x14ac:dyDescent="0.35">
      <c r="A165" s="52" t="s">
        <v>759</v>
      </c>
      <c r="E165" s="55" t="s">
        <v>760</v>
      </c>
    </row>
    <row r="166" spans="1:6" ht="23.25" x14ac:dyDescent="0.35">
      <c r="A166" s="52" t="s">
        <v>761</v>
      </c>
      <c r="B166" s="53" t="s">
        <v>762</v>
      </c>
      <c r="C166" s="54" t="s">
        <v>763</v>
      </c>
    </row>
    <row r="167" spans="1:6" ht="23.25" x14ac:dyDescent="0.35">
      <c r="A167" s="52" t="s">
        <v>764</v>
      </c>
      <c r="B167" s="53" t="s">
        <v>765</v>
      </c>
      <c r="C167" s="54" t="s">
        <v>766</v>
      </c>
      <c r="D167" s="55" t="s">
        <v>767</v>
      </c>
    </row>
    <row r="168" spans="1:6" ht="23.25" x14ac:dyDescent="0.35">
      <c r="A168" s="52" t="s">
        <v>768</v>
      </c>
      <c r="E168" s="55" t="s">
        <v>769</v>
      </c>
    </row>
    <row r="169" spans="1:6" ht="23.25" x14ac:dyDescent="0.35">
      <c r="A169" s="52" t="s">
        <v>770</v>
      </c>
      <c r="B169" s="53" t="s">
        <v>771</v>
      </c>
    </row>
    <row r="170" spans="1:6" ht="23.25" x14ac:dyDescent="0.35">
      <c r="A170" s="52" t="s">
        <v>772</v>
      </c>
      <c r="E170" s="55" t="s">
        <v>773</v>
      </c>
    </row>
    <row r="171" spans="1:6" ht="23.25" x14ac:dyDescent="0.35">
      <c r="A171" s="96" t="s">
        <v>774</v>
      </c>
      <c r="B171" s="68" t="s">
        <v>775</v>
      </c>
      <c r="C171" s="70" t="s">
        <v>776</v>
      </c>
    </row>
    <row r="172" spans="1:6" ht="23.25" x14ac:dyDescent="0.35">
      <c r="A172" s="52" t="s">
        <v>777</v>
      </c>
      <c r="B172" s="53" t="s">
        <v>778</v>
      </c>
      <c r="C172" s="54" t="s">
        <v>779</v>
      </c>
    </row>
    <row r="173" spans="1:6" ht="23.25" x14ac:dyDescent="0.35">
      <c r="A173" s="52" t="s">
        <v>780</v>
      </c>
      <c r="C173" s="54" t="s">
        <v>781</v>
      </c>
    </row>
    <row r="174" spans="1:6" ht="23.25" x14ac:dyDescent="0.35">
      <c r="A174" s="52" t="s">
        <v>782</v>
      </c>
      <c r="C174" s="54" t="s">
        <v>783</v>
      </c>
    </row>
    <row r="175" spans="1:6" ht="23.25" x14ac:dyDescent="0.35">
      <c r="A175" s="52" t="s">
        <v>784</v>
      </c>
      <c r="B175" s="53" t="s">
        <v>785</v>
      </c>
      <c r="C175" s="54" t="s">
        <v>786</v>
      </c>
      <c r="D175" s="55" t="s">
        <v>787</v>
      </c>
      <c r="E175" s="97" t="s">
        <v>788</v>
      </c>
      <c r="F175" s="47" t="s">
        <v>789</v>
      </c>
    </row>
    <row r="176" spans="1:6" ht="23.25" x14ac:dyDescent="0.35">
      <c r="A176" s="52" t="s">
        <v>790</v>
      </c>
      <c r="B176" s="68" t="s">
        <v>791</v>
      </c>
    </row>
    <row r="177" spans="1:5" ht="23.25" x14ac:dyDescent="0.35">
      <c r="A177" s="52" t="s">
        <v>792</v>
      </c>
      <c r="B177" s="53" t="s">
        <v>793</v>
      </c>
      <c r="C177" s="54" t="s">
        <v>794</v>
      </c>
      <c r="E177" s="55" t="s">
        <v>795</v>
      </c>
    </row>
    <row r="178" spans="1:5" ht="23.25" x14ac:dyDescent="0.35">
      <c r="A178" s="52" t="s">
        <v>796</v>
      </c>
      <c r="B178" s="53" t="s">
        <v>797</v>
      </c>
      <c r="C178" s="54" t="s">
        <v>798</v>
      </c>
    </row>
    <row r="179" spans="1:5" ht="23.25" x14ac:dyDescent="0.35">
      <c r="A179" s="52" t="s">
        <v>799</v>
      </c>
      <c r="C179" s="54" t="s">
        <v>800</v>
      </c>
    </row>
    <row r="180" spans="1:5" ht="23.25" x14ac:dyDescent="0.35">
      <c r="A180" s="52" t="s">
        <v>801</v>
      </c>
      <c r="C180" s="54" t="s">
        <v>802</v>
      </c>
    </row>
    <row r="181" spans="1:5" ht="23.25" x14ac:dyDescent="0.35">
      <c r="A181" s="52" t="s">
        <v>803</v>
      </c>
      <c r="C181" s="54" t="s">
        <v>804</v>
      </c>
    </row>
    <row r="182" spans="1:5" ht="23.25" x14ac:dyDescent="0.35">
      <c r="A182" s="52" t="s">
        <v>805</v>
      </c>
      <c r="B182" s="53" t="s">
        <v>806</v>
      </c>
      <c r="C182" s="54" t="s">
        <v>807</v>
      </c>
    </row>
    <row r="183" spans="1:5" ht="23.25" x14ac:dyDescent="0.35">
      <c r="A183" s="52" t="s">
        <v>808</v>
      </c>
      <c r="B183" s="53" t="s">
        <v>809</v>
      </c>
      <c r="C183" s="54" t="s">
        <v>810</v>
      </c>
      <c r="E183" s="55" t="s">
        <v>811</v>
      </c>
    </row>
    <row r="184" spans="1:5" ht="23.25" x14ac:dyDescent="0.35">
      <c r="A184" s="52" t="s">
        <v>812</v>
      </c>
      <c r="B184" s="53" t="s">
        <v>813</v>
      </c>
      <c r="C184" s="54" t="s">
        <v>814</v>
      </c>
    </row>
    <row r="185" spans="1:5" ht="23.25" x14ac:dyDescent="0.35">
      <c r="A185" s="52" t="s">
        <v>815</v>
      </c>
      <c r="E185" s="55" t="s">
        <v>816</v>
      </c>
    </row>
    <row r="186" spans="1:5" ht="23.25" x14ac:dyDescent="0.35">
      <c r="A186" s="52" t="s">
        <v>817</v>
      </c>
      <c r="E186" s="55" t="s">
        <v>818</v>
      </c>
    </row>
    <row r="187" spans="1:5" ht="23.25" x14ac:dyDescent="0.35">
      <c r="A187" s="52" t="s">
        <v>819</v>
      </c>
      <c r="C187" s="54" t="s">
        <v>820</v>
      </c>
    </row>
    <row r="188" spans="1:5" ht="23.25" x14ac:dyDescent="0.35">
      <c r="A188" s="52" t="s">
        <v>821</v>
      </c>
      <c r="C188" s="54" t="s">
        <v>822</v>
      </c>
      <c r="E188" s="55" t="s">
        <v>823</v>
      </c>
    </row>
    <row r="189" spans="1:5" ht="23.25" x14ac:dyDescent="0.35">
      <c r="A189" s="52" t="s">
        <v>768</v>
      </c>
      <c r="E189" s="55" t="s">
        <v>769</v>
      </c>
    </row>
    <row r="190" spans="1:5" ht="23.25" x14ac:dyDescent="0.35">
      <c r="A190" s="52" t="s">
        <v>824</v>
      </c>
      <c r="C190" s="54" t="s">
        <v>783</v>
      </c>
    </row>
    <row r="191" spans="1:5" ht="23.25" x14ac:dyDescent="0.35">
      <c r="A191" s="52" t="s">
        <v>825</v>
      </c>
      <c r="B191" s="53" t="s">
        <v>826</v>
      </c>
      <c r="E191" s="55" t="s">
        <v>827</v>
      </c>
    </row>
    <row r="192" spans="1:5" ht="23.25" x14ac:dyDescent="0.35">
      <c r="A192" s="52" t="s">
        <v>828</v>
      </c>
      <c r="B192" s="53" t="s">
        <v>829</v>
      </c>
    </row>
    <row r="193" spans="1:5" ht="23.25" x14ac:dyDescent="0.35">
      <c r="A193" s="52" t="s">
        <v>830</v>
      </c>
      <c r="B193" s="53" t="s">
        <v>831</v>
      </c>
      <c r="C193" s="54" t="s">
        <v>832</v>
      </c>
      <c r="D193" s="55" t="s">
        <v>833</v>
      </c>
    </row>
    <row r="194" spans="1:5" ht="23.25" x14ac:dyDescent="0.35">
      <c r="A194" s="52" t="s">
        <v>834</v>
      </c>
      <c r="B194" s="53" t="s">
        <v>835</v>
      </c>
      <c r="C194" s="54" t="s">
        <v>836</v>
      </c>
      <c r="E194" s="55" t="s">
        <v>837</v>
      </c>
    </row>
    <row r="195" spans="1:5" ht="23.25" x14ac:dyDescent="0.35">
      <c r="A195" s="52" t="s">
        <v>838</v>
      </c>
      <c r="B195" s="53" t="s">
        <v>839</v>
      </c>
    </row>
    <row r="196" spans="1:5" ht="23.25" x14ac:dyDescent="0.35">
      <c r="A196" s="52" t="s">
        <v>840</v>
      </c>
      <c r="B196" s="53" t="s">
        <v>841</v>
      </c>
      <c r="C196" s="54" t="s">
        <v>842</v>
      </c>
    </row>
    <row r="197" spans="1:5" ht="23.25" x14ac:dyDescent="0.35">
      <c r="A197" s="52" t="s">
        <v>843</v>
      </c>
      <c r="B197" s="53" t="s">
        <v>844</v>
      </c>
    </row>
    <row r="198" spans="1:5" ht="23.25" x14ac:dyDescent="0.35">
      <c r="A198" s="52" t="s">
        <v>845</v>
      </c>
      <c r="B198" s="53" t="s">
        <v>846</v>
      </c>
      <c r="E198" s="55" t="s">
        <v>847</v>
      </c>
    </row>
    <row r="199" spans="1:5" ht="23.25" x14ac:dyDescent="0.35">
      <c r="A199" s="52" t="s">
        <v>848</v>
      </c>
      <c r="B199" s="68" t="s">
        <v>849</v>
      </c>
      <c r="C199" s="98" t="s">
        <v>850</v>
      </c>
    </row>
    <row r="200" spans="1:5" ht="23.25" x14ac:dyDescent="0.35">
      <c r="A200" s="52" t="s">
        <v>851</v>
      </c>
      <c r="B200" s="53" t="s">
        <v>852</v>
      </c>
    </row>
    <row r="201" spans="1:5" ht="23.25" x14ac:dyDescent="0.35">
      <c r="A201" s="52" t="s">
        <v>853</v>
      </c>
      <c r="C201" s="54" t="s">
        <v>854</v>
      </c>
    </row>
    <row r="202" spans="1:5" ht="23.25" x14ac:dyDescent="0.35">
      <c r="A202" s="52" t="s">
        <v>855</v>
      </c>
      <c r="E202" s="55" t="s">
        <v>489</v>
      </c>
    </row>
    <row r="203" spans="1:5" ht="23.25" x14ac:dyDescent="0.35">
      <c r="A203" s="52" t="s">
        <v>856</v>
      </c>
      <c r="C203" s="54" t="s">
        <v>857</v>
      </c>
    </row>
    <row r="204" spans="1:5" ht="23.25" x14ac:dyDescent="0.35">
      <c r="A204" s="52" t="s">
        <v>838</v>
      </c>
      <c r="B204" s="53" t="s">
        <v>858</v>
      </c>
    </row>
    <row r="205" spans="1:5" ht="23.25" x14ac:dyDescent="0.35">
      <c r="A205" s="52" t="s">
        <v>859</v>
      </c>
      <c r="C205" s="54" t="s">
        <v>860</v>
      </c>
      <c r="E205" s="55" t="s">
        <v>861</v>
      </c>
    </row>
    <row r="206" spans="1:5" ht="23.25" x14ac:dyDescent="0.35">
      <c r="A206" s="52" t="s">
        <v>862</v>
      </c>
      <c r="E206" s="55" t="s">
        <v>863</v>
      </c>
    </row>
    <row r="207" spans="1:5" ht="23.25" x14ac:dyDescent="0.35">
      <c r="A207" s="52" t="s">
        <v>864</v>
      </c>
      <c r="B207" s="53" t="s">
        <v>865</v>
      </c>
      <c r="E207" s="55" t="s">
        <v>866</v>
      </c>
    </row>
    <row r="208" spans="1:5" ht="23.25" x14ac:dyDescent="0.35">
      <c r="A208" s="52" t="s">
        <v>867</v>
      </c>
      <c r="C208" s="54" t="s">
        <v>868</v>
      </c>
    </row>
    <row r="209" spans="1:5" ht="23.25" x14ac:dyDescent="0.35">
      <c r="A209" s="52" t="s">
        <v>869</v>
      </c>
      <c r="C209" s="54" t="s">
        <v>783</v>
      </c>
    </row>
    <row r="210" spans="1:5" ht="23.25" x14ac:dyDescent="0.35">
      <c r="A210" s="52" t="s">
        <v>870</v>
      </c>
      <c r="E210" s="55" t="s">
        <v>871</v>
      </c>
    </row>
    <row r="211" spans="1:5" ht="23.25" x14ac:dyDescent="0.35">
      <c r="A211" s="52" t="s">
        <v>872</v>
      </c>
      <c r="B211" s="53" t="s">
        <v>873</v>
      </c>
    </row>
    <row r="212" spans="1:5" ht="23.25" x14ac:dyDescent="0.35">
      <c r="A212" s="52" t="s">
        <v>874</v>
      </c>
      <c r="B212" s="53" t="s">
        <v>875</v>
      </c>
      <c r="C212" s="54" t="s">
        <v>876</v>
      </c>
    </row>
    <row r="213" spans="1:5" ht="23.25" x14ac:dyDescent="0.35">
      <c r="A213" s="52" t="s">
        <v>877</v>
      </c>
      <c r="B213" s="53" t="s">
        <v>878</v>
      </c>
      <c r="E213" s="55" t="s">
        <v>879</v>
      </c>
    </row>
    <row r="214" spans="1:5" ht="23.25" x14ac:dyDescent="0.35">
      <c r="A214" s="52" t="s">
        <v>880</v>
      </c>
      <c r="C214" s="54" t="s">
        <v>881</v>
      </c>
    </row>
    <row r="215" spans="1:5" ht="23.25" x14ac:dyDescent="0.35">
      <c r="A215" s="52" t="s">
        <v>882</v>
      </c>
      <c r="C215" s="54" t="s">
        <v>883</v>
      </c>
    </row>
    <row r="216" spans="1:5" ht="23.25" x14ac:dyDescent="0.35">
      <c r="A216" s="52" t="s">
        <v>884</v>
      </c>
      <c r="B216" s="53" t="s">
        <v>885</v>
      </c>
    </row>
    <row r="217" spans="1:5" ht="23.25" x14ac:dyDescent="0.35">
      <c r="A217" s="52" t="s">
        <v>886</v>
      </c>
      <c r="B217" s="53" t="s">
        <v>887</v>
      </c>
    </row>
    <row r="218" spans="1:5" ht="23.25" x14ac:dyDescent="0.35">
      <c r="A218" s="52" t="s">
        <v>888</v>
      </c>
      <c r="B218" s="53" t="s">
        <v>889</v>
      </c>
      <c r="C218" s="54" t="s">
        <v>890</v>
      </c>
      <c r="D218" s="99">
        <v>4386109</v>
      </c>
    </row>
    <row r="219" spans="1:5" ht="23.25" x14ac:dyDescent="0.35">
      <c r="A219" s="52" t="s">
        <v>891</v>
      </c>
      <c r="C219" s="54" t="s">
        <v>892</v>
      </c>
      <c r="D219" s="47"/>
      <c r="E219" s="99">
        <v>2570816</v>
      </c>
    </row>
    <row r="220" spans="1:5" ht="23.25" x14ac:dyDescent="0.35">
      <c r="A220" s="52" t="s">
        <v>893</v>
      </c>
      <c r="C220" s="54" t="s">
        <v>894</v>
      </c>
    </row>
    <row r="221" spans="1:5" ht="23.25" x14ac:dyDescent="0.35">
      <c r="A221" s="52" t="s">
        <v>895</v>
      </c>
      <c r="B221" s="53" t="s">
        <v>896</v>
      </c>
    </row>
    <row r="222" spans="1:5" ht="23.25" x14ac:dyDescent="0.35">
      <c r="A222" s="52" t="s">
        <v>897</v>
      </c>
      <c r="C222" s="54" t="s">
        <v>898</v>
      </c>
      <c r="E222" s="55" t="s">
        <v>899</v>
      </c>
    </row>
    <row r="223" spans="1:5" ht="23.25" x14ac:dyDescent="0.35">
      <c r="A223" s="52" t="s">
        <v>900</v>
      </c>
      <c r="B223" s="53" t="s">
        <v>901</v>
      </c>
    </row>
    <row r="224" spans="1:5" ht="23.25" x14ac:dyDescent="0.35">
      <c r="A224" s="52" t="s">
        <v>902</v>
      </c>
      <c r="C224" s="54" t="s">
        <v>903</v>
      </c>
    </row>
    <row r="225" spans="1:7" ht="23.25" x14ac:dyDescent="0.35">
      <c r="A225" s="52" t="s">
        <v>904</v>
      </c>
      <c r="B225" s="53" t="s">
        <v>905</v>
      </c>
    </row>
    <row r="226" spans="1:7" ht="23.25" x14ac:dyDescent="0.35">
      <c r="A226" s="52" t="s">
        <v>906</v>
      </c>
      <c r="B226" s="53" t="s">
        <v>907</v>
      </c>
      <c r="C226" s="54" t="s">
        <v>908</v>
      </c>
    </row>
    <row r="227" spans="1:7" ht="23.25" x14ac:dyDescent="0.35">
      <c r="A227" s="52" t="s">
        <v>909</v>
      </c>
      <c r="B227" s="53" t="s">
        <v>910</v>
      </c>
      <c r="D227" s="55" t="s">
        <v>911</v>
      </c>
    </row>
    <row r="228" spans="1:7" ht="23.25" x14ac:dyDescent="0.35">
      <c r="A228" s="52" t="s">
        <v>912</v>
      </c>
      <c r="B228" s="53" t="s">
        <v>913</v>
      </c>
      <c r="C228" s="54" t="s">
        <v>914</v>
      </c>
    </row>
    <row r="229" spans="1:7" ht="23.25" x14ac:dyDescent="0.35">
      <c r="A229" s="52" t="s">
        <v>915</v>
      </c>
      <c r="B229" s="53" t="s">
        <v>916</v>
      </c>
      <c r="C229" s="54" t="s">
        <v>917</v>
      </c>
    </row>
    <row r="230" spans="1:7" ht="23.25" x14ac:dyDescent="0.35">
      <c r="A230" s="52" t="s">
        <v>918</v>
      </c>
      <c r="B230" s="53" t="s">
        <v>919</v>
      </c>
      <c r="C230" s="54" t="s">
        <v>807</v>
      </c>
    </row>
    <row r="231" spans="1:7" ht="23.25" x14ac:dyDescent="0.35">
      <c r="A231" s="52" t="s">
        <v>920</v>
      </c>
      <c r="B231" s="53" t="s">
        <v>921</v>
      </c>
      <c r="C231" s="54" t="s">
        <v>922</v>
      </c>
      <c r="E231" s="55" t="s">
        <v>923</v>
      </c>
    </row>
    <row r="232" spans="1:7" ht="23.25" x14ac:dyDescent="0.35">
      <c r="A232" s="52" t="s">
        <v>924</v>
      </c>
      <c r="C232" s="54" t="s">
        <v>925</v>
      </c>
    </row>
    <row r="233" spans="1:7" ht="23.25" x14ac:dyDescent="0.35">
      <c r="A233" s="52" t="s">
        <v>926</v>
      </c>
      <c r="B233" s="53" t="s">
        <v>927</v>
      </c>
      <c r="C233" s="54" t="s">
        <v>928</v>
      </c>
    </row>
    <row r="234" spans="1:7" ht="23.25" x14ac:dyDescent="0.35">
      <c r="A234" s="52" t="s">
        <v>929</v>
      </c>
      <c r="B234" s="53" t="s">
        <v>930</v>
      </c>
    </row>
    <row r="235" spans="1:7" ht="23.25" x14ac:dyDescent="0.35">
      <c r="A235" s="52" t="s">
        <v>931</v>
      </c>
      <c r="B235" s="53" t="s">
        <v>932</v>
      </c>
      <c r="C235" s="100" t="s">
        <v>933</v>
      </c>
      <c r="D235" s="55" t="s">
        <v>934</v>
      </c>
    </row>
    <row r="236" spans="1:7" ht="23.25" x14ac:dyDescent="0.35">
      <c r="A236" s="52" t="s">
        <v>935</v>
      </c>
      <c r="B236" s="53" t="s">
        <v>936</v>
      </c>
    </row>
    <row r="237" spans="1:7" ht="23.25" x14ac:dyDescent="0.35">
      <c r="A237" s="52" t="s">
        <v>937</v>
      </c>
      <c r="B237" s="53" t="s">
        <v>938</v>
      </c>
      <c r="G237" s="47" t="s">
        <v>642</v>
      </c>
    </row>
    <row r="238" spans="1:7" ht="23.25" x14ac:dyDescent="0.35">
      <c r="A238" s="52" t="s">
        <v>939</v>
      </c>
      <c r="E238" s="55" t="s">
        <v>940</v>
      </c>
    </row>
    <row r="239" spans="1:7" ht="23.25" x14ac:dyDescent="0.35">
      <c r="A239" s="101" t="s">
        <v>941</v>
      </c>
      <c r="C239" s="102" t="s">
        <v>942</v>
      </c>
      <c r="E239" s="103" t="s">
        <v>943</v>
      </c>
      <c r="G239" s="103" t="s">
        <v>944</v>
      </c>
    </row>
    <row r="240" spans="1:7" ht="23.25" x14ac:dyDescent="0.35">
      <c r="A240" s="52" t="s">
        <v>945</v>
      </c>
      <c r="B240" s="53" t="s">
        <v>946</v>
      </c>
      <c r="D240" s="55" t="s">
        <v>947</v>
      </c>
      <c r="E240" s="72" t="s">
        <v>948</v>
      </c>
    </row>
    <row r="241" spans="1:6" ht="23.25" x14ac:dyDescent="0.35">
      <c r="A241" s="52" t="s">
        <v>949</v>
      </c>
      <c r="C241" s="54" t="s">
        <v>950</v>
      </c>
      <c r="D241" s="104" t="s">
        <v>951</v>
      </c>
      <c r="E241" s="72" t="s">
        <v>952</v>
      </c>
      <c r="F241" s="105" t="s">
        <v>953</v>
      </c>
    </row>
    <row r="242" spans="1:6" ht="23.25" x14ac:dyDescent="0.35">
      <c r="A242" s="52" t="s">
        <v>954</v>
      </c>
      <c r="B242" s="53" t="s">
        <v>955</v>
      </c>
    </row>
    <row r="243" spans="1:6" ht="23.25" x14ac:dyDescent="0.35">
      <c r="A243" s="52" t="s">
        <v>956</v>
      </c>
      <c r="B243" s="53" t="s">
        <v>957</v>
      </c>
    </row>
    <row r="244" spans="1:6" ht="23.25" x14ac:dyDescent="0.35">
      <c r="A244" s="52" t="s">
        <v>958</v>
      </c>
      <c r="C244" s="54" t="s">
        <v>959</v>
      </c>
    </row>
    <row r="245" spans="1:6" ht="23.25" x14ac:dyDescent="0.35">
      <c r="A245" s="52" t="s">
        <v>960</v>
      </c>
      <c r="C245" s="54" t="s">
        <v>961</v>
      </c>
    </row>
    <row r="246" spans="1:6" ht="23.25" x14ac:dyDescent="0.35">
      <c r="A246" s="52" t="s">
        <v>962</v>
      </c>
      <c r="B246" s="53" t="s">
        <v>963</v>
      </c>
      <c r="C246" s="54" t="s">
        <v>964</v>
      </c>
    </row>
    <row r="247" spans="1:6" ht="23.25" x14ac:dyDescent="0.35">
      <c r="A247" s="52" t="s">
        <v>965</v>
      </c>
      <c r="B247" s="53" t="s">
        <v>966</v>
      </c>
    </row>
    <row r="248" spans="1:6" ht="23.25" x14ac:dyDescent="0.35">
      <c r="A248" s="52" t="s">
        <v>967</v>
      </c>
      <c r="C248" s="54" t="s">
        <v>968</v>
      </c>
      <c r="E248" s="55" t="s">
        <v>936</v>
      </c>
    </row>
    <row r="249" spans="1:6" ht="23.25" x14ac:dyDescent="0.35">
      <c r="A249" s="52" t="s">
        <v>969</v>
      </c>
      <c r="C249" s="54" t="s">
        <v>970</v>
      </c>
    </row>
    <row r="250" spans="1:6" ht="23.25" x14ac:dyDescent="0.35">
      <c r="A250" s="52" t="s">
        <v>971</v>
      </c>
      <c r="B250" s="53" t="s">
        <v>972</v>
      </c>
    </row>
    <row r="251" spans="1:6" ht="23.25" x14ac:dyDescent="0.35">
      <c r="A251" s="52" t="s">
        <v>973</v>
      </c>
      <c r="B251" s="53" t="s">
        <v>974</v>
      </c>
      <c r="C251" s="54" t="s">
        <v>975</v>
      </c>
      <c r="D251" s="55" t="s">
        <v>976</v>
      </c>
    </row>
    <row r="252" spans="1:6" ht="23.25" x14ac:dyDescent="0.35">
      <c r="A252" s="52" t="s">
        <v>977</v>
      </c>
      <c r="B252" s="53" t="s">
        <v>978</v>
      </c>
    </row>
    <row r="253" spans="1:6" ht="23.25" x14ac:dyDescent="0.35">
      <c r="A253" s="52" t="s">
        <v>979</v>
      </c>
      <c r="B253" s="53" t="s">
        <v>980</v>
      </c>
      <c r="C253" s="54" t="s">
        <v>981</v>
      </c>
      <c r="D253" s="55" t="s">
        <v>982</v>
      </c>
    </row>
    <row r="254" spans="1:6" ht="23.25" x14ac:dyDescent="0.35">
      <c r="A254" s="52" t="s">
        <v>983</v>
      </c>
      <c r="B254" s="53" t="s">
        <v>984</v>
      </c>
    </row>
    <row r="255" spans="1:6" ht="23.25" x14ac:dyDescent="0.35">
      <c r="A255" s="52" t="s">
        <v>985</v>
      </c>
      <c r="B255" s="53" t="s">
        <v>986</v>
      </c>
      <c r="C255" s="54" t="s">
        <v>987</v>
      </c>
    </row>
    <row r="256" spans="1:6" ht="23.25" x14ac:dyDescent="0.35">
      <c r="A256" s="52" t="s">
        <v>988</v>
      </c>
      <c r="B256" s="53" t="s">
        <v>989</v>
      </c>
      <c r="C256" s="54" t="s">
        <v>990</v>
      </c>
      <c r="D256" s="55" t="s">
        <v>991</v>
      </c>
    </row>
    <row r="257" spans="1:4" ht="23.25" x14ac:dyDescent="0.35">
      <c r="A257" s="52" t="s">
        <v>992</v>
      </c>
      <c r="B257" s="53" t="s">
        <v>993</v>
      </c>
    </row>
    <row r="258" spans="1:4" ht="23.25" x14ac:dyDescent="0.35">
      <c r="A258" s="52" t="s">
        <v>994</v>
      </c>
      <c r="B258" s="53" t="s">
        <v>995</v>
      </c>
    </row>
    <row r="259" spans="1:4" ht="23.25" x14ac:dyDescent="0.35">
      <c r="A259" s="52" t="s">
        <v>996</v>
      </c>
      <c r="B259" s="53" t="s">
        <v>997</v>
      </c>
    </row>
    <row r="260" spans="1:4" ht="23.25" x14ac:dyDescent="0.35">
      <c r="A260" s="52" t="s">
        <v>998</v>
      </c>
      <c r="B260" s="53" t="s">
        <v>999</v>
      </c>
    </row>
    <row r="261" spans="1:4" ht="23.25" x14ac:dyDescent="0.35">
      <c r="A261" s="52" t="s">
        <v>1000</v>
      </c>
      <c r="B261" s="53" t="s">
        <v>1001</v>
      </c>
    </row>
    <row r="262" spans="1:4" ht="23.25" x14ac:dyDescent="0.35">
      <c r="A262" s="52" t="s">
        <v>1002</v>
      </c>
      <c r="B262" s="53" t="s">
        <v>1003</v>
      </c>
      <c r="C262" s="54" t="s">
        <v>1004</v>
      </c>
      <c r="D262" s="55" t="s">
        <v>1005</v>
      </c>
    </row>
    <row r="263" spans="1:4" ht="23.25" x14ac:dyDescent="0.35">
      <c r="A263" s="52" t="s">
        <v>1006</v>
      </c>
      <c r="B263" s="53" t="s">
        <v>1007</v>
      </c>
      <c r="D263" s="55" t="s">
        <v>1008</v>
      </c>
    </row>
    <row r="264" spans="1:4" ht="23.25" x14ac:dyDescent="0.35">
      <c r="A264" s="52" t="s">
        <v>1009</v>
      </c>
      <c r="C264" s="54" t="s">
        <v>1010</v>
      </c>
    </row>
    <row r="265" spans="1:4" ht="23.25" x14ac:dyDescent="0.35">
      <c r="A265" s="52" t="s">
        <v>1011</v>
      </c>
      <c r="B265" s="53" t="s">
        <v>1012</v>
      </c>
    </row>
    <row r="266" spans="1:4" ht="23.25" x14ac:dyDescent="0.35">
      <c r="A266" s="52" t="s">
        <v>1013</v>
      </c>
      <c r="C266" s="54" t="s">
        <v>1014</v>
      </c>
    </row>
    <row r="267" spans="1:4" ht="23.25" x14ac:dyDescent="0.35">
      <c r="A267" s="52" t="s">
        <v>1015</v>
      </c>
      <c r="B267" s="53" t="s">
        <v>1016</v>
      </c>
      <c r="C267" s="54" t="s">
        <v>1017</v>
      </c>
    </row>
    <row r="268" spans="1:4" ht="21.75" customHeight="1" x14ac:dyDescent="0.35">
      <c r="A268" s="52" t="s">
        <v>1018</v>
      </c>
      <c r="C268" s="54" t="s">
        <v>1019</v>
      </c>
    </row>
    <row r="269" spans="1:4" ht="21.75" customHeight="1" x14ac:dyDescent="0.35">
      <c r="A269" s="52" t="s">
        <v>1020</v>
      </c>
      <c r="B269" s="53" t="s">
        <v>1021</v>
      </c>
    </row>
    <row r="270" spans="1:4" ht="21.75" customHeight="1" x14ac:dyDescent="0.35">
      <c r="A270" s="106" t="s">
        <v>1022</v>
      </c>
      <c r="B270" s="107" t="s">
        <v>1023</v>
      </c>
      <c r="C270" s="108" t="s">
        <v>1024</v>
      </c>
    </row>
    <row r="271" spans="1:4" ht="21.75" customHeight="1" x14ac:dyDescent="0.35">
      <c r="A271" s="106" t="s">
        <v>1025</v>
      </c>
      <c r="B271" s="107" t="s">
        <v>1026</v>
      </c>
      <c r="C271" s="108"/>
    </row>
    <row r="272" spans="1:4" ht="21.75" customHeight="1" x14ac:dyDescent="0.35">
      <c r="A272" s="106" t="s">
        <v>1027</v>
      </c>
      <c r="B272" s="107" t="s">
        <v>1028</v>
      </c>
      <c r="C272" s="108"/>
    </row>
    <row r="273" spans="1:5" ht="21.75" customHeight="1" x14ac:dyDescent="0.35">
      <c r="A273" s="106" t="s">
        <v>1029</v>
      </c>
      <c r="B273" s="109" t="s">
        <v>1030</v>
      </c>
      <c r="C273" s="108"/>
      <c r="D273" s="55" t="s">
        <v>1031</v>
      </c>
    </row>
    <row r="274" spans="1:5" ht="21.75" customHeight="1" x14ac:dyDescent="0.35">
      <c r="A274" s="106" t="s">
        <v>1032</v>
      </c>
      <c r="B274" s="110" t="s">
        <v>1033</v>
      </c>
      <c r="C274" s="108"/>
    </row>
    <row r="275" spans="1:5" ht="21.75" customHeight="1" x14ac:dyDescent="0.35">
      <c r="A275" s="111" t="s">
        <v>292</v>
      </c>
      <c r="B275" s="112" t="s">
        <v>1034</v>
      </c>
      <c r="C275" s="113" t="s">
        <v>1035</v>
      </c>
      <c r="D275" s="41" t="s">
        <v>1036</v>
      </c>
      <c r="E275" s="114" t="s">
        <v>1037</v>
      </c>
    </row>
    <row r="276" spans="1:5" ht="21.75" customHeight="1" x14ac:dyDescent="0.35">
      <c r="A276" s="106" t="s">
        <v>1038</v>
      </c>
      <c r="B276" s="110" t="s">
        <v>1039</v>
      </c>
      <c r="C276" s="115" t="s">
        <v>1040</v>
      </c>
      <c r="D276" s="55" t="s">
        <v>1041</v>
      </c>
    </row>
    <row r="277" spans="1:5" ht="58.9" customHeight="1" x14ac:dyDescent="0.35">
      <c r="A277" s="106" t="s">
        <v>1042</v>
      </c>
      <c r="B277" s="110">
        <v>35156091</v>
      </c>
      <c r="C277" s="115" t="s">
        <v>1043</v>
      </c>
      <c r="D277" s="116" t="s">
        <v>1044</v>
      </c>
      <c r="E277" s="117"/>
    </row>
    <row r="278" spans="1:5" ht="21.75" customHeight="1" x14ac:dyDescent="0.35">
      <c r="A278" s="106" t="s">
        <v>1045</v>
      </c>
      <c r="B278" s="110" t="s">
        <v>1046</v>
      </c>
      <c r="C278" s="115"/>
    </row>
    <row r="279" spans="1:5" ht="21.75" customHeight="1" x14ac:dyDescent="0.35">
      <c r="A279" s="106" t="s">
        <v>1047</v>
      </c>
      <c r="B279" s="110" t="s">
        <v>1048</v>
      </c>
      <c r="C279" s="115" t="s">
        <v>1049</v>
      </c>
    </row>
    <row r="280" spans="1:5" ht="21.75" customHeight="1" x14ac:dyDescent="0.35">
      <c r="A280" s="106" t="s">
        <v>1050</v>
      </c>
      <c r="B280" s="110">
        <v>35349292</v>
      </c>
      <c r="C280" s="115" t="s">
        <v>1051</v>
      </c>
    </row>
    <row r="281" spans="1:5" ht="23.25" x14ac:dyDescent="0.35">
      <c r="A281" s="52" t="s">
        <v>1052</v>
      </c>
      <c r="B281" s="53" t="s">
        <v>1053</v>
      </c>
    </row>
    <row r="282" spans="1:5" ht="23.25" x14ac:dyDescent="0.35">
      <c r="A282" s="52" t="s">
        <v>1054</v>
      </c>
      <c r="C282" s="54" t="s">
        <v>1055</v>
      </c>
    </row>
    <row r="283" spans="1:5" ht="23.25" x14ac:dyDescent="0.35">
      <c r="A283" s="52" t="s">
        <v>1056</v>
      </c>
      <c r="B283" s="53" t="s">
        <v>1057</v>
      </c>
      <c r="C283" s="54" t="s">
        <v>1058</v>
      </c>
    </row>
    <row r="284" spans="1:5" ht="23.25" x14ac:dyDescent="0.35">
      <c r="A284" s="52" t="s">
        <v>1059</v>
      </c>
      <c r="B284" s="53" t="s">
        <v>1060</v>
      </c>
      <c r="C284" s="54" t="s">
        <v>1061</v>
      </c>
      <c r="E284" s="55" t="s">
        <v>1062</v>
      </c>
    </row>
    <row r="285" spans="1:5" ht="23.25" x14ac:dyDescent="0.35">
      <c r="A285" s="52" t="s">
        <v>1063</v>
      </c>
      <c r="B285" s="53" t="s">
        <v>1064</v>
      </c>
      <c r="E285" s="55" t="s">
        <v>1065</v>
      </c>
    </row>
    <row r="286" spans="1:5" ht="23.25" x14ac:dyDescent="0.35">
      <c r="A286" s="52" t="s">
        <v>1066</v>
      </c>
      <c r="B286" s="53" t="s">
        <v>1067</v>
      </c>
    </row>
    <row r="287" spans="1:5" ht="23.25" x14ac:dyDescent="0.35">
      <c r="A287" s="52" t="s">
        <v>1068</v>
      </c>
      <c r="B287" s="53" t="s">
        <v>1069</v>
      </c>
    </row>
    <row r="288" spans="1:5" ht="23.25" x14ac:dyDescent="0.35">
      <c r="A288" s="52" t="s">
        <v>1070</v>
      </c>
      <c r="B288" s="53" t="s">
        <v>1071</v>
      </c>
    </row>
    <row r="289" spans="1:5" ht="23.25" x14ac:dyDescent="0.35">
      <c r="A289" s="52" t="s">
        <v>1072</v>
      </c>
      <c r="B289" s="53" t="s">
        <v>1073</v>
      </c>
      <c r="C289" s="54" t="s">
        <v>1074</v>
      </c>
      <c r="D289" s="55" t="s">
        <v>1075</v>
      </c>
    </row>
    <row r="290" spans="1:5" ht="23.25" x14ac:dyDescent="0.35">
      <c r="A290" s="52" t="s">
        <v>1076</v>
      </c>
      <c r="C290" s="54" t="s">
        <v>1077</v>
      </c>
    </row>
    <row r="291" spans="1:5" ht="23.25" x14ac:dyDescent="0.35">
      <c r="A291" s="52" t="s">
        <v>1078</v>
      </c>
      <c r="B291" s="53" t="s">
        <v>1079</v>
      </c>
      <c r="D291" s="55" t="s">
        <v>1080</v>
      </c>
      <c r="E291" s="55" t="s">
        <v>1081</v>
      </c>
    </row>
    <row r="292" spans="1:5" ht="23.25" x14ac:dyDescent="0.35">
      <c r="A292" s="52" t="s">
        <v>1082</v>
      </c>
      <c r="B292" s="53" t="s">
        <v>1083</v>
      </c>
      <c r="C292" s="54" t="s">
        <v>1084</v>
      </c>
    </row>
    <row r="293" spans="1:5" ht="23.25" x14ac:dyDescent="0.35">
      <c r="A293" s="52" t="s">
        <v>1085</v>
      </c>
      <c r="B293" s="53" t="s">
        <v>1086</v>
      </c>
    </row>
    <row r="294" spans="1:5" ht="23.25" x14ac:dyDescent="0.35">
      <c r="A294" s="52" t="s">
        <v>1087</v>
      </c>
      <c r="B294" s="53" t="s">
        <v>1088</v>
      </c>
    </row>
    <row r="295" spans="1:5" ht="23.25" x14ac:dyDescent="0.35">
      <c r="A295" s="52" t="s">
        <v>1089</v>
      </c>
      <c r="C295" s="54" t="s">
        <v>1090</v>
      </c>
    </row>
    <row r="296" spans="1:5" ht="23.25" x14ac:dyDescent="0.35">
      <c r="A296" s="52" t="s">
        <v>1091</v>
      </c>
      <c r="C296" s="54" t="s">
        <v>1092</v>
      </c>
    </row>
    <row r="297" spans="1:5" ht="23.25" x14ac:dyDescent="0.35">
      <c r="A297" s="52" t="s">
        <v>1093</v>
      </c>
      <c r="B297" s="53" t="s">
        <v>1094</v>
      </c>
      <c r="C297" s="54" t="s">
        <v>1095</v>
      </c>
      <c r="D297" s="55" t="s">
        <v>1096</v>
      </c>
      <c r="E297" s="72" t="s">
        <v>1097</v>
      </c>
    </row>
    <row r="298" spans="1:5" ht="23.25" x14ac:dyDescent="0.35">
      <c r="A298" s="52" t="s">
        <v>1098</v>
      </c>
      <c r="B298" s="53" t="s">
        <v>1099</v>
      </c>
      <c r="E298" s="72"/>
    </row>
    <row r="299" spans="1:5" ht="23.25" x14ac:dyDescent="0.35">
      <c r="A299" s="52" t="s">
        <v>1100</v>
      </c>
      <c r="B299" s="53" t="s">
        <v>1101</v>
      </c>
      <c r="E299" s="72"/>
    </row>
    <row r="300" spans="1:5" ht="23.25" x14ac:dyDescent="0.35">
      <c r="A300" s="52" t="s">
        <v>1102</v>
      </c>
      <c r="B300" s="53" t="s">
        <v>1103</v>
      </c>
      <c r="C300" s="54" t="s">
        <v>1104</v>
      </c>
      <c r="E300" s="72"/>
    </row>
    <row r="301" spans="1:5" ht="23.25" x14ac:dyDescent="0.35">
      <c r="A301" s="52" t="s">
        <v>1105</v>
      </c>
      <c r="B301" s="53" t="s">
        <v>1106</v>
      </c>
      <c r="C301" s="54" t="s">
        <v>1107</v>
      </c>
      <c r="E301" s="55" t="s">
        <v>1108</v>
      </c>
    </row>
    <row r="302" spans="1:5" ht="23.25" x14ac:dyDescent="0.35">
      <c r="A302" s="52" t="s">
        <v>1109</v>
      </c>
      <c r="B302" s="53" t="s">
        <v>1110</v>
      </c>
    </row>
    <row r="303" spans="1:5" ht="23.25" x14ac:dyDescent="0.35">
      <c r="A303" s="52" t="s">
        <v>1111</v>
      </c>
      <c r="B303" s="53" t="s">
        <v>1112</v>
      </c>
    </row>
    <row r="304" spans="1:5" ht="23.25" x14ac:dyDescent="0.35">
      <c r="A304" s="52" t="s">
        <v>1113</v>
      </c>
      <c r="B304" s="53" t="s">
        <v>1114</v>
      </c>
    </row>
    <row r="305" spans="1:6" ht="23.25" x14ac:dyDescent="0.35">
      <c r="A305" s="52" t="s">
        <v>1115</v>
      </c>
      <c r="B305" s="53" t="s">
        <v>1116</v>
      </c>
    </row>
    <row r="306" spans="1:6" ht="23.25" x14ac:dyDescent="0.35">
      <c r="A306" s="52" t="s">
        <v>1117</v>
      </c>
      <c r="C306" s="54" t="s">
        <v>1118</v>
      </c>
      <c r="D306" s="72" t="s">
        <v>568</v>
      </c>
    </row>
    <row r="307" spans="1:6" ht="23.25" x14ac:dyDescent="0.35">
      <c r="A307" s="52" t="s">
        <v>1119</v>
      </c>
      <c r="B307" s="53" t="s">
        <v>1120</v>
      </c>
      <c r="D307" s="55" t="s">
        <v>1121</v>
      </c>
    </row>
    <row r="308" spans="1:6" ht="23.25" x14ac:dyDescent="0.35">
      <c r="A308" s="52" t="s">
        <v>1122</v>
      </c>
      <c r="B308" s="53" t="s">
        <v>1123</v>
      </c>
    </row>
    <row r="309" spans="1:6" ht="23.25" x14ac:dyDescent="0.35">
      <c r="A309" s="52" t="s">
        <v>1124</v>
      </c>
      <c r="B309" s="53" t="s">
        <v>1125</v>
      </c>
      <c r="C309" s="54" t="s">
        <v>1126</v>
      </c>
      <c r="D309" s="55" t="s">
        <v>1127</v>
      </c>
      <c r="E309" s="55" t="s">
        <v>1128</v>
      </c>
      <c r="F309" s="47" t="s">
        <v>1129</v>
      </c>
    </row>
    <row r="310" spans="1:6" ht="23.25" x14ac:dyDescent="0.35">
      <c r="A310" s="52" t="s">
        <v>1130</v>
      </c>
      <c r="B310" s="53" t="s">
        <v>1131</v>
      </c>
    </row>
    <row r="311" spans="1:6" ht="23.25" x14ac:dyDescent="0.35">
      <c r="A311" s="52" t="s">
        <v>1132</v>
      </c>
      <c r="B311" s="53" t="s">
        <v>1133</v>
      </c>
    </row>
    <row r="312" spans="1:6" ht="23.25" x14ac:dyDescent="0.35">
      <c r="A312" s="52" t="s">
        <v>1134</v>
      </c>
      <c r="B312" s="53" t="s">
        <v>1135</v>
      </c>
    </row>
    <row r="313" spans="1:6" ht="23.25" x14ac:dyDescent="0.35">
      <c r="A313" s="52" t="s">
        <v>1136</v>
      </c>
      <c r="B313" s="53" t="s">
        <v>1137</v>
      </c>
    </row>
    <row r="314" spans="1:6" ht="23.25" x14ac:dyDescent="0.35">
      <c r="A314" s="52" t="s">
        <v>1138</v>
      </c>
      <c r="C314" s="54" t="s">
        <v>1139</v>
      </c>
    </row>
    <row r="315" spans="1:6" ht="23.25" x14ac:dyDescent="0.35">
      <c r="A315" s="52" t="s">
        <v>1140</v>
      </c>
      <c r="B315" s="53" t="s">
        <v>1141</v>
      </c>
      <c r="C315" s="54" t="s">
        <v>1142</v>
      </c>
      <c r="D315" s="55" t="s">
        <v>1143</v>
      </c>
    </row>
    <row r="316" spans="1:6" ht="23.25" x14ac:dyDescent="0.35">
      <c r="A316" s="52" t="s">
        <v>1144</v>
      </c>
      <c r="B316" s="53" t="s">
        <v>1145</v>
      </c>
    </row>
    <row r="317" spans="1:6" ht="23.25" x14ac:dyDescent="0.35">
      <c r="A317" s="52" t="s">
        <v>1146</v>
      </c>
      <c r="B317" s="53" t="s">
        <v>1147</v>
      </c>
      <c r="D317" s="55" t="s">
        <v>1148</v>
      </c>
    </row>
    <row r="318" spans="1:6" ht="23.25" x14ac:dyDescent="0.35">
      <c r="A318" s="52" t="s">
        <v>1149</v>
      </c>
      <c r="B318" s="53" t="s">
        <v>1150</v>
      </c>
    </row>
    <row r="319" spans="1:6" ht="23.25" x14ac:dyDescent="0.35">
      <c r="A319" s="52" t="s">
        <v>1151</v>
      </c>
      <c r="C319" s="54" t="s">
        <v>1152</v>
      </c>
    </row>
    <row r="320" spans="1:6" ht="23.25" x14ac:dyDescent="0.35">
      <c r="A320" s="52" t="s">
        <v>1153</v>
      </c>
      <c r="B320" s="53" t="s">
        <v>1154</v>
      </c>
    </row>
    <row r="321" spans="1:6" ht="23.25" x14ac:dyDescent="0.35">
      <c r="A321" s="52" t="s">
        <v>1155</v>
      </c>
      <c r="B321" s="53" t="s">
        <v>1156</v>
      </c>
    </row>
    <row r="322" spans="1:6" ht="23.25" x14ac:dyDescent="0.35">
      <c r="A322" s="52" t="s">
        <v>1157</v>
      </c>
      <c r="C322" s="54" t="s">
        <v>1158</v>
      </c>
    </row>
    <row r="323" spans="1:6" ht="23.25" x14ac:dyDescent="0.35">
      <c r="A323" s="52" t="s">
        <v>1159</v>
      </c>
      <c r="B323" s="53" t="s">
        <v>1160</v>
      </c>
    </row>
    <row r="324" spans="1:6" ht="23.25" x14ac:dyDescent="0.35">
      <c r="A324" s="52" t="s">
        <v>1161</v>
      </c>
      <c r="B324" s="68" t="s">
        <v>1162</v>
      </c>
      <c r="E324" s="94">
        <v>5245406</v>
      </c>
    </row>
    <row r="325" spans="1:6" ht="23.25" x14ac:dyDescent="0.35">
      <c r="A325" s="52" t="s">
        <v>1163</v>
      </c>
      <c r="B325" s="53" t="s">
        <v>1164</v>
      </c>
    </row>
    <row r="326" spans="1:6" ht="23.25" x14ac:dyDescent="0.35">
      <c r="A326" s="52" t="s">
        <v>1165</v>
      </c>
      <c r="B326" s="53" t="s">
        <v>1166</v>
      </c>
      <c r="C326" s="54" t="s">
        <v>1167</v>
      </c>
      <c r="D326" s="55" t="s">
        <v>1143</v>
      </c>
    </row>
    <row r="327" spans="1:6" ht="23.25" x14ac:dyDescent="0.35">
      <c r="A327" s="52" t="s">
        <v>1168</v>
      </c>
      <c r="D327" s="55" t="s">
        <v>1169</v>
      </c>
    </row>
    <row r="328" spans="1:6" ht="23.25" x14ac:dyDescent="0.35">
      <c r="A328" s="52" t="s">
        <v>1170</v>
      </c>
      <c r="B328" s="53" t="s">
        <v>1171</v>
      </c>
      <c r="C328" s="54" t="s">
        <v>1172</v>
      </c>
      <c r="D328" s="55" t="s">
        <v>1173</v>
      </c>
    </row>
    <row r="329" spans="1:6" ht="23.25" x14ac:dyDescent="0.35">
      <c r="A329" s="96" t="s">
        <v>1174</v>
      </c>
      <c r="B329" s="118" t="s">
        <v>1175</v>
      </c>
    </row>
    <row r="330" spans="1:6" ht="23.25" x14ac:dyDescent="0.35">
      <c r="A330" s="52" t="s">
        <v>1176</v>
      </c>
      <c r="B330" s="53" t="s">
        <v>1171</v>
      </c>
      <c r="C330" s="54" t="s">
        <v>1172</v>
      </c>
      <c r="D330" s="55" t="s">
        <v>1173</v>
      </c>
    </row>
    <row r="331" spans="1:6" ht="23.25" x14ac:dyDescent="0.35">
      <c r="A331" s="52" t="s">
        <v>1177</v>
      </c>
      <c r="B331" s="53" t="s">
        <v>1178</v>
      </c>
    </row>
    <row r="332" spans="1:6" ht="23.25" x14ac:dyDescent="0.35">
      <c r="A332" s="52" t="s">
        <v>1179</v>
      </c>
      <c r="B332" s="53" t="s">
        <v>1180</v>
      </c>
      <c r="C332" s="54" t="s">
        <v>1181</v>
      </c>
      <c r="D332" s="72" t="s">
        <v>1182</v>
      </c>
    </row>
    <row r="333" spans="1:6" ht="23.25" x14ac:dyDescent="0.35">
      <c r="A333" s="52" t="s">
        <v>1183</v>
      </c>
      <c r="B333" s="53" t="s">
        <v>1184</v>
      </c>
      <c r="D333" s="55" t="s">
        <v>1185</v>
      </c>
    </row>
    <row r="334" spans="1:6" ht="23.25" x14ac:dyDescent="0.35">
      <c r="A334" s="52" t="s">
        <v>1186</v>
      </c>
      <c r="B334" s="53" t="s">
        <v>1187</v>
      </c>
    </row>
    <row r="335" spans="1:6" ht="23.25" x14ac:dyDescent="0.35">
      <c r="A335" s="52" t="s">
        <v>1188</v>
      </c>
      <c r="B335" s="53" t="s">
        <v>1189</v>
      </c>
      <c r="D335" s="55" t="s">
        <v>1190</v>
      </c>
      <c r="F335" s="82" t="s">
        <v>1191</v>
      </c>
    </row>
    <row r="336" spans="1:6" ht="23.25" x14ac:dyDescent="0.35">
      <c r="A336" s="52" t="s">
        <v>1192</v>
      </c>
      <c r="B336" s="53" t="s">
        <v>1193</v>
      </c>
      <c r="D336" s="55" t="s">
        <v>1194</v>
      </c>
      <c r="E336" s="55" t="s">
        <v>1195</v>
      </c>
      <c r="F336" s="82"/>
    </row>
    <row r="337" spans="1:8" ht="23.25" x14ac:dyDescent="0.35">
      <c r="A337" s="52" t="s">
        <v>1196</v>
      </c>
      <c r="B337" s="53" t="s">
        <v>1197</v>
      </c>
      <c r="C337" s="54" t="s">
        <v>1198</v>
      </c>
      <c r="D337" s="55" t="s">
        <v>1199</v>
      </c>
      <c r="F337" s="82"/>
    </row>
    <row r="338" spans="1:8" ht="23.25" x14ac:dyDescent="0.35">
      <c r="A338" s="52" t="s">
        <v>1200</v>
      </c>
      <c r="B338" s="53" t="s">
        <v>1201</v>
      </c>
      <c r="F338" s="82"/>
    </row>
    <row r="339" spans="1:8" ht="23.25" x14ac:dyDescent="0.35">
      <c r="A339" s="52" t="s">
        <v>1202</v>
      </c>
      <c r="D339" s="55" t="s">
        <v>1203</v>
      </c>
    </row>
    <row r="340" spans="1:8" ht="21" x14ac:dyDescent="0.35">
      <c r="A340" s="52" t="s">
        <v>13</v>
      </c>
      <c r="B340" s="119" t="s">
        <v>1204</v>
      </c>
      <c r="C340" s="54" t="s">
        <v>1205</v>
      </c>
      <c r="D340" s="55" t="s">
        <v>1206</v>
      </c>
      <c r="E340" s="72" t="s">
        <v>1207</v>
      </c>
      <c r="G340" s="47" t="s">
        <v>1208</v>
      </c>
      <c r="H340" s="47" t="s">
        <v>1209</v>
      </c>
    </row>
    <row r="341" spans="1:8" ht="23.25" x14ac:dyDescent="0.35">
      <c r="A341" s="52" t="s">
        <v>1210</v>
      </c>
      <c r="B341" s="53" t="s">
        <v>1211</v>
      </c>
      <c r="C341" s="54" t="s">
        <v>1212</v>
      </c>
      <c r="D341" s="72" t="s">
        <v>1213</v>
      </c>
      <c r="E341" s="72"/>
    </row>
    <row r="342" spans="1:8" ht="23.25" x14ac:dyDescent="0.35">
      <c r="A342" s="52" t="s">
        <v>1214</v>
      </c>
      <c r="B342" s="53" t="s">
        <v>1215</v>
      </c>
      <c r="D342" s="72"/>
      <c r="E342" s="72"/>
    </row>
    <row r="343" spans="1:8" ht="23.25" x14ac:dyDescent="0.35">
      <c r="A343" s="52" t="s">
        <v>1216</v>
      </c>
      <c r="B343" s="53" t="s">
        <v>1217</v>
      </c>
      <c r="C343" s="54" t="s">
        <v>1218</v>
      </c>
      <c r="E343" s="72"/>
    </row>
    <row r="344" spans="1:8" ht="23.25" x14ac:dyDescent="0.35">
      <c r="A344" s="52" t="s">
        <v>1219</v>
      </c>
      <c r="B344" s="120" t="s">
        <v>1220</v>
      </c>
      <c r="C344" s="62" t="s">
        <v>1221</v>
      </c>
      <c r="D344" s="121" t="s">
        <v>1222</v>
      </c>
      <c r="E344" s="72"/>
    </row>
    <row r="345" spans="1:8" ht="23.25" x14ac:dyDescent="0.35">
      <c r="A345" s="122" t="s">
        <v>1223</v>
      </c>
      <c r="B345" s="68" t="s">
        <v>1224</v>
      </c>
      <c r="C345" s="62"/>
      <c r="D345" s="123" t="s">
        <v>1225</v>
      </c>
      <c r="E345" s="123" t="s">
        <v>1226</v>
      </c>
      <c r="G345" s="63" t="s">
        <v>1227</v>
      </c>
    </row>
    <row r="346" spans="1:8" ht="23.25" x14ac:dyDescent="0.35">
      <c r="A346" s="52" t="s">
        <v>1228</v>
      </c>
      <c r="B346" s="53" t="s">
        <v>1229</v>
      </c>
      <c r="C346" s="54" t="s">
        <v>1230</v>
      </c>
      <c r="D346" s="72" t="s">
        <v>1231</v>
      </c>
      <c r="E346" s="72"/>
    </row>
    <row r="347" spans="1:8" ht="23.25" x14ac:dyDescent="0.35">
      <c r="A347" s="52" t="s">
        <v>1232</v>
      </c>
      <c r="B347" s="53" t="s">
        <v>1233</v>
      </c>
      <c r="D347" s="55" t="s">
        <v>1234</v>
      </c>
    </row>
    <row r="348" spans="1:8" ht="23.25" x14ac:dyDescent="0.35">
      <c r="A348" s="52" t="s">
        <v>1235</v>
      </c>
      <c r="D348" s="55" t="s">
        <v>1236</v>
      </c>
    </row>
    <row r="349" spans="1:8" ht="23.25" x14ac:dyDescent="0.35">
      <c r="A349" s="52" t="s">
        <v>1237</v>
      </c>
      <c r="D349" s="55" t="s">
        <v>1238</v>
      </c>
    </row>
    <row r="350" spans="1:8" ht="23.25" x14ac:dyDescent="0.35">
      <c r="A350" s="52" t="s">
        <v>1239</v>
      </c>
      <c r="B350" s="53" t="s">
        <v>1240</v>
      </c>
      <c r="C350" s="54" t="s">
        <v>1241</v>
      </c>
    </row>
    <row r="351" spans="1:8" ht="23.25" x14ac:dyDescent="0.35">
      <c r="A351" s="52" t="s">
        <v>1242</v>
      </c>
      <c r="C351" s="54" t="s">
        <v>1243</v>
      </c>
    </row>
    <row r="352" spans="1:8" ht="23.25" x14ac:dyDescent="0.35">
      <c r="A352" s="52" t="s">
        <v>1244</v>
      </c>
      <c r="B352" s="53" t="s">
        <v>1245</v>
      </c>
    </row>
    <row r="353" spans="1:7" ht="23.25" x14ac:dyDescent="0.35">
      <c r="A353" s="124" t="s">
        <v>1246</v>
      </c>
      <c r="C353" s="102" t="s">
        <v>1247</v>
      </c>
    </row>
    <row r="354" spans="1:7" ht="23.25" x14ac:dyDescent="0.35">
      <c r="A354" s="52" t="s">
        <v>1248</v>
      </c>
      <c r="B354" s="53" t="s">
        <v>1249</v>
      </c>
    </row>
    <row r="355" spans="1:7" ht="23.25" x14ac:dyDescent="0.35">
      <c r="A355" s="52" t="s">
        <v>1250</v>
      </c>
      <c r="B355" s="53" t="s">
        <v>1251</v>
      </c>
      <c r="C355" s="54" t="s">
        <v>1252</v>
      </c>
      <c r="D355" s="55" t="s">
        <v>1253</v>
      </c>
    </row>
    <row r="356" spans="1:7" ht="23.25" x14ac:dyDescent="0.35">
      <c r="A356" s="52" t="s">
        <v>1254</v>
      </c>
      <c r="B356" s="53" t="s">
        <v>1255</v>
      </c>
    </row>
    <row r="357" spans="1:7" ht="23.25" x14ac:dyDescent="0.35">
      <c r="A357" s="52" t="s">
        <v>1256</v>
      </c>
      <c r="B357" s="53" t="s">
        <v>1257</v>
      </c>
      <c r="E357" s="55" t="s">
        <v>1258</v>
      </c>
    </row>
    <row r="358" spans="1:7" ht="23.25" x14ac:dyDescent="0.35">
      <c r="A358" s="52" t="s">
        <v>1259</v>
      </c>
      <c r="B358" s="53" t="s">
        <v>1260</v>
      </c>
    </row>
    <row r="359" spans="1:7" ht="23.25" x14ac:dyDescent="0.35">
      <c r="A359" s="52" t="s">
        <v>1261</v>
      </c>
      <c r="C359" s="54" t="s">
        <v>1262</v>
      </c>
    </row>
    <row r="360" spans="1:7" ht="23.25" x14ac:dyDescent="0.35">
      <c r="A360" s="52" t="s">
        <v>1263</v>
      </c>
      <c r="B360" s="53" t="s">
        <v>1264</v>
      </c>
      <c r="C360" s="54" t="s">
        <v>1265</v>
      </c>
      <c r="G360" s="88"/>
    </row>
    <row r="361" spans="1:7" ht="23.25" x14ac:dyDescent="0.35">
      <c r="A361" s="52" t="s">
        <v>1266</v>
      </c>
      <c r="B361" s="53" t="s">
        <v>1267</v>
      </c>
      <c r="G361" s="88"/>
    </row>
    <row r="362" spans="1:7" ht="25.5" customHeight="1" x14ac:dyDescent="0.35">
      <c r="A362" s="52" t="s">
        <v>1268</v>
      </c>
      <c r="B362" s="53" t="s">
        <v>1269</v>
      </c>
    </row>
    <row r="363" spans="1:7" ht="25.5" customHeight="1" x14ac:dyDescent="0.35">
      <c r="A363" s="52" t="s">
        <v>1270</v>
      </c>
      <c r="B363" s="53" t="s">
        <v>1271</v>
      </c>
    </row>
    <row r="364" spans="1:7" ht="23.25" x14ac:dyDescent="0.35">
      <c r="A364" s="52" t="s">
        <v>1272</v>
      </c>
      <c r="B364" s="53" t="s">
        <v>1273</v>
      </c>
    </row>
    <row r="365" spans="1:7" ht="23.25" x14ac:dyDescent="0.35">
      <c r="A365" s="52" t="s">
        <v>1274</v>
      </c>
      <c r="B365" s="53" t="s">
        <v>1275</v>
      </c>
    </row>
    <row r="366" spans="1:7" ht="23.25" x14ac:dyDescent="0.35">
      <c r="A366" s="52" t="s">
        <v>1276</v>
      </c>
      <c r="B366" s="53" t="s">
        <v>1277</v>
      </c>
      <c r="C366" s="59" t="s">
        <v>1278</v>
      </c>
    </row>
    <row r="367" spans="1:7" ht="23.25" x14ac:dyDescent="0.35">
      <c r="A367" s="52" t="s">
        <v>1279</v>
      </c>
      <c r="B367" s="53" t="s">
        <v>1280</v>
      </c>
      <c r="C367" s="54" t="s">
        <v>1281</v>
      </c>
    </row>
    <row r="368" spans="1:7" ht="23.25" x14ac:dyDescent="0.35">
      <c r="A368" s="52" t="s">
        <v>1282</v>
      </c>
      <c r="B368" s="53" t="s">
        <v>1283</v>
      </c>
    </row>
    <row r="369" spans="1:8" ht="23.25" x14ac:dyDescent="0.35">
      <c r="A369" s="52" t="s">
        <v>1284</v>
      </c>
      <c r="B369" s="53" t="s">
        <v>1285</v>
      </c>
      <c r="C369" s="54" t="s">
        <v>1286</v>
      </c>
    </row>
    <row r="370" spans="1:8" ht="23.25" x14ac:dyDescent="0.35">
      <c r="A370" s="52" t="s">
        <v>1287</v>
      </c>
      <c r="B370" s="53" t="s">
        <v>1288</v>
      </c>
      <c r="C370" s="54" t="s">
        <v>1289</v>
      </c>
      <c r="D370" s="125" t="s">
        <v>1290</v>
      </c>
    </row>
    <row r="371" spans="1:8" ht="23.25" x14ac:dyDescent="0.35">
      <c r="A371" s="52" t="s">
        <v>1291</v>
      </c>
      <c r="B371" s="53" t="s">
        <v>1292</v>
      </c>
      <c r="C371" s="54" t="s">
        <v>1293</v>
      </c>
    </row>
    <row r="372" spans="1:8" ht="23.25" x14ac:dyDescent="0.35">
      <c r="A372" s="52" t="s">
        <v>1294</v>
      </c>
      <c r="B372" s="53" t="s">
        <v>1295</v>
      </c>
      <c r="C372" s="54" t="s">
        <v>1296</v>
      </c>
      <c r="D372" s="72" t="s">
        <v>1297</v>
      </c>
    </row>
    <row r="373" spans="1:8" ht="23.25" x14ac:dyDescent="0.35">
      <c r="A373" s="52" t="s">
        <v>1298</v>
      </c>
      <c r="B373" s="53" t="s">
        <v>1299</v>
      </c>
      <c r="C373" s="54" t="s">
        <v>1300</v>
      </c>
      <c r="D373" s="72" t="s">
        <v>1301</v>
      </c>
      <c r="E373" s="55" t="s">
        <v>1302</v>
      </c>
      <c r="F373" s="47" t="s">
        <v>1303</v>
      </c>
      <c r="H373" s="47" t="s">
        <v>1304</v>
      </c>
    </row>
    <row r="374" spans="1:8" ht="23.25" x14ac:dyDescent="0.35">
      <c r="A374" s="52" t="s">
        <v>1298</v>
      </c>
      <c r="B374" s="126" t="s">
        <v>1305</v>
      </c>
      <c r="D374" s="72"/>
    </row>
    <row r="375" spans="1:8" ht="23.25" x14ac:dyDescent="0.35">
      <c r="A375" s="52" t="s">
        <v>1298</v>
      </c>
      <c r="B375" s="126" t="s">
        <v>1306</v>
      </c>
      <c r="C375" s="54" t="s">
        <v>1307</v>
      </c>
      <c r="D375" s="72"/>
    </row>
    <row r="376" spans="1:8" ht="23.25" x14ac:dyDescent="0.35">
      <c r="A376" s="52" t="s">
        <v>1298</v>
      </c>
      <c r="B376" s="53" t="s">
        <v>1308</v>
      </c>
      <c r="D376" s="72" t="s">
        <v>1309</v>
      </c>
      <c r="F376" s="47" t="s">
        <v>1310</v>
      </c>
      <c r="H376" s="47" t="s">
        <v>1311</v>
      </c>
    </row>
    <row r="377" spans="1:8" ht="23.25" x14ac:dyDescent="0.35">
      <c r="A377" s="52" t="s">
        <v>1312</v>
      </c>
      <c r="B377" s="53" t="s">
        <v>1313</v>
      </c>
      <c r="D377" s="54"/>
      <c r="E377" s="56"/>
    </row>
    <row r="378" spans="1:8" ht="23.25" x14ac:dyDescent="0.35">
      <c r="A378" s="52" t="s">
        <v>1314</v>
      </c>
      <c r="B378" s="53" t="s">
        <v>1315</v>
      </c>
      <c r="D378" s="54"/>
      <c r="E378" s="56"/>
    </row>
    <row r="379" spans="1:8" ht="23.25" x14ac:dyDescent="0.35">
      <c r="A379" s="52" t="s">
        <v>1316</v>
      </c>
      <c r="B379" s="53" t="s">
        <v>1317</v>
      </c>
      <c r="C379" s="54" t="s">
        <v>1318</v>
      </c>
      <c r="D379" s="54" t="s">
        <v>1319</v>
      </c>
      <c r="E379" s="56"/>
    </row>
    <row r="380" spans="1:8" ht="23.25" x14ac:dyDescent="0.35">
      <c r="A380" s="52" t="s">
        <v>1320</v>
      </c>
      <c r="B380" s="53" t="s">
        <v>1321</v>
      </c>
      <c r="D380" s="55" t="s">
        <v>1322</v>
      </c>
    </row>
    <row r="381" spans="1:8" ht="23.25" x14ac:dyDescent="0.35">
      <c r="A381" s="52" t="s">
        <v>1323</v>
      </c>
      <c r="B381" s="53" t="s">
        <v>1324</v>
      </c>
    </row>
    <row r="382" spans="1:8" ht="23.25" x14ac:dyDescent="0.35">
      <c r="A382" s="52" t="s">
        <v>1325</v>
      </c>
      <c r="B382" s="53" t="s">
        <v>1326</v>
      </c>
    </row>
    <row r="383" spans="1:8" ht="23.25" x14ac:dyDescent="0.35">
      <c r="A383" s="52" t="s">
        <v>1327</v>
      </c>
      <c r="B383" s="53" t="s">
        <v>1328</v>
      </c>
      <c r="C383" s="54" t="s">
        <v>1329</v>
      </c>
      <c r="D383" s="55" t="s">
        <v>1330</v>
      </c>
      <c r="E383" s="58" t="s">
        <v>1331</v>
      </c>
    </row>
    <row r="384" spans="1:8" ht="23.25" x14ac:dyDescent="0.35">
      <c r="A384" s="52" t="s">
        <v>1332</v>
      </c>
      <c r="B384" s="53" t="s">
        <v>1333</v>
      </c>
      <c r="E384" s="58"/>
    </row>
    <row r="385" spans="1:6" ht="23.25" x14ac:dyDescent="0.35">
      <c r="A385" s="52" t="s">
        <v>1334</v>
      </c>
      <c r="B385" s="53" t="s">
        <v>1335</v>
      </c>
    </row>
    <row r="386" spans="1:6" ht="23.25" x14ac:dyDescent="0.35">
      <c r="A386" s="52" t="s">
        <v>1336</v>
      </c>
      <c r="B386" s="53" t="s">
        <v>1337</v>
      </c>
      <c r="D386" s="55" t="s">
        <v>1338</v>
      </c>
    </row>
    <row r="387" spans="1:6" ht="23.25" x14ac:dyDescent="0.35">
      <c r="A387" s="52" t="s">
        <v>1339</v>
      </c>
      <c r="B387" s="53" t="s">
        <v>1340</v>
      </c>
      <c r="C387" s="70" t="s">
        <v>1341</v>
      </c>
      <c r="D387" s="127" t="s">
        <v>1342</v>
      </c>
      <c r="F387" s="66" t="s">
        <v>1343</v>
      </c>
    </row>
    <row r="388" spans="1:6" ht="23.25" x14ac:dyDescent="0.35">
      <c r="A388" s="52" t="s">
        <v>1344</v>
      </c>
      <c r="B388" s="53" t="s">
        <v>1345</v>
      </c>
    </row>
    <row r="389" spans="1:6" ht="23.25" x14ac:dyDescent="0.35">
      <c r="A389" s="92" t="s">
        <v>1346</v>
      </c>
      <c r="B389" s="53" t="s">
        <v>1347</v>
      </c>
      <c r="C389" s="54" t="s">
        <v>1348</v>
      </c>
    </row>
    <row r="390" spans="1:6" ht="23.25" x14ac:dyDescent="0.35">
      <c r="A390" s="52" t="s">
        <v>1349</v>
      </c>
      <c r="B390" s="53" t="s">
        <v>1350</v>
      </c>
      <c r="E390" s="55" t="s">
        <v>1351</v>
      </c>
    </row>
    <row r="391" spans="1:6" ht="23.25" x14ac:dyDescent="0.35">
      <c r="A391" s="52" t="s">
        <v>1352</v>
      </c>
      <c r="E391" s="55" t="s">
        <v>1353</v>
      </c>
    </row>
    <row r="392" spans="1:6" ht="25.5" x14ac:dyDescent="0.35">
      <c r="A392" s="52" t="s">
        <v>1354</v>
      </c>
      <c r="B392" s="128" t="s">
        <v>1355</v>
      </c>
      <c r="C392" s="59" t="s">
        <v>1356</v>
      </c>
      <c r="D392" s="55" t="s">
        <v>1357</v>
      </c>
      <c r="E392" s="89" t="s">
        <v>1358</v>
      </c>
    </row>
    <row r="393" spans="1:6" ht="23.25" x14ac:dyDescent="0.35">
      <c r="A393" s="52" t="s">
        <v>1359</v>
      </c>
      <c r="B393" s="53" t="s">
        <v>1360</v>
      </c>
      <c r="C393" s="54" t="s">
        <v>1361</v>
      </c>
      <c r="D393" s="55" t="s">
        <v>1362</v>
      </c>
    </row>
    <row r="394" spans="1:6" ht="23.25" x14ac:dyDescent="0.35">
      <c r="A394" s="52" t="s">
        <v>1363</v>
      </c>
      <c r="B394" s="53" t="s">
        <v>1364</v>
      </c>
      <c r="C394" s="54" t="s">
        <v>1365</v>
      </c>
      <c r="E394" s="55" t="s">
        <v>1366</v>
      </c>
    </row>
    <row r="395" spans="1:6" ht="23.25" x14ac:dyDescent="0.35">
      <c r="A395" s="52" t="s">
        <v>1367</v>
      </c>
      <c r="B395" s="53" t="s">
        <v>1368</v>
      </c>
    </row>
    <row r="396" spans="1:6" ht="23.25" x14ac:dyDescent="0.35">
      <c r="A396" s="52" t="s">
        <v>1369</v>
      </c>
      <c r="B396" s="53" t="s">
        <v>1370</v>
      </c>
      <c r="D396" s="55" t="s">
        <v>1371</v>
      </c>
    </row>
    <row r="397" spans="1:6" ht="23.25" x14ac:dyDescent="0.35">
      <c r="A397" s="52" t="s">
        <v>1372</v>
      </c>
      <c r="B397" s="53" t="s">
        <v>1373</v>
      </c>
    </row>
    <row r="398" spans="1:6" ht="23.25" x14ac:dyDescent="0.35">
      <c r="A398" s="52" t="s">
        <v>1374</v>
      </c>
      <c r="B398" s="53" t="s">
        <v>1375</v>
      </c>
      <c r="E398" s="55" t="s">
        <v>1376</v>
      </c>
    </row>
    <row r="399" spans="1:6" ht="23.25" x14ac:dyDescent="0.35">
      <c r="A399" s="52" t="s">
        <v>1377</v>
      </c>
      <c r="B399" s="53" t="s">
        <v>1378</v>
      </c>
      <c r="E399" s="55" t="s">
        <v>1379</v>
      </c>
    </row>
    <row r="400" spans="1:6" ht="46.5" x14ac:dyDescent="0.25">
      <c r="A400" s="129" t="s">
        <v>1380</v>
      </c>
      <c r="B400" s="130" t="s">
        <v>1381</v>
      </c>
      <c r="C400" s="131"/>
      <c r="D400" s="66">
        <v>2310330</v>
      </c>
    </row>
    <row r="401" spans="1:9" ht="23.25" x14ac:dyDescent="0.25">
      <c r="A401" s="129" t="s">
        <v>1382</v>
      </c>
      <c r="B401" s="130" t="s">
        <v>1383</v>
      </c>
      <c r="C401" s="131" t="s">
        <v>1384</v>
      </c>
      <c r="D401" s="66">
        <v>5360434</v>
      </c>
    </row>
    <row r="402" spans="1:9" ht="23.25" x14ac:dyDescent="0.35">
      <c r="A402" s="52" t="s">
        <v>1385</v>
      </c>
      <c r="B402" s="53" t="s">
        <v>1386</v>
      </c>
    </row>
    <row r="403" spans="1:9" ht="23.25" x14ac:dyDescent="0.35">
      <c r="A403" s="52" t="s">
        <v>1387</v>
      </c>
    </row>
    <row r="404" spans="1:9" ht="23.25" x14ac:dyDescent="0.35">
      <c r="A404" s="52" t="s">
        <v>1388</v>
      </c>
      <c r="B404" s="53" t="s">
        <v>1389</v>
      </c>
    </row>
    <row r="405" spans="1:9" ht="23.25" x14ac:dyDescent="0.35">
      <c r="A405" s="52" t="s">
        <v>1390</v>
      </c>
      <c r="B405" s="53" t="s">
        <v>1391</v>
      </c>
    </row>
    <row r="406" spans="1:9" ht="23.25" x14ac:dyDescent="0.35">
      <c r="A406" s="52" t="s">
        <v>1392</v>
      </c>
      <c r="B406" s="53" t="s">
        <v>1393</v>
      </c>
      <c r="C406" s="132" t="s">
        <v>1394</v>
      </c>
    </row>
    <row r="407" spans="1:9" ht="23.25" x14ac:dyDescent="0.35">
      <c r="A407" s="52" t="s">
        <v>1395</v>
      </c>
      <c r="B407" s="53" t="s">
        <v>1396</v>
      </c>
    </row>
    <row r="408" spans="1:9" ht="23.25" x14ac:dyDescent="0.35">
      <c r="A408" s="52" t="s">
        <v>1397</v>
      </c>
      <c r="B408" s="53" t="s">
        <v>1398</v>
      </c>
      <c r="C408" s="54" t="s">
        <v>1399</v>
      </c>
    </row>
    <row r="409" spans="1:9" ht="23.25" x14ac:dyDescent="0.35">
      <c r="A409" s="52" t="s">
        <v>1400</v>
      </c>
      <c r="C409" s="54" t="s">
        <v>1401</v>
      </c>
    </row>
    <row r="410" spans="1:9" ht="23.25" x14ac:dyDescent="0.35">
      <c r="A410" s="52" t="s">
        <v>1402</v>
      </c>
      <c r="B410" s="53" t="s">
        <v>1403</v>
      </c>
      <c r="D410" s="55" t="s">
        <v>1404</v>
      </c>
    </row>
    <row r="411" spans="1:9" ht="23.25" x14ac:dyDescent="0.35">
      <c r="A411" s="52" t="s">
        <v>1405</v>
      </c>
      <c r="B411" s="53" t="s">
        <v>1406</v>
      </c>
    </row>
    <row r="412" spans="1:9" ht="23.25" x14ac:dyDescent="0.35">
      <c r="A412" s="52" t="s">
        <v>1407</v>
      </c>
      <c r="B412" s="53" t="s">
        <v>1408</v>
      </c>
    </row>
    <row r="413" spans="1:9" ht="23.25" x14ac:dyDescent="0.35">
      <c r="A413" s="52" t="s">
        <v>1409</v>
      </c>
      <c r="B413" s="53" t="s">
        <v>1410</v>
      </c>
      <c r="C413" s="54" t="s">
        <v>1411</v>
      </c>
      <c r="I413" s="55"/>
    </row>
    <row r="414" spans="1:9" ht="23.25" x14ac:dyDescent="0.35">
      <c r="A414" s="52" t="s">
        <v>1412</v>
      </c>
      <c r="B414" s="53" t="s">
        <v>1413</v>
      </c>
    </row>
    <row r="415" spans="1:9" ht="23.25" x14ac:dyDescent="0.35">
      <c r="A415" s="52" t="s">
        <v>1414</v>
      </c>
      <c r="B415" s="53" t="s">
        <v>1415</v>
      </c>
      <c r="C415" s="54" t="s">
        <v>1416</v>
      </c>
    </row>
    <row r="416" spans="1:9" ht="23.25" x14ac:dyDescent="0.35">
      <c r="A416" s="52" t="s">
        <v>1417</v>
      </c>
      <c r="B416" s="53" t="s">
        <v>1418</v>
      </c>
      <c r="C416" s="54" t="s">
        <v>1419</v>
      </c>
    </row>
    <row r="417" spans="1:5" ht="23.25" x14ac:dyDescent="0.35">
      <c r="A417" s="52" t="s">
        <v>1420</v>
      </c>
      <c r="C417" s="54" t="s">
        <v>1421</v>
      </c>
      <c r="D417" s="55" t="s">
        <v>1422</v>
      </c>
    </row>
    <row r="418" spans="1:5" ht="23.25" x14ac:dyDescent="0.35">
      <c r="A418" s="52" t="s">
        <v>1423</v>
      </c>
      <c r="B418" s="53" t="s">
        <v>1424</v>
      </c>
    </row>
    <row r="419" spans="1:5" ht="23.25" x14ac:dyDescent="0.35">
      <c r="A419" s="52" t="s">
        <v>1425</v>
      </c>
      <c r="B419" s="53" t="s">
        <v>1426</v>
      </c>
      <c r="E419" s="47"/>
    </row>
    <row r="420" spans="1:5" ht="23.25" x14ac:dyDescent="0.35">
      <c r="A420" s="52" t="s">
        <v>1427</v>
      </c>
      <c r="C420" s="54" t="s">
        <v>1428</v>
      </c>
      <c r="E420" s="47"/>
    </row>
    <row r="421" spans="1:5" ht="23.25" x14ac:dyDescent="0.35">
      <c r="A421" s="52" t="s">
        <v>1429</v>
      </c>
      <c r="C421" s="91" t="s">
        <v>1430</v>
      </c>
    </row>
    <row r="422" spans="1:5" ht="23.25" x14ac:dyDescent="0.35">
      <c r="A422" s="52" t="s">
        <v>1431</v>
      </c>
      <c r="B422" s="53" t="s">
        <v>1432</v>
      </c>
      <c r="C422" s="91"/>
    </row>
    <row r="423" spans="1:5" ht="23.25" x14ac:dyDescent="0.35">
      <c r="A423" s="52" t="s">
        <v>1433</v>
      </c>
      <c r="B423" s="53" t="s">
        <v>1434</v>
      </c>
      <c r="C423" s="54" t="s">
        <v>1435</v>
      </c>
    </row>
    <row r="424" spans="1:5" ht="23.25" x14ac:dyDescent="0.35">
      <c r="A424" s="52" t="s">
        <v>1436</v>
      </c>
      <c r="C424" s="54" t="s">
        <v>1437</v>
      </c>
    </row>
    <row r="425" spans="1:5" ht="23.25" x14ac:dyDescent="0.35">
      <c r="A425" s="52" t="s">
        <v>1438</v>
      </c>
      <c r="C425" s="54" t="s">
        <v>1439</v>
      </c>
    </row>
    <row r="426" spans="1:5" ht="23.25" x14ac:dyDescent="0.35">
      <c r="A426" s="52" t="s">
        <v>1440</v>
      </c>
      <c r="B426" s="53" t="s">
        <v>1441</v>
      </c>
    </row>
    <row r="427" spans="1:5" ht="23.25" x14ac:dyDescent="0.35">
      <c r="A427" s="52" t="s">
        <v>1442</v>
      </c>
      <c r="B427" s="53" t="s">
        <v>1443</v>
      </c>
    </row>
    <row r="428" spans="1:5" ht="23.25" x14ac:dyDescent="0.35">
      <c r="A428" s="52" t="s">
        <v>1444</v>
      </c>
      <c r="C428" s="54" t="s">
        <v>1445</v>
      </c>
    </row>
    <row r="429" spans="1:5" ht="23.25" x14ac:dyDescent="0.35">
      <c r="A429" s="52" t="s">
        <v>1446</v>
      </c>
      <c r="B429" s="53" t="s">
        <v>1447</v>
      </c>
    </row>
    <row r="430" spans="1:5" ht="23.25" x14ac:dyDescent="0.35">
      <c r="A430" s="52" t="s">
        <v>1448</v>
      </c>
      <c r="C430" s="54" t="s">
        <v>1449</v>
      </c>
    </row>
    <row r="431" spans="1:5" ht="23.25" x14ac:dyDescent="0.35">
      <c r="A431" s="52" t="s">
        <v>1450</v>
      </c>
      <c r="B431" s="53" t="s">
        <v>1451</v>
      </c>
    </row>
    <row r="432" spans="1:5" ht="23.25" x14ac:dyDescent="0.35">
      <c r="A432" s="52" t="s">
        <v>1452</v>
      </c>
      <c r="B432" s="53" t="s">
        <v>1453</v>
      </c>
      <c r="C432" s="54" t="s">
        <v>1454</v>
      </c>
      <c r="D432" s="55" t="s">
        <v>1455</v>
      </c>
      <c r="E432" s="55" t="s">
        <v>1456</v>
      </c>
    </row>
    <row r="433" spans="1:5" ht="23.25" x14ac:dyDescent="0.35">
      <c r="A433" s="52" t="s">
        <v>1457</v>
      </c>
      <c r="B433" s="53" t="s">
        <v>1458</v>
      </c>
      <c r="C433" s="54" t="s">
        <v>1459</v>
      </c>
    </row>
    <row r="434" spans="1:5" ht="23.25" x14ac:dyDescent="0.35">
      <c r="A434" s="52" t="s">
        <v>1460</v>
      </c>
      <c r="B434" s="53" t="s">
        <v>1461</v>
      </c>
      <c r="C434" s="54" t="s">
        <v>1462</v>
      </c>
    </row>
    <row r="435" spans="1:5" ht="23.25" x14ac:dyDescent="0.35">
      <c r="A435" s="52" t="s">
        <v>1463</v>
      </c>
      <c r="C435" s="54" t="s">
        <v>1464</v>
      </c>
    </row>
    <row r="436" spans="1:5" ht="23.25" x14ac:dyDescent="0.35">
      <c r="A436" s="92" t="s">
        <v>1465</v>
      </c>
      <c r="B436" s="53" t="s">
        <v>1466</v>
      </c>
    </row>
    <row r="437" spans="1:5" ht="23.25" x14ac:dyDescent="0.35">
      <c r="A437" s="52" t="s">
        <v>1467</v>
      </c>
      <c r="C437" s="54" t="s">
        <v>1468</v>
      </c>
    </row>
    <row r="438" spans="1:5" ht="23.25" x14ac:dyDescent="0.35">
      <c r="A438" s="52" t="s">
        <v>1469</v>
      </c>
      <c r="C438" s="54" t="s">
        <v>1470</v>
      </c>
    </row>
    <row r="439" spans="1:5" ht="23.25" x14ac:dyDescent="0.35">
      <c r="A439" s="52" t="s">
        <v>1471</v>
      </c>
      <c r="B439" s="53" t="s">
        <v>1472</v>
      </c>
    </row>
    <row r="440" spans="1:5" ht="23.25" x14ac:dyDescent="0.35">
      <c r="A440" s="52" t="s">
        <v>1473</v>
      </c>
      <c r="B440" s="53" t="s">
        <v>1474</v>
      </c>
      <c r="C440" s="54" t="s">
        <v>1475</v>
      </c>
    </row>
    <row r="441" spans="1:5" ht="23.25" x14ac:dyDescent="0.35">
      <c r="A441" s="52" t="s">
        <v>1476</v>
      </c>
      <c r="C441" s="54" t="s">
        <v>1477</v>
      </c>
    </row>
    <row r="442" spans="1:5" ht="28.5" customHeight="1" x14ac:dyDescent="0.35">
      <c r="A442" s="52" t="s">
        <v>1478</v>
      </c>
      <c r="B442" s="53" t="s">
        <v>1479</v>
      </c>
    </row>
    <row r="443" spans="1:5" ht="28.5" customHeight="1" x14ac:dyDescent="0.35">
      <c r="A443" s="52" t="s">
        <v>1480</v>
      </c>
      <c r="B443" s="133" t="s">
        <v>1481</v>
      </c>
      <c r="C443" s="54" t="s">
        <v>1482</v>
      </c>
    </row>
    <row r="444" spans="1:5" ht="23.25" x14ac:dyDescent="0.35">
      <c r="A444" s="52" t="s">
        <v>1483</v>
      </c>
      <c r="B444" s="53" t="s">
        <v>1484</v>
      </c>
      <c r="C444" s="54" t="s">
        <v>1485</v>
      </c>
    </row>
    <row r="445" spans="1:5" ht="23.25" x14ac:dyDescent="0.35">
      <c r="A445" s="52" t="s">
        <v>1486</v>
      </c>
      <c r="B445" s="53" t="s">
        <v>1487</v>
      </c>
      <c r="C445" s="54" t="s">
        <v>1488</v>
      </c>
    </row>
    <row r="446" spans="1:5" ht="23.25" x14ac:dyDescent="0.35">
      <c r="A446" s="52" t="s">
        <v>1489</v>
      </c>
      <c r="B446" s="53" t="s">
        <v>1490</v>
      </c>
      <c r="D446" s="104" t="s">
        <v>1491</v>
      </c>
      <c r="E446" s="55" t="s">
        <v>1492</v>
      </c>
    </row>
    <row r="447" spans="1:5" ht="23.25" x14ac:dyDescent="0.35">
      <c r="A447" s="52" t="s">
        <v>1493</v>
      </c>
      <c r="B447" s="53" t="s">
        <v>1494</v>
      </c>
    </row>
    <row r="448" spans="1:5" ht="23.25" x14ac:dyDescent="0.35">
      <c r="A448" s="52" t="s">
        <v>1495</v>
      </c>
      <c r="B448" s="53" t="s">
        <v>1496</v>
      </c>
    </row>
    <row r="449" spans="1:5" ht="23.25" x14ac:dyDescent="0.35">
      <c r="A449" s="52" t="s">
        <v>1497</v>
      </c>
      <c r="B449" s="53" t="s">
        <v>1498</v>
      </c>
      <c r="D449" s="47"/>
    </row>
    <row r="450" spans="1:5" ht="23.25" x14ac:dyDescent="0.35">
      <c r="A450" s="52" t="s">
        <v>1499</v>
      </c>
      <c r="B450" s="53" t="s">
        <v>1500</v>
      </c>
    </row>
    <row r="451" spans="1:5" ht="23.25" x14ac:dyDescent="0.35">
      <c r="A451" s="52" t="s">
        <v>1501</v>
      </c>
      <c r="B451" s="53" t="s">
        <v>1502</v>
      </c>
    </row>
    <row r="452" spans="1:5" ht="23.25" x14ac:dyDescent="0.35">
      <c r="A452" s="52" t="s">
        <v>1503</v>
      </c>
      <c r="B452" s="53" t="s">
        <v>1504</v>
      </c>
    </row>
    <row r="453" spans="1:5" ht="23.25" x14ac:dyDescent="0.35">
      <c r="A453" s="52" t="s">
        <v>1505</v>
      </c>
      <c r="B453" s="53" t="s">
        <v>1506</v>
      </c>
    </row>
    <row r="454" spans="1:5" ht="23.25" x14ac:dyDescent="0.35">
      <c r="A454" s="52" t="s">
        <v>1507</v>
      </c>
      <c r="B454" s="53" t="s">
        <v>1508</v>
      </c>
    </row>
    <row r="455" spans="1:5" ht="23.25" x14ac:dyDescent="0.35">
      <c r="A455" s="52" t="s">
        <v>1509</v>
      </c>
      <c r="E455" s="55" t="s">
        <v>1510</v>
      </c>
    </row>
    <row r="456" spans="1:5" ht="23.25" x14ac:dyDescent="0.35">
      <c r="A456" s="52" t="s">
        <v>1511</v>
      </c>
      <c r="B456" s="53" t="s">
        <v>1512</v>
      </c>
      <c r="C456" s="54" t="s">
        <v>1513</v>
      </c>
      <c r="D456" s="55" t="s">
        <v>1514</v>
      </c>
    </row>
    <row r="457" spans="1:5" ht="23.25" x14ac:dyDescent="0.35">
      <c r="A457" s="52" t="s">
        <v>1515</v>
      </c>
      <c r="B457" s="53" t="s">
        <v>1516</v>
      </c>
    </row>
    <row r="458" spans="1:5" ht="23.25" x14ac:dyDescent="0.35">
      <c r="A458" s="52" t="s">
        <v>1517</v>
      </c>
      <c r="B458" s="53" t="s">
        <v>1518</v>
      </c>
    </row>
    <row r="459" spans="1:5" ht="23.25" x14ac:dyDescent="0.35">
      <c r="A459" s="134" t="s">
        <v>1519</v>
      </c>
      <c r="B459" s="53" t="s">
        <v>1520</v>
      </c>
      <c r="D459" s="55" t="s">
        <v>1520</v>
      </c>
    </row>
    <row r="460" spans="1:5" ht="23.25" x14ac:dyDescent="0.35">
      <c r="A460" s="52" t="s">
        <v>1521</v>
      </c>
      <c r="B460" s="53" t="s">
        <v>1522</v>
      </c>
    </row>
    <row r="461" spans="1:5" ht="23.25" x14ac:dyDescent="0.35">
      <c r="A461" s="52" t="s">
        <v>1523</v>
      </c>
      <c r="B461" s="53" t="s">
        <v>344</v>
      </c>
      <c r="D461" s="55" t="s">
        <v>1524</v>
      </c>
    </row>
    <row r="462" spans="1:5" ht="23.25" x14ac:dyDescent="0.35">
      <c r="A462" s="52" t="s">
        <v>1525</v>
      </c>
      <c r="B462" s="53" t="s">
        <v>1526</v>
      </c>
      <c r="E462" s="55" t="s">
        <v>1527</v>
      </c>
    </row>
    <row r="463" spans="1:5" ht="23.25" x14ac:dyDescent="0.35">
      <c r="A463" s="52" t="s">
        <v>1528</v>
      </c>
      <c r="B463" s="53" t="s">
        <v>1529</v>
      </c>
      <c r="C463" s="54" t="s">
        <v>1530</v>
      </c>
      <c r="E463" s="55" t="s">
        <v>1531</v>
      </c>
    </row>
    <row r="464" spans="1:5" ht="23.25" x14ac:dyDescent="0.35">
      <c r="A464" s="52" t="s">
        <v>1532</v>
      </c>
      <c r="B464" s="128" t="s">
        <v>1533</v>
      </c>
    </row>
    <row r="465" spans="1:5" ht="23.25" x14ac:dyDescent="0.35">
      <c r="A465" s="52" t="s">
        <v>1534</v>
      </c>
      <c r="E465" s="55" t="s">
        <v>1535</v>
      </c>
    </row>
    <row r="466" spans="1:5" ht="23.25" x14ac:dyDescent="0.35">
      <c r="A466" s="52" t="s">
        <v>1536</v>
      </c>
      <c r="B466" s="53" t="s">
        <v>1537</v>
      </c>
    </row>
    <row r="467" spans="1:5" ht="23.25" x14ac:dyDescent="0.35">
      <c r="A467" s="52" t="s">
        <v>1538</v>
      </c>
      <c r="B467" s="53" t="s">
        <v>1539</v>
      </c>
      <c r="C467" s="54" t="s">
        <v>1540</v>
      </c>
    </row>
    <row r="468" spans="1:5" ht="23.25" x14ac:dyDescent="0.35">
      <c r="A468" s="52" t="s">
        <v>1541</v>
      </c>
      <c r="B468" s="53" t="s">
        <v>1542</v>
      </c>
    </row>
    <row r="469" spans="1:5" ht="23.25" x14ac:dyDescent="0.35">
      <c r="A469" s="52" t="s">
        <v>1543</v>
      </c>
      <c r="B469" s="53" t="s">
        <v>1520</v>
      </c>
    </row>
    <row r="470" spans="1:5" ht="23.25" x14ac:dyDescent="0.35">
      <c r="A470" s="52" t="s">
        <v>1544</v>
      </c>
      <c r="B470" s="53" t="s">
        <v>1518</v>
      </c>
    </row>
    <row r="471" spans="1:5" ht="23.25" x14ac:dyDescent="0.35">
      <c r="A471" s="52" t="s">
        <v>1545</v>
      </c>
      <c r="B471" s="53" t="s">
        <v>1546</v>
      </c>
    </row>
    <row r="472" spans="1:5" ht="23.25" x14ac:dyDescent="0.35">
      <c r="A472" s="52" t="s">
        <v>1547</v>
      </c>
      <c r="B472" s="53" t="s">
        <v>1548</v>
      </c>
    </row>
    <row r="473" spans="1:5" ht="23.25" x14ac:dyDescent="0.35">
      <c r="A473" s="52" t="s">
        <v>1549</v>
      </c>
      <c r="E473" s="55" t="s">
        <v>1535</v>
      </c>
    </row>
    <row r="474" spans="1:5" ht="23.25" x14ac:dyDescent="0.35">
      <c r="A474" s="52" t="s">
        <v>1550</v>
      </c>
      <c r="B474" s="53" t="s">
        <v>1551</v>
      </c>
      <c r="D474" s="55" t="s">
        <v>1552</v>
      </c>
    </row>
    <row r="475" spans="1:5" ht="23.25" x14ac:dyDescent="0.35">
      <c r="A475" s="52" t="s">
        <v>1553</v>
      </c>
      <c r="B475" s="53" t="s">
        <v>1554</v>
      </c>
    </row>
    <row r="476" spans="1:5" ht="23.25" x14ac:dyDescent="0.35">
      <c r="A476" s="52" t="s">
        <v>1555</v>
      </c>
      <c r="B476" s="53" t="s">
        <v>1556</v>
      </c>
      <c r="E476" s="55" t="s">
        <v>1557</v>
      </c>
    </row>
    <row r="477" spans="1:5" ht="23.25" x14ac:dyDescent="0.35">
      <c r="A477" s="52" t="s">
        <v>1558</v>
      </c>
      <c r="B477" s="53" t="s">
        <v>1559</v>
      </c>
      <c r="C477" s="54" t="s">
        <v>887</v>
      </c>
    </row>
    <row r="478" spans="1:5" ht="23.25" x14ac:dyDescent="0.35">
      <c r="A478" s="52" t="s">
        <v>1560</v>
      </c>
      <c r="B478" s="53" t="s">
        <v>661</v>
      </c>
    </row>
    <row r="479" spans="1:5" ht="23.25" x14ac:dyDescent="0.35">
      <c r="A479" s="52" t="s">
        <v>1561</v>
      </c>
      <c r="B479" s="53" t="s">
        <v>1562</v>
      </c>
    </row>
    <row r="480" spans="1:5" ht="23.25" x14ac:dyDescent="0.35">
      <c r="A480" s="52" t="s">
        <v>1563</v>
      </c>
      <c r="B480" s="53" t="s">
        <v>1564</v>
      </c>
    </row>
    <row r="481" spans="1:5" ht="23.25" x14ac:dyDescent="0.35">
      <c r="A481" s="52" t="s">
        <v>1565</v>
      </c>
      <c r="B481" s="53" t="s">
        <v>1566</v>
      </c>
      <c r="E481" s="55" t="s">
        <v>1567</v>
      </c>
    </row>
    <row r="482" spans="1:5" ht="23.25" x14ac:dyDescent="0.35">
      <c r="A482" s="52" t="s">
        <v>1568</v>
      </c>
    </row>
    <row r="483" spans="1:5" ht="23.25" x14ac:dyDescent="0.35">
      <c r="A483" s="52" t="s">
        <v>1569</v>
      </c>
      <c r="B483" s="53" t="s">
        <v>1570</v>
      </c>
    </row>
    <row r="484" spans="1:5" ht="23.25" x14ac:dyDescent="0.35">
      <c r="A484" s="52" t="s">
        <v>1571</v>
      </c>
      <c r="E484" s="55" t="s">
        <v>1527</v>
      </c>
    </row>
    <row r="485" spans="1:5" ht="23.25" x14ac:dyDescent="0.35">
      <c r="A485" s="52" t="s">
        <v>1572</v>
      </c>
      <c r="B485" s="53" t="s">
        <v>1573</v>
      </c>
    </row>
    <row r="486" spans="1:5" ht="23.25" x14ac:dyDescent="0.35">
      <c r="A486" s="52" t="s">
        <v>1574</v>
      </c>
      <c r="B486" s="53" t="s">
        <v>1575</v>
      </c>
      <c r="C486" s="54" t="s">
        <v>1576</v>
      </c>
    </row>
    <row r="487" spans="1:5" ht="23.25" x14ac:dyDescent="0.35">
      <c r="A487" s="52" t="s">
        <v>1577</v>
      </c>
      <c r="B487" s="53" t="s">
        <v>1578</v>
      </c>
    </row>
    <row r="488" spans="1:5" ht="23.25" x14ac:dyDescent="0.35">
      <c r="A488" s="52" t="s">
        <v>1579</v>
      </c>
    </row>
    <row r="489" spans="1:5" ht="23.25" x14ac:dyDescent="0.35">
      <c r="A489" s="52" t="s">
        <v>1580</v>
      </c>
      <c r="E489" s="55" t="s">
        <v>1581</v>
      </c>
    </row>
    <row r="490" spans="1:5" ht="23.25" x14ac:dyDescent="0.35">
      <c r="A490" s="52" t="s">
        <v>1582</v>
      </c>
      <c r="B490" s="53" t="s">
        <v>1583</v>
      </c>
      <c r="C490" s="54" t="s">
        <v>1584</v>
      </c>
    </row>
    <row r="491" spans="1:5" ht="23.25" x14ac:dyDescent="0.35">
      <c r="A491" s="52" t="s">
        <v>1585</v>
      </c>
      <c r="E491" s="55" t="s">
        <v>1586</v>
      </c>
    </row>
    <row r="492" spans="1:5" ht="23.25" x14ac:dyDescent="0.35">
      <c r="A492" s="52" t="s">
        <v>1587</v>
      </c>
      <c r="B492" s="53" t="s">
        <v>1588</v>
      </c>
      <c r="E492" s="55" t="s">
        <v>1589</v>
      </c>
    </row>
    <row r="493" spans="1:5" ht="23.25" x14ac:dyDescent="0.35">
      <c r="A493" s="52" t="s">
        <v>1590</v>
      </c>
      <c r="B493" s="53" t="s">
        <v>1591</v>
      </c>
    </row>
    <row r="494" spans="1:5" ht="23.25" x14ac:dyDescent="0.35">
      <c r="A494" s="52" t="s">
        <v>1592</v>
      </c>
      <c r="B494" s="53" t="s">
        <v>1593</v>
      </c>
    </row>
    <row r="495" spans="1:5" ht="23.25" x14ac:dyDescent="0.35">
      <c r="A495" s="52" t="s">
        <v>1594</v>
      </c>
      <c r="B495" s="53" t="s">
        <v>1595</v>
      </c>
    </row>
    <row r="496" spans="1:5" ht="23.25" x14ac:dyDescent="0.35">
      <c r="A496" s="52" t="s">
        <v>1596</v>
      </c>
      <c r="B496" s="53" t="s">
        <v>1583</v>
      </c>
      <c r="C496" s="54" t="s">
        <v>1584</v>
      </c>
    </row>
    <row r="497" spans="1:7" ht="23.25" x14ac:dyDescent="0.35">
      <c r="A497" s="52" t="s">
        <v>1597</v>
      </c>
      <c r="B497" s="53" t="s">
        <v>1598</v>
      </c>
      <c r="C497" s="54" t="s">
        <v>1599</v>
      </c>
      <c r="D497" s="72" t="s">
        <v>1600</v>
      </c>
      <c r="F497" s="47" t="s">
        <v>1601</v>
      </c>
      <c r="G497" s="47" t="s">
        <v>1602</v>
      </c>
    </row>
    <row r="498" spans="1:7" ht="23.25" x14ac:dyDescent="0.35">
      <c r="A498" s="52" t="s">
        <v>1603</v>
      </c>
      <c r="B498" s="53" t="s">
        <v>1604</v>
      </c>
      <c r="D498" s="72"/>
    </row>
    <row r="499" spans="1:7" ht="23.25" x14ac:dyDescent="0.35">
      <c r="A499" s="52" t="s">
        <v>1605</v>
      </c>
      <c r="B499" s="53" t="s">
        <v>1606</v>
      </c>
      <c r="C499" s="54" t="s">
        <v>1607</v>
      </c>
      <c r="D499" s="72"/>
    </row>
    <row r="500" spans="1:7" ht="23.25" x14ac:dyDescent="0.35">
      <c r="A500" s="52" t="s">
        <v>1608</v>
      </c>
      <c r="B500" s="53" t="s">
        <v>1609</v>
      </c>
      <c r="C500" s="54" t="s">
        <v>1610</v>
      </c>
      <c r="D500" s="55" t="s">
        <v>1611</v>
      </c>
      <c r="E500" s="55" t="s">
        <v>1612</v>
      </c>
    </row>
    <row r="501" spans="1:7" ht="23.25" x14ac:dyDescent="0.35">
      <c r="A501" s="52" t="s">
        <v>1613</v>
      </c>
      <c r="B501" s="53" t="s">
        <v>1614</v>
      </c>
    </row>
    <row r="502" spans="1:7" ht="23.25" x14ac:dyDescent="0.35">
      <c r="A502" s="52" t="s">
        <v>1615</v>
      </c>
      <c r="B502" s="53" t="s">
        <v>1616</v>
      </c>
    </row>
    <row r="503" spans="1:7" ht="23.25" x14ac:dyDescent="0.35">
      <c r="A503" s="52" t="s">
        <v>1617</v>
      </c>
      <c r="B503" s="53" t="s">
        <v>1618</v>
      </c>
    </row>
    <row r="504" spans="1:7" ht="23.25" x14ac:dyDescent="0.35">
      <c r="A504" s="52" t="s">
        <v>1619</v>
      </c>
      <c r="C504" s="54" t="s">
        <v>1620</v>
      </c>
    </row>
    <row r="505" spans="1:7" ht="23.25" x14ac:dyDescent="0.35">
      <c r="A505" s="52" t="s">
        <v>1621</v>
      </c>
      <c r="B505" s="53" t="s">
        <v>1622</v>
      </c>
      <c r="C505" s="54" t="s">
        <v>1623</v>
      </c>
      <c r="D505" s="55" t="s">
        <v>1622</v>
      </c>
      <c r="E505" s="55" t="s">
        <v>1624</v>
      </c>
    </row>
    <row r="506" spans="1:7" ht="23.25" x14ac:dyDescent="0.35">
      <c r="A506" s="52" t="s">
        <v>1625</v>
      </c>
      <c r="B506" s="53" t="s">
        <v>1626</v>
      </c>
    </row>
    <row r="507" spans="1:7" ht="23.25" x14ac:dyDescent="0.35">
      <c r="A507" s="52" t="s">
        <v>1627</v>
      </c>
      <c r="B507" s="53" t="s">
        <v>1628</v>
      </c>
      <c r="C507" s="54" t="s">
        <v>1629</v>
      </c>
    </row>
    <row r="508" spans="1:7" ht="23.25" x14ac:dyDescent="0.35">
      <c r="A508" s="52" t="s">
        <v>1630</v>
      </c>
      <c r="B508" s="53" t="s">
        <v>1631</v>
      </c>
      <c r="C508" s="54" t="s">
        <v>1632</v>
      </c>
    </row>
    <row r="509" spans="1:7" ht="23.25" x14ac:dyDescent="0.35">
      <c r="A509" s="52" t="s">
        <v>1633</v>
      </c>
      <c r="B509" s="53" t="s">
        <v>1634</v>
      </c>
    </row>
    <row r="510" spans="1:7" ht="23.25" x14ac:dyDescent="0.35">
      <c r="A510" s="52" t="s">
        <v>1635</v>
      </c>
      <c r="B510" s="135" t="s">
        <v>1636</v>
      </c>
      <c r="C510" s="136"/>
    </row>
    <row r="511" spans="1:7" ht="25.5" customHeight="1" x14ac:dyDescent="0.35">
      <c r="A511" s="52" t="s">
        <v>1637</v>
      </c>
      <c r="B511" s="137" t="s">
        <v>1638</v>
      </c>
      <c r="D511" s="55" t="s">
        <v>1639</v>
      </c>
    </row>
    <row r="512" spans="1:7" ht="25.5" customHeight="1" x14ac:dyDescent="0.35">
      <c r="A512" s="52" t="s">
        <v>1640</v>
      </c>
      <c r="B512" s="137" t="s">
        <v>1641</v>
      </c>
    </row>
    <row r="513" spans="1:5" ht="29.25" customHeight="1" x14ac:dyDescent="0.35">
      <c r="A513" s="52" t="s">
        <v>1642</v>
      </c>
      <c r="B513" s="137" t="s">
        <v>1643</v>
      </c>
      <c r="C513" s="54" t="s">
        <v>1644</v>
      </c>
      <c r="D513" s="55" t="s">
        <v>1645</v>
      </c>
      <c r="E513" s="55" t="s">
        <v>1646</v>
      </c>
    </row>
    <row r="514" spans="1:5" ht="23.25" x14ac:dyDescent="0.35">
      <c r="A514" s="52" t="s">
        <v>1647</v>
      </c>
      <c r="B514" s="137" t="s">
        <v>1648</v>
      </c>
      <c r="C514" s="138" t="s">
        <v>1649</v>
      </c>
    </row>
    <row r="515" spans="1:5" ht="23.25" x14ac:dyDescent="0.35">
      <c r="A515" s="52" t="s">
        <v>1650</v>
      </c>
      <c r="B515" s="137" t="s">
        <v>1651</v>
      </c>
    </row>
    <row r="516" spans="1:5" ht="23.25" x14ac:dyDescent="0.35">
      <c r="A516" s="52" t="s">
        <v>1652</v>
      </c>
      <c r="E516" s="55" t="s">
        <v>773</v>
      </c>
    </row>
    <row r="517" spans="1:5" ht="23.25" x14ac:dyDescent="0.35">
      <c r="A517" s="52" t="s">
        <v>1653</v>
      </c>
      <c r="B517" s="53" t="s">
        <v>1654</v>
      </c>
      <c r="C517" s="54" t="s">
        <v>1655</v>
      </c>
    </row>
    <row r="518" spans="1:5" ht="23.25" x14ac:dyDescent="0.35">
      <c r="A518" s="52" t="s">
        <v>1656</v>
      </c>
      <c r="E518" s="55" t="s">
        <v>1657</v>
      </c>
    </row>
    <row r="519" spans="1:5" ht="23.25" x14ac:dyDescent="0.35">
      <c r="A519" s="52" t="s">
        <v>1658</v>
      </c>
      <c r="B519" s="53" t="s">
        <v>1659</v>
      </c>
    </row>
    <row r="520" spans="1:5" ht="23.25" x14ac:dyDescent="0.35">
      <c r="A520" s="52" t="s">
        <v>1660</v>
      </c>
      <c r="B520" s="53" t="s">
        <v>1661</v>
      </c>
    </row>
    <row r="521" spans="1:5" ht="23.25" x14ac:dyDescent="0.35">
      <c r="A521" s="52" t="s">
        <v>1662</v>
      </c>
      <c r="B521" s="53" t="s">
        <v>1663</v>
      </c>
      <c r="C521" s="54" t="s">
        <v>1664</v>
      </c>
    </row>
    <row r="522" spans="1:5" ht="23.25" x14ac:dyDescent="0.35">
      <c r="A522" s="52" t="s">
        <v>1665</v>
      </c>
      <c r="B522" s="53" t="s">
        <v>1666</v>
      </c>
    </row>
    <row r="523" spans="1:5" ht="23.25" x14ac:dyDescent="0.35">
      <c r="A523" s="52" t="s">
        <v>1667</v>
      </c>
      <c r="B523" s="53" t="s">
        <v>1668</v>
      </c>
    </row>
    <row r="524" spans="1:5" ht="23.25" x14ac:dyDescent="0.35">
      <c r="A524" s="52" t="s">
        <v>1669</v>
      </c>
      <c r="C524" s="54" t="s">
        <v>1670</v>
      </c>
    </row>
    <row r="525" spans="1:5" ht="23.25" x14ac:dyDescent="0.35">
      <c r="A525" s="52" t="s">
        <v>1671</v>
      </c>
      <c r="C525" s="54" t="s">
        <v>1672</v>
      </c>
    </row>
    <row r="526" spans="1:5" ht="23.25" x14ac:dyDescent="0.35">
      <c r="A526" s="52" t="s">
        <v>1673</v>
      </c>
      <c r="B526" s="53" t="s">
        <v>1674</v>
      </c>
      <c r="D526" s="55" t="s">
        <v>1675</v>
      </c>
    </row>
    <row r="527" spans="1:5" ht="23.25" x14ac:dyDescent="0.35">
      <c r="A527" s="52" t="s">
        <v>1676</v>
      </c>
      <c r="C527" s="54" t="s">
        <v>1677</v>
      </c>
      <c r="E527" s="55" t="s">
        <v>1678</v>
      </c>
    </row>
    <row r="528" spans="1:5" ht="23.25" x14ac:dyDescent="0.35">
      <c r="A528" s="52" t="s">
        <v>1679</v>
      </c>
      <c r="C528" s="54" t="s">
        <v>1680</v>
      </c>
    </row>
    <row r="529" spans="1:4" ht="23.25" x14ac:dyDescent="0.35">
      <c r="A529" s="52" t="s">
        <v>1681</v>
      </c>
      <c r="C529" s="54" t="s">
        <v>1682</v>
      </c>
    </row>
    <row r="530" spans="1:4" ht="23.25" x14ac:dyDescent="0.35">
      <c r="A530" s="52" t="s">
        <v>1683</v>
      </c>
      <c r="C530" s="54" t="s">
        <v>1684</v>
      </c>
    </row>
    <row r="531" spans="1:4" ht="23.25" x14ac:dyDescent="0.35">
      <c r="A531" s="52" t="s">
        <v>1685</v>
      </c>
      <c r="B531" s="53" t="s">
        <v>1686</v>
      </c>
    </row>
    <row r="532" spans="1:4" ht="23.25" x14ac:dyDescent="0.35">
      <c r="A532" s="52" t="s">
        <v>1687</v>
      </c>
      <c r="B532" s="53" t="s">
        <v>1688</v>
      </c>
      <c r="C532" s="54" t="s">
        <v>1689</v>
      </c>
    </row>
    <row r="533" spans="1:4" ht="23.25" x14ac:dyDescent="0.35">
      <c r="A533" s="52" t="s">
        <v>1690</v>
      </c>
      <c r="B533" s="53" t="s">
        <v>1691</v>
      </c>
      <c r="C533" s="54" t="s">
        <v>1692</v>
      </c>
      <c r="D533" s="55" t="s">
        <v>1693</v>
      </c>
    </row>
    <row r="534" spans="1:4" ht="23.25" x14ac:dyDescent="0.35">
      <c r="A534" s="52" t="s">
        <v>1694</v>
      </c>
      <c r="B534" s="53" t="s">
        <v>1695</v>
      </c>
    </row>
    <row r="535" spans="1:4" ht="23.25" x14ac:dyDescent="0.35">
      <c r="A535" s="52" t="s">
        <v>1696</v>
      </c>
      <c r="C535" s="54" t="s">
        <v>1697</v>
      </c>
    </row>
    <row r="536" spans="1:4" ht="23.25" x14ac:dyDescent="0.35">
      <c r="A536" s="52" t="s">
        <v>1698</v>
      </c>
      <c r="B536" s="53" t="s">
        <v>1699</v>
      </c>
    </row>
    <row r="537" spans="1:4" ht="23.25" x14ac:dyDescent="0.35">
      <c r="A537" s="52" t="s">
        <v>1700</v>
      </c>
      <c r="B537" s="53" t="s">
        <v>1701</v>
      </c>
    </row>
    <row r="538" spans="1:4" ht="23.25" x14ac:dyDescent="0.35">
      <c r="A538" s="52" t="s">
        <v>1702</v>
      </c>
      <c r="C538" s="54" t="s">
        <v>1703</v>
      </c>
    </row>
    <row r="539" spans="1:4" ht="23.25" x14ac:dyDescent="0.35">
      <c r="A539" s="52" t="s">
        <v>1704</v>
      </c>
      <c r="B539" s="53" t="s">
        <v>1705</v>
      </c>
      <c r="C539" s="54" t="s">
        <v>1706</v>
      </c>
    </row>
    <row r="540" spans="1:4" ht="23.25" x14ac:dyDescent="0.35">
      <c r="A540" s="52" t="s">
        <v>1707</v>
      </c>
      <c r="B540" s="53" t="s">
        <v>1708</v>
      </c>
      <c r="C540" s="54" t="s">
        <v>1709</v>
      </c>
      <c r="D540" s="55" t="s">
        <v>1710</v>
      </c>
    </row>
    <row r="541" spans="1:4" ht="23.25" x14ac:dyDescent="0.35">
      <c r="A541" s="52" t="s">
        <v>1711</v>
      </c>
      <c r="C541" s="54" t="s">
        <v>1712</v>
      </c>
    </row>
    <row r="542" spans="1:4" ht="23.25" x14ac:dyDescent="0.35">
      <c r="A542" s="52" t="s">
        <v>1713</v>
      </c>
      <c r="C542" s="54" t="s">
        <v>1714</v>
      </c>
    </row>
    <row r="543" spans="1:4" ht="23.25" x14ac:dyDescent="0.35">
      <c r="A543" s="52" t="s">
        <v>1715</v>
      </c>
      <c r="B543" s="53" t="s">
        <v>1716</v>
      </c>
    </row>
    <row r="544" spans="1:4" ht="23.25" x14ac:dyDescent="0.35">
      <c r="A544" s="52" t="s">
        <v>1717</v>
      </c>
      <c r="C544" s="54" t="s">
        <v>1718</v>
      </c>
    </row>
    <row r="545" spans="1:5" ht="23.25" x14ac:dyDescent="0.35">
      <c r="A545" s="52" t="s">
        <v>1719</v>
      </c>
      <c r="C545" s="54" t="s">
        <v>1720</v>
      </c>
      <c r="E545" s="55" t="s">
        <v>1721</v>
      </c>
    </row>
    <row r="546" spans="1:5" ht="23.25" x14ac:dyDescent="0.35">
      <c r="A546" s="52" t="s">
        <v>1722</v>
      </c>
      <c r="C546" s="54" t="s">
        <v>1723</v>
      </c>
    </row>
    <row r="547" spans="1:5" ht="23.25" x14ac:dyDescent="0.35">
      <c r="A547" s="52" t="s">
        <v>1724</v>
      </c>
      <c r="B547" s="53" t="s">
        <v>1725</v>
      </c>
    </row>
    <row r="548" spans="1:5" ht="23.25" x14ac:dyDescent="0.35">
      <c r="A548" s="52" t="s">
        <v>1726</v>
      </c>
      <c r="C548" s="54" t="s">
        <v>1584</v>
      </c>
    </row>
    <row r="549" spans="1:5" ht="23.25" x14ac:dyDescent="0.35">
      <c r="A549" s="52" t="s">
        <v>1727</v>
      </c>
      <c r="B549" s="53" t="s">
        <v>1728</v>
      </c>
      <c r="C549" s="54" t="s">
        <v>1551</v>
      </c>
    </row>
    <row r="550" spans="1:5" ht="23.25" x14ac:dyDescent="0.35">
      <c r="A550" s="52" t="s">
        <v>1729</v>
      </c>
      <c r="C550" s="54" t="s">
        <v>1730</v>
      </c>
    </row>
    <row r="551" spans="1:5" ht="23.25" x14ac:dyDescent="0.35">
      <c r="A551" s="52" t="s">
        <v>1731</v>
      </c>
    </row>
    <row r="552" spans="1:5" ht="23.25" x14ac:dyDescent="0.35">
      <c r="A552" s="52" t="s">
        <v>1732</v>
      </c>
      <c r="C552" s="54" t="s">
        <v>1733</v>
      </c>
      <c r="E552" s="55" t="s">
        <v>1734</v>
      </c>
    </row>
    <row r="553" spans="1:5" ht="23.25" x14ac:dyDescent="0.35">
      <c r="A553" s="52" t="s">
        <v>1735</v>
      </c>
      <c r="C553" s="54" t="s">
        <v>1736</v>
      </c>
    </row>
    <row r="554" spans="1:5" ht="23.25" x14ac:dyDescent="0.35">
      <c r="A554" s="52" t="s">
        <v>1737</v>
      </c>
      <c r="B554" s="53" t="s">
        <v>1738</v>
      </c>
    </row>
    <row r="555" spans="1:5" ht="23.25" x14ac:dyDescent="0.35">
      <c r="A555" s="52" t="s">
        <v>1739</v>
      </c>
      <c r="C555" s="54" t="s">
        <v>1740</v>
      </c>
    </row>
    <row r="556" spans="1:5" ht="23.25" x14ac:dyDescent="0.35">
      <c r="A556" s="52" t="s">
        <v>1741</v>
      </c>
      <c r="C556" s="54" t="s">
        <v>1740</v>
      </c>
    </row>
    <row r="557" spans="1:5" ht="23.25" x14ac:dyDescent="0.35">
      <c r="A557" s="52" t="s">
        <v>1742</v>
      </c>
      <c r="C557" s="54" t="s">
        <v>1743</v>
      </c>
    </row>
    <row r="558" spans="1:5" ht="23.25" x14ac:dyDescent="0.35">
      <c r="A558" s="52" t="s">
        <v>1744</v>
      </c>
      <c r="B558" s="53" t="s">
        <v>1745</v>
      </c>
    </row>
    <row r="559" spans="1:5" ht="23.25" x14ac:dyDescent="0.35">
      <c r="A559" s="52" t="s">
        <v>1746</v>
      </c>
      <c r="C559" s="54" t="s">
        <v>1747</v>
      </c>
    </row>
    <row r="560" spans="1:5" ht="28.5" customHeight="1" x14ac:dyDescent="0.35">
      <c r="A560" s="52" t="s">
        <v>1748</v>
      </c>
      <c r="C560" s="54" t="s">
        <v>1723</v>
      </c>
    </row>
    <row r="561" spans="1:8" ht="28.5" customHeight="1" x14ac:dyDescent="0.35">
      <c r="A561" s="52" t="s">
        <v>1749</v>
      </c>
      <c r="B561" s="53" t="s">
        <v>1750</v>
      </c>
    </row>
    <row r="562" spans="1:8" ht="23.25" x14ac:dyDescent="0.35">
      <c r="A562" s="52" t="s">
        <v>1751</v>
      </c>
      <c r="B562" s="53" t="s">
        <v>1752</v>
      </c>
      <c r="C562" s="54" t="s">
        <v>1753</v>
      </c>
      <c r="D562" s="55" t="s">
        <v>1754</v>
      </c>
      <c r="E562" s="55" t="s">
        <v>1755</v>
      </c>
    </row>
    <row r="563" spans="1:8" ht="23.25" x14ac:dyDescent="0.35">
      <c r="A563" s="52" t="s">
        <v>1756</v>
      </c>
      <c r="B563" s="53" t="s">
        <v>1757</v>
      </c>
      <c r="C563" s="54" t="s">
        <v>1758</v>
      </c>
      <c r="D563" s="55" t="s">
        <v>1759</v>
      </c>
      <c r="E563" s="139" t="s">
        <v>1760</v>
      </c>
      <c r="F563" s="47" t="s">
        <v>1761</v>
      </c>
    </row>
    <row r="564" spans="1:8" ht="23.25" x14ac:dyDescent="0.35">
      <c r="A564" s="96" t="s">
        <v>1762</v>
      </c>
      <c r="B564" s="53" t="s">
        <v>1763</v>
      </c>
      <c r="C564" s="54" t="s">
        <v>1764</v>
      </c>
      <c r="D564" s="140" t="s">
        <v>1765</v>
      </c>
      <c r="E564" s="66" t="s">
        <v>1766</v>
      </c>
      <c r="G564" s="66" t="s">
        <v>1767</v>
      </c>
    </row>
    <row r="565" spans="1:8" ht="23.25" x14ac:dyDescent="0.35">
      <c r="A565" s="52" t="s">
        <v>1768</v>
      </c>
      <c r="B565" s="141" t="s">
        <v>1769</v>
      </c>
      <c r="C565" s="54" t="s">
        <v>1770</v>
      </c>
      <c r="F565" s="55" t="s">
        <v>1771</v>
      </c>
    </row>
    <row r="566" spans="1:8" ht="23.25" x14ac:dyDescent="0.35">
      <c r="A566" s="52" t="s">
        <v>1772</v>
      </c>
      <c r="B566" s="137" t="s">
        <v>1773</v>
      </c>
    </row>
    <row r="567" spans="1:8" ht="23.25" x14ac:dyDescent="0.35">
      <c r="A567" s="52" t="s">
        <v>1774</v>
      </c>
      <c r="B567" s="137" t="s">
        <v>1775</v>
      </c>
    </row>
    <row r="568" spans="1:8" ht="23.25" x14ac:dyDescent="0.35">
      <c r="A568" s="52" t="s">
        <v>1776</v>
      </c>
      <c r="B568" s="53" t="s">
        <v>1777</v>
      </c>
      <c r="D568" s="55" t="s">
        <v>1778</v>
      </c>
    </row>
    <row r="569" spans="1:8" ht="23.25" x14ac:dyDescent="0.35">
      <c r="A569" s="52" t="s">
        <v>1779</v>
      </c>
      <c r="B569" s="53" t="s">
        <v>1780</v>
      </c>
    </row>
    <row r="570" spans="1:8" ht="23.25" x14ac:dyDescent="0.35">
      <c r="A570" s="52" t="s">
        <v>1781</v>
      </c>
      <c r="B570" s="53" t="s">
        <v>1782</v>
      </c>
      <c r="D570" s="55" t="s">
        <v>1783</v>
      </c>
      <c r="E570" s="72" t="s">
        <v>1784</v>
      </c>
      <c r="H570" s="142" t="s">
        <v>1785</v>
      </c>
    </row>
    <row r="571" spans="1:8" ht="23.25" x14ac:dyDescent="0.35">
      <c r="A571" s="52" t="s">
        <v>1786</v>
      </c>
      <c r="B571" s="53" t="s">
        <v>1787</v>
      </c>
      <c r="E571" s="72"/>
      <c r="H571" s="142"/>
    </row>
    <row r="572" spans="1:8" ht="23.25" x14ac:dyDescent="0.35">
      <c r="A572" s="52" t="s">
        <v>1788</v>
      </c>
      <c r="B572" s="53" t="s">
        <v>1789</v>
      </c>
    </row>
    <row r="573" spans="1:8" ht="23.25" x14ac:dyDescent="0.35">
      <c r="A573" s="52" t="s">
        <v>1790</v>
      </c>
      <c r="B573" s="53" t="s">
        <v>1791</v>
      </c>
      <c r="C573" s="54" t="s">
        <v>1792</v>
      </c>
      <c r="D573" s="55" t="s">
        <v>1793</v>
      </c>
    </row>
    <row r="574" spans="1:8" ht="23.25" x14ac:dyDescent="0.35">
      <c r="A574" s="52" t="s">
        <v>1794</v>
      </c>
      <c r="D574" s="55" t="s">
        <v>1795</v>
      </c>
    </row>
    <row r="575" spans="1:8" ht="23.25" x14ac:dyDescent="0.35">
      <c r="A575" s="52" t="s">
        <v>1796</v>
      </c>
      <c r="B575" s="53" t="s">
        <v>1797</v>
      </c>
    </row>
    <row r="576" spans="1:8" ht="23.25" x14ac:dyDescent="0.35">
      <c r="A576" s="52" t="s">
        <v>1798</v>
      </c>
      <c r="B576" s="53" t="s">
        <v>1021</v>
      </c>
    </row>
    <row r="577" spans="1:8" ht="23.25" x14ac:dyDescent="0.35">
      <c r="A577" s="52" t="s">
        <v>1799</v>
      </c>
      <c r="B577" s="53" t="s">
        <v>1800</v>
      </c>
    </row>
    <row r="578" spans="1:8" ht="23.25" x14ac:dyDescent="0.35">
      <c r="A578" s="52" t="s">
        <v>1801</v>
      </c>
      <c r="B578" s="143" t="s">
        <v>1802</v>
      </c>
      <c r="C578" s="144" t="s">
        <v>1803</v>
      </c>
      <c r="D578" s="121" t="s">
        <v>1804</v>
      </c>
      <c r="E578" s="55" t="s">
        <v>1805</v>
      </c>
      <c r="F578" s="123" t="s">
        <v>1806</v>
      </c>
    </row>
    <row r="579" spans="1:8" ht="23.25" x14ac:dyDescent="0.35">
      <c r="A579" s="52" t="s">
        <v>1807</v>
      </c>
      <c r="B579" s="53" t="s">
        <v>1808</v>
      </c>
      <c r="C579" s="145" t="s">
        <v>1809</v>
      </c>
    </row>
    <row r="580" spans="1:8" ht="23.25" x14ac:dyDescent="0.35">
      <c r="A580" s="52" t="s">
        <v>1810</v>
      </c>
      <c r="B580" s="53" t="s">
        <v>1811</v>
      </c>
      <c r="C580" s="146" t="s">
        <v>1812</v>
      </c>
    </row>
    <row r="581" spans="1:8" ht="27.75" customHeight="1" x14ac:dyDescent="0.35">
      <c r="A581" s="52" t="s">
        <v>1813</v>
      </c>
      <c r="D581" s="147" t="s">
        <v>1814</v>
      </c>
      <c r="E581" s="147" t="s">
        <v>1815</v>
      </c>
    </row>
    <row r="582" spans="1:8" ht="23.25" x14ac:dyDescent="0.35">
      <c r="A582" s="52" t="s">
        <v>1816</v>
      </c>
      <c r="B582" s="53" t="s">
        <v>1817</v>
      </c>
      <c r="D582" s="55" t="s">
        <v>1818</v>
      </c>
      <c r="H582" s="82"/>
    </row>
    <row r="583" spans="1:8" ht="23.25" x14ac:dyDescent="0.35">
      <c r="A583" s="52" t="s">
        <v>1819</v>
      </c>
      <c r="B583" s="53" t="s">
        <v>1820</v>
      </c>
      <c r="C583" s="54" t="s">
        <v>1821</v>
      </c>
      <c r="D583" s="55" t="s">
        <v>1822</v>
      </c>
      <c r="E583" s="148" t="s">
        <v>1823</v>
      </c>
      <c r="H583" s="82"/>
    </row>
    <row r="584" spans="1:8" ht="23.25" x14ac:dyDescent="0.35">
      <c r="A584" s="52" t="s">
        <v>1824</v>
      </c>
      <c r="B584" s="53" t="s">
        <v>1825</v>
      </c>
      <c r="C584" s="54" t="s">
        <v>1826</v>
      </c>
      <c r="D584" s="55" t="s">
        <v>1827</v>
      </c>
      <c r="E584" s="149" t="s">
        <v>1828</v>
      </c>
      <c r="H584" s="82"/>
    </row>
    <row r="585" spans="1:8" ht="23.25" x14ac:dyDescent="0.35">
      <c r="A585" s="52" t="s">
        <v>1829</v>
      </c>
      <c r="B585" s="53" t="s">
        <v>1830</v>
      </c>
      <c r="E585" s="72"/>
    </row>
    <row r="586" spans="1:8" ht="23.25" x14ac:dyDescent="0.35">
      <c r="A586" s="52" t="s">
        <v>1831</v>
      </c>
      <c r="B586" s="53" t="s">
        <v>1832</v>
      </c>
    </row>
    <row r="587" spans="1:8" ht="23.25" x14ac:dyDescent="0.35">
      <c r="A587" s="52" t="s">
        <v>1833</v>
      </c>
      <c r="B587" s="137" t="s">
        <v>1834</v>
      </c>
      <c r="C587" s="54" t="s">
        <v>1835</v>
      </c>
      <c r="D587" s="55" t="s">
        <v>1836</v>
      </c>
    </row>
    <row r="588" spans="1:8" ht="23.25" x14ac:dyDescent="0.35">
      <c r="A588" s="52" t="s">
        <v>1837</v>
      </c>
      <c r="B588" s="137" t="s">
        <v>1838</v>
      </c>
      <c r="D588" s="55" t="s">
        <v>1839</v>
      </c>
    </row>
    <row r="589" spans="1:8" ht="23.25" x14ac:dyDescent="0.35">
      <c r="A589" s="52" t="s">
        <v>1840</v>
      </c>
      <c r="B589" s="137" t="s">
        <v>1841</v>
      </c>
      <c r="D589" s="55" t="s">
        <v>1842</v>
      </c>
    </row>
    <row r="590" spans="1:8" ht="23.25" x14ac:dyDescent="0.35">
      <c r="A590" s="52" t="s">
        <v>1843</v>
      </c>
      <c r="B590" s="53" t="s">
        <v>1844</v>
      </c>
    </row>
    <row r="591" spans="1:8" ht="23.25" x14ac:dyDescent="0.35">
      <c r="A591" s="52" t="s">
        <v>1845</v>
      </c>
      <c r="B591" s="53" t="s">
        <v>1846</v>
      </c>
      <c r="D591" s="55" t="s">
        <v>1847</v>
      </c>
    </row>
    <row r="592" spans="1:8" ht="23.25" x14ac:dyDescent="0.35">
      <c r="A592" s="52" t="s">
        <v>1848</v>
      </c>
      <c r="B592" s="53" t="s">
        <v>1849</v>
      </c>
      <c r="C592" s="54" t="s">
        <v>1850</v>
      </c>
      <c r="D592" s="55" t="s">
        <v>1851</v>
      </c>
      <c r="E592" s="150" t="s">
        <v>1852</v>
      </c>
    </row>
    <row r="593" spans="1:5" ht="23.25" x14ac:dyDescent="0.35">
      <c r="A593" s="52" t="s">
        <v>1853</v>
      </c>
      <c r="B593" s="53" t="s">
        <v>1854</v>
      </c>
    </row>
    <row r="594" spans="1:5" ht="23.25" x14ac:dyDescent="0.35">
      <c r="A594" s="52" t="s">
        <v>1855</v>
      </c>
      <c r="B594" s="53" t="s">
        <v>1856</v>
      </c>
      <c r="C594" s="70" t="s">
        <v>1857</v>
      </c>
      <c r="D594" s="151" t="s">
        <v>1858</v>
      </c>
    </row>
    <row r="595" spans="1:5" ht="23.25" x14ac:dyDescent="0.35">
      <c r="A595" s="96" t="s">
        <v>1859</v>
      </c>
      <c r="C595" s="70" t="s">
        <v>1860</v>
      </c>
      <c r="D595" s="66" t="s">
        <v>1861</v>
      </c>
      <c r="E595" s="66" t="s">
        <v>1862</v>
      </c>
    </row>
    <row r="596" spans="1:5" ht="28.5" customHeight="1" x14ac:dyDescent="0.35">
      <c r="A596" s="52" t="s">
        <v>1863</v>
      </c>
      <c r="B596" s="61" t="s">
        <v>1864</v>
      </c>
    </row>
    <row r="597" spans="1:5" ht="23.25" x14ac:dyDescent="0.35">
      <c r="A597" s="52" t="s">
        <v>1865</v>
      </c>
      <c r="B597" s="53" t="s">
        <v>1866</v>
      </c>
    </row>
    <row r="598" spans="1:5" ht="23.25" x14ac:dyDescent="0.35">
      <c r="A598" s="52" t="s">
        <v>1867</v>
      </c>
      <c r="B598" s="152" t="s">
        <v>1868</v>
      </c>
      <c r="C598" s="95" t="s">
        <v>1869</v>
      </c>
      <c r="D598" s="55" t="s">
        <v>1870</v>
      </c>
    </row>
    <row r="599" spans="1:5" ht="23.25" x14ac:dyDescent="0.35">
      <c r="A599" s="52" t="s">
        <v>1871</v>
      </c>
      <c r="B599" s="53" t="s">
        <v>1872</v>
      </c>
      <c r="C599" s="54" t="s">
        <v>1873</v>
      </c>
      <c r="D599" s="153" t="s">
        <v>1874</v>
      </c>
    </row>
    <row r="600" spans="1:5" ht="23.25" x14ac:dyDescent="0.35">
      <c r="A600" s="52" t="s">
        <v>1875</v>
      </c>
      <c r="C600" s="54" t="s">
        <v>1876</v>
      </c>
      <c r="D600" s="55" t="s">
        <v>1877</v>
      </c>
    </row>
    <row r="601" spans="1:5" ht="23.25" x14ac:dyDescent="0.35">
      <c r="A601" s="52" t="s">
        <v>1878</v>
      </c>
      <c r="B601" s="53" t="s">
        <v>1879</v>
      </c>
    </row>
    <row r="602" spans="1:5" ht="23.25" x14ac:dyDescent="0.35">
      <c r="A602" s="52" t="s">
        <v>1880</v>
      </c>
      <c r="B602" s="53" t="s">
        <v>1881</v>
      </c>
    </row>
    <row r="603" spans="1:5" ht="23.25" x14ac:dyDescent="0.35">
      <c r="A603" s="52" t="s">
        <v>1882</v>
      </c>
      <c r="B603" s="53" t="s">
        <v>1883</v>
      </c>
    </row>
    <row r="604" spans="1:5" ht="23.25" x14ac:dyDescent="0.35">
      <c r="A604" s="52" t="s">
        <v>1884</v>
      </c>
      <c r="B604" s="53" t="s">
        <v>1844</v>
      </c>
      <c r="C604" s="70" t="s">
        <v>1885</v>
      </c>
      <c r="E604" s="94" t="s">
        <v>1886</v>
      </c>
    </row>
    <row r="605" spans="1:5" ht="23.25" x14ac:dyDescent="0.35">
      <c r="A605" s="52" t="s">
        <v>1887</v>
      </c>
      <c r="B605" s="53" t="s">
        <v>1888</v>
      </c>
      <c r="C605" s="70"/>
      <c r="E605" s="94"/>
    </row>
    <row r="606" spans="1:5" ht="23.25" x14ac:dyDescent="0.35">
      <c r="A606" s="52" t="s">
        <v>1889</v>
      </c>
      <c r="B606" s="53" t="s">
        <v>1890</v>
      </c>
      <c r="C606" s="54" t="s">
        <v>1891</v>
      </c>
      <c r="D606" s="55" t="s">
        <v>1892</v>
      </c>
      <c r="E606" s="55" t="s">
        <v>1893</v>
      </c>
    </row>
    <row r="607" spans="1:5" ht="23.25" x14ac:dyDescent="0.35">
      <c r="A607" s="52" t="s">
        <v>1894</v>
      </c>
      <c r="B607" s="53" t="s">
        <v>1895</v>
      </c>
      <c r="C607" s="54" t="s">
        <v>1896</v>
      </c>
    </row>
    <row r="608" spans="1:5" ht="23.25" x14ac:dyDescent="0.35">
      <c r="A608" s="52" t="s">
        <v>1897</v>
      </c>
      <c r="B608" s="53" t="s">
        <v>1898</v>
      </c>
    </row>
    <row r="609" spans="1:5" ht="23.25" x14ac:dyDescent="0.35">
      <c r="A609" s="52" t="s">
        <v>1899</v>
      </c>
      <c r="B609" s="53" t="s">
        <v>1900</v>
      </c>
      <c r="C609" s="54" t="s">
        <v>1901</v>
      </c>
      <c r="D609" s="58" t="s">
        <v>1902</v>
      </c>
    </row>
    <row r="610" spans="1:5" ht="23.25" x14ac:dyDescent="0.35">
      <c r="A610" s="52" t="s">
        <v>1903</v>
      </c>
      <c r="B610" s="53" t="s">
        <v>1904</v>
      </c>
      <c r="C610" s="54" t="s">
        <v>1905</v>
      </c>
      <c r="D610" s="72" t="s">
        <v>1906</v>
      </c>
    </row>
    <row r="611" spans="1:5" ht="23.25" x14ac:dyDescent="0.35">
      <c r="A611" s="52" t="s">
        <v>1907</v>
      </c>
      <c r="C611" s="54" t="s">
        <v>964</v>
      </c>
      <c r="E611" s="55" t="s">
        <v>963</v>
      </c>
    </row>
    <row r="612" spans="1:5" ht="23.25" x14ac:dyDescent="0.35">
      <c r="A612" s="52" t="s">
        <v>1908</v>
      </c>
      <c r="B612" s="53" t="s">
        <v>1909</v>
      </c>
    </row>
    <row r="613" spans="1:5" ht="23.25" x14ac:dyDescent="0.35">
      <c r="A613" s="52" t="s">
        <v>1910</v>
      </c>
      <c r="B613" s="53" t="s">
        <v>1911</v>
      </c>
      <c r="C613" s="54" t="s">
        <v>1912</v>
      </c>
    </row>
    <row r="614" spans="1:5" ht="23.25" x14ac:dyDescent="0.35">
      <c r="A614" s="52" t="s">
        <v>1913</v>
      </c>
      <c r="B614" s="53" t="s">
        <v>1914</v>
      </c>
    </row>
    <row r="615" spans="1:5" ht="23.25" x14ac:dyDescent="0.35">
      <c r="A615" s="52" t="s">
        <v>1915</v>
      </c>
      <c r="B615" s="53" t="s">
        <v>1916</v>
      </c>
      <c r="C615" s="54" t="s">
        <v>1917</v>
      </c>
    </row>
    <row r="616" spans="1:5" ht="30" customHeight="1" x14ac:dyDescent="0.35">
      <c r="A616" s="52" t="s">
        <v>1918</v>
      </c>
      <c r="B616" s="53" t="s">
        <v>1919</v>
      </c>
    </row>
    <row r="617" spans="1:5" ht="23.25" x14ac:dyDescent="0.35">
      <c r="A617" s="92" t="s">
        <v>1920</v>
      </c>
      <c r="C617" s="54" t="s">
        <v>1921</v>
      </c>
    </row>
    <row r="618" spans="1:5" ht="23.25" x14ac:dyDescent="0.35">
      <c r="A618" s="52" t="s">
        <v>1922</v>
      </c>
      <c r="B618" s="53" t="s">
        <v>1923</v>
      </c>
      <c r="C618" s="54" t="s">
        <v>1924</v>
      </c>
      <c r="D618" s="55" t="s">
        <v>1925</v>
      </c>
      <c r="E618" s="55" t="s">
        <v>1926</v>
      </c>
    </row>
    <row r="619" spans="1:5" ht="23.25" x14ac:dyDescent="0.35">
      <c r="A619" s="52" t="s">
        <v>1927</v>
      </c>
      <c r="B619" s="53" t="s">
        <v>1928</v>
      </c>
      <c r="C619" s="54" t="s">
        <v>1929</v>
      </c>
      <c r="D619" s="55" t="s">
        <v>1930</v>
      </c>
    </row>
    <row r="620" spans="1:5" ht="23.25" x14ac:dyDescent="0.35">
      <c r="A620" s="52" t="s">
        <v>1931</v>
      </c>
      <c r="B620" s="53" t="s">
        <v>1932</v>
      </c>
    </row>
    <row r="621" spans="1:5" ht="23.25" x14ac:dyDescent="0.35">
      <c r="A621" s="52" t="s">
        <v>1933</v>
      </c>
      <c r="C621" s="54" t="s">
        <v>1934</v>
      </c>
    </row>
    <row r="622" spans="1:5" ht="23.25" x14ac:dyDescent="0.35">
      <c r="A622" s="52" t="s">
        <v>1935</v>
      </c>
      <c r="B622" s="53" t="s">
        <v>1936</v>
      </c>
    </row>
    <row r="623" spans="1:5" ht="25.5" customHeight="1" x14ac:dyDescent="0.35">
      <c r="A623" s="52" t="s">
        <v>1937</v>
      </c>
      <c r="C623" s="54" t="s">
        <v>1938</v>
      </c>
    </row>
    <row r="624" spans="1:5" ht="23.25" x14ac:dyDescent="0.35">
      <c r="A624" s="52" t="s">
        <v>1939</v>
      </c>
      <c r="B624" s="53" t="s">
        <v>1940</v>
      </c>
    </row>
    <row r="625" spans="1:9" ht="45" customHeight="1" x14ac:dyDescent="0.35">
      <c r="A625" s="52" t="s">
        <v>1941</v>
      </c>
      <c r="B625" s="53" t="s">
        <v>1942</v>
      </c>
      <c r="C625" s="154" t="s">
        <v>1943</v>
      </c>
    </row>
    <row r="626" spans="1:9" ht="45" customHeight="1" x14ac:dyDescent="0.35">
      <c r="A626" s="96" t="s">
        <v>1944</v>
      </c>
      <c r="B626" s="68" t="s">
        <v>1945</v>
      </c>
      <c r="C626" s="70" t="s">
        <v>1946</v>
      </c>
    </row>
    <row r="627" spans="1:9" ht="25.5" x14ac:dyDescent="0.35">
      <c r="A627" s="52" t="s">
        <v>1947</v>
      </c>
      <c r="B627" s="83" t="s">
        <v>1948</v>
      </c>
      <c r="C627" s="54" t="s">
        <v>1949</v>
      </c>
      <c r="D627" s="89" t="s">
        <v>1950</v>
      </c>
      <c r="I627" s="88"/>
    </row>
    <row r="628" spans="1:9" ht="23.25" x14ac:dyDescent="0.35">
      <c r="A628" s="52" t="s">
        <v>1951</v>
      </c>
      <c r="B628" s="53" t="s">
        <v>1952</v>
      </c>
      <c r="H628" s="567" t="s">
        <v>1953</v>
      </c>
    </row>
    <row r="629" spans="1:9" ht="23.25" x14ac:dyDescent="0.35">
      <c r="A629" s="52" t="s">
        <v>1954</v>
      </c>
      <c r="B629" s="53" t="s">
        <v>1955</v>
      </c>
      <c r="C629" s="54" t="s">
        <v>1956</v>
      </c>
      <c r="E629" s="55" t="s">
        <v>1957</v>
      </c>
      <c r="F629" s="47" t="s">
        <v>1958</v>
      </c>
      <c r="G629" s="155"/>
      <c r="H629" s="568"/>
      <c r="I629" s="156"/>
    </row>
    <row r="630" spans="1:9" ht="23.25" x14ac:dyDescent="0.35">
      <c r="A630" s="52" t="s">
        <v>1959</v>
      </c>
      <c r="B630" s="53" t="s">
        <v>1960</v>
      </c>
      <c r="C630" s="54" t="s">
        <v>1961</v>
      </c>
      <c r="G630" s="155"/>
      <c r="H630" s="568"/>
      <c r="I630" s="156"/>
    </row>
    <row r="631" spans="1:9" ht="23.25" x14ac:dyDescent="0.35">
      <c r="A631" s="52" t="s">
        <v>1954</v>
      </c>
      <c r="B631" s="53" t="s">
        <v>1962</v>
      </c>
      <c r="C631" s="54" t="s">
        <v>1963</v>
      </c>
      <c r="D631" s="156" t="s">
        <v>1964</v>
      </c>
      <c r="E631" s="157" t="s">
        <v>1965</v>
      </c>
      <c r="G631" s="155"/>
      <c r="H631" s="568"/>
      <c r="I631" s="88"/>
    </row>
    <row r="632" spans="1:9" ht="23.25" x14ac:dyDescent="0.35">
      <c r="A632" s="52" t="s">
        <v>1966</v>
      </c>
      <c r="B632" s="53" t="s">
        <v>1967</v>
      </c>
      <c r="D632" s="55" t="s">
        <v>934</v>
      </c>
      <c r="E632" s="66"/>
      <c r="G632" s="158"/>
      <c r="H632" s="569"/>
      <c r="I632" s="88"/>
    </row>
    <row r="633" spans="1:9" ht="23.25" x14ac:dyDescent="0.35">
      <c r="A633" s="52" t="s">
        <v>1968</v>
      </c>
      <c r="B633" s="53" t="s">
        <v>1969</v>
      </c>
      <c r="E633" s="66"/>
      <c r="G633" s="158"/>
      <c r="I633" s="88"/>
    </row>
    <row r="634" spans="1:9" ht="23.25" x14ac:dyDescent="0.35">
      <c r="A634" s="52" t="s">
        <v>1970</v>
      </c>
      <c r="B634" s="53" t="s">
        <v>1971</v>
      </c>
      <c r="E634" s="66"/>
      <c r="I634" s="88"/>
    </row>
    <row r="635" spans="1:9" ht="23.25" x14ac:dyDescent="0.35">
      <c r="A635" s="52" t="s">
        <v>1972</v>
      </c>
      <c r="B635" s="53" t="s">
        <v>1973</v>
      </c>
      <c r="C635" s="54" t="s">
        <v>1974</v>
      </c>
      <c r="D635" s="55" t="s">
        <v>1975</v>
      </c>
      <c r="I635" s="88"/>
    </row>
    <row r="636" spans="1:9" ht="23.25" x14ac:dyDescent="0.35">
      <c r="A636" s="52" t="s">
        <v>1976</v>
      </c>
      <c r="C636" s="54" t="s">
        <v>1977</v>
      </c>
      <c r="I636" s="88"/>
    </row>
    <row r="637" spans="1:9" ht="23.25" x14ac:dyDescent="0.35">
      <c r="A637" s="52" t="s">
        <v>1978</v>
      </c>
      <c r="B637" s="53" t="s">
        <v>1979</v>
      </c>
    </row>
    <row r="638" spans="1:9" ht="23.25" x14ac:dyDescent="0.35">
      <c r="A638" s="52" t="s">
        <v>1980</v>
      </c>
      <c r="C638" s="54" t="s">
        <v>1981</v>
      </c>
    </row>
    <row r="639" spans="1:9" ht="23.25" x14ac:dyDescent="0.35">
      <c r="A639" s="52" t="s">
        <v>1982</v>
      </c>
      <c r="B639" s="53" t="s">
        <v>1983</v>
      </c>
      <c r="E639" s="55" t="s">
        <v>1984</v>
      </c>
    </row>
    <row r="640" spans="1:9" ht="23.25" x14ac:dyDescent="0.35">
      <c r="A640" s="52" t="s">
        <v>1985</v>
      </c>
      <c r="B640" s="53" t="s">
        <v>1986</v>
      </c>
      <c r="C640" s="159" t="s">
        <v>1987</v>
      </c>
      <c r="D640" s="55" t="s">
        <v>1988</v>
      </c>
    </row>
    <row r="641" spans="1:7" ht="23.25" x14ac:dyDescent="0.35">
      <c r="A641" s="52" t="s">
        <v>1989</v>
      </c>
      <c r="B641" s="53" t="s">
        <v>1990</v>
      </c>
      <c r="F641" s="160" t="s">
        <v>1991</v>
      </c>
    </row>
    <row r="642" spans="1:7" ht="23.25" x14ac:dyDescent="0.35">
      <c r="A642" s="52" t="s">
        <v>1992</v>
      </c>
      <c r="B642" s="161" t="s">
        <v>1993</v>
      </c>
      <c r="C642" s="159" t="s">
        <v>1994</v>
      </c>
      <c r="F642" s="160"/>
    </row>
    <row r="643" spans="1:7" ht="23.25" x14ac:dyDescent="0.35">
      <c r="A643" s="52" t="s">
        <v>1995</v>
      </c>
      <c r="B643" s="53" t="s">
        <v>1996</v>
      </c>
      <c r="D643" s="162" t="s">
        <v>1997</v>
      </c>
    </row>
    <row r="644" spans="1:7" ht="23.25" x14ac:dyDescent="0.35">
      <c r="A644" s="52" t="s">
        <v>1998</v>
      </c>
      <c r="B644" s="53" t="s">
        <v>1999</v>
      </c>
      <c r="C644" s="54" t="s">
        <v>2000</v>
      </c>
      <c r="D644" s="55" t="s">
        <v>2001</v>
      </c>
    </row>
    <row r="645" spans="1:7" ht="23.25" x14ac:dyDescent="0.35">
      <c r="A645" s="52" t="s">
        <v>2002</v>
      </c>
      <c r="B645" s="53" t="s">
        <v>2003</v>
      </c>
      <c r="C645" s="54" t="s">
        <v>2004</v>
      </c>
      <c r="G645" s="163"/>
    </row>
    <row r="646" spans="1:7" ht="23.25" x14ac:dyDescent="0.35">
      <c r="A646" s="52" t="s">
        <v>2005</v>
      </c>
      <c r="D646" s="55" t="s">
        <v>2006</v>
      </c>
      <c r="G646" s="163"/>
    </row>
    <row r="647" spans="1:7" ht="23.25" x14ac:dyDescent="0.35">
      <c r="A647" s="52" t="s">
        <v>2007</v>
      </c>
      <c r="B647" s="53" t="s">
        <v>2008</v>
      </c>
      <c r="C647" s="59" t="s">
        <v>2009</v>
      </c>
      <c r="E647" s="73" t="s">
        <v>2010</v>
      </c>
      <c r="F647" s="47" t="s">
        <v>2011</v>
      </c>
      <c r="G647" s="47" t="s">
        <v>2012</v>
      </c>
    </row>
    <row r="648" spans="1:7" ht="24" customHeight="1" x14ac:dyDescent="0.35">
      <c r="A648" s="52" t="s">
        <v>2013</v>
      </c>
      <c r="B648" s="53" t="s">
        <v>2014</v>
      </c>
      <c r="C648" s="164" t="s">
        <v>2015</v>
      </c>
      <c r="E648" s="73"/>
    </row>
    <row r="649" spans="1:7" ht="23.25" x14ac:dyDescent="0.35">
      <c r="A649" s="124" t="s">
        <v>2016</v>
      </c>
      <c r="B649" s="53" t="s">
        <v>2017</v>
      </c>
      <c r="C649" s="164" t="s">
        <v>2018</v>
      </c>
      <c r="D649" s="165"/>
      <c r="E649" s="73"/>
    </row>
    <row r="650" spans="1:7" ht="23.25" x14ac:dyDescent="0.35">
      <c r="A650" s="52" t="s">
        <v>2019</v>
      </c>
      <c r="B650" s="53" t="s">
        <v>2020</v>
      </c>
      <c r="D650" s="55" t="s">
        <v>2021</v>
      </c>
    </row>
    <row r="651" spans="1:7" ht="23.25" x14ac:dyDescent="0.35">
      <c r="A651" s="52" t="s">
        <v>2022</v>
      </c>
      <c r="C651" s="54" t="s">
        <v>2023</v>
      </c>
    </row>
    <row r="652" spans="1:7" ht="23.25" x14ac:dyDescent="0.35">
      <c r="A652" s="52" t="s">
        <v>2024</v>
      </c>
      <c r="B652" s="53" t="s">
        <v>2025</v>
      </c>
      <c r="C652" s="54" t="s">
        <v>2026</v>
      </c>
      <c r="D652" s="55" t="s">
        <v>2027</v>
      </c>
    </row>
    <row r="653" spans="1:7" ht="23.25" x14ac:dyDescent="0.35">
      <c r="A653" s="52" t="s">
        <v>2028</v>
      </c>
      <c r="B653" s="53" t="s">
        <v>2029</v>
      </c>
      <c r="D653" s="55" t="s">
        <v>2030</v>
      </c>
    </row>
    <row r="654" spans="1:7" ht="23.25" x14ac:dyDescent="0.35">
      <c r="A654" s="52" t="s">
        <v>2031</v>
      </c>
      <c r="B654" s="53" t="s">
        <v>2032</v>
      </c>
    </row>
    <row r="655" spans="1:7" ht="23.25" x14ac:dyDescent="0.35">
      <c r="A655" s="52" t="s">
        <v>2033</v>
      </c>
      <c r="B655" s="53" t="s">
        <v>2034</v>
      </c>
    </row>
    <row r="656" spans="1:7" ht="23.25" x14ac:dyDescent="0.35">
      <c r="A656" s="52" t="s">
        <v>2035</v>
      </c>
      <c r="B656" s="53" t="s">
        <v>2036</v>
      </c>
    </row>
    <row r="657" spans="1:6" ht="23.25" x14ac:dyDescent="0.35">
      <c r="A657" s="52" t="s">
        <v>2037</v>
      </c>
      <c r="B657" s="53" t="s">
        <v>2038</v>
      </c>
      <c r="D657" s="55" t="s">
        <v>2039</v>
      </c>
    </row>
    <row r="658" spans="1:6" ht="23.25" x14ac:dyDescent="0.35">
      <c r="A658" s="52" t="s">
        <v>2040</v>
      </c>
      <c r="B658" s="53" t="s">
        <v>2041</v>
      </c>
    </row>
    <row r="659" spans="1:6" ht="23.25" x14ac:dyDescent="0.35">
      <c r="A659" s="52" t="s">
        <v>2042</v>
      </c>
      <c r="B659" s="53" t="s">
        <v>2043</v>
      </c>
      <c r="D659" s="55" t="s">
        <v>2044</v>
      </c>
    </row>
    <row r="660" spans="1:6" ht="23.25" x14ac:dyDescent="0.35">
      <c r="A660" s="52" t="s">
        <v>2045</v>
      </c>
      <c r="B660" s="53" t="s">
        <v>2043</v>
      </c>
    </row>
    <row r="661" spans="1:6" ht="23.25" x14ac:dyDescent="0.35">
      <c r="A661" s="52" t="s">
        <v>2046</v>
      </c>
      <c r="B661" s="53" t="s">
        <v>2047</v>
      </c>
      <c r="E661" s="55" t="s">
        <v>2048</v>
      </c>
    </row>
    <row r="662" spans="1:6" ht="23.25" x14ac:dyDescent="0.35">
      <c r="A662" s="52" t="s">
        <v>2049</v>
      </c>
      <c r="B662" s="53" t="s">
        <v>2050</v>
      </c>
      <c r="E662" s="55" t="s">
        <v>2051</v>
      </c>
    </row>
    <row r="663" spans="1:6" ht="23.25" x14ac:dyDescent="0.35">
      <c r="A663" s="52" t="s">
        <v>2052</v>
      </c>
      <c r="B663" s="53" t="s">
        <v>2053</v>
      </c>
      <c r="C663" s="54" t="s">
        <v>2054</v>
      </c>
      <c r="E663" s="55" t="s">
        <v>2055</v>
      </c>
      <c r="F663" s="82" t="s">
        <v>2056</v>
      </c>
    </row>
    <row r="664" spans="1:6" ht="23.25" x14ac:dyDescent="0.35">
      <c r="A664" s="52" t="s">
        <v>2057</v>
      </c>
      <c r="B664" s="53" t="s">
        <v>2058</v>
      </c>
    </row>
    <row r="665" spans="1:6" ht="23.25" x14ac:dyDescent="0.35">
      <c r="A665" s="52" t="s">
        <v>2059</v>
      </c>
      <c r="B665" s="53" t="s">
        <v>2060</v>
      </c>
      <c r="C665" s="86" t="s">
        <v>2061</v>
      </c>
      <c r="D665" s="55" t="s">
        <v>2062</v>
      </c>
      <c r="E665" s="72" t="s">
        <v>2063</v>
      </c>
    </row>
    <row r="666" spans="1:6" ht="23.25" x14ac:dyDescent="0.35">
      <c r="A666" s="52" t="s">
        <v>2064</v>
      </c>
      <c r="B666" s="53" t="s">
        <v>2065</v>
      </c>
    </row>
    <row r="667" spans="1:6" ht="23.25" x14ac:dyDescent="0.35">
      <c r="A667" s="52" t="s">
        <v>2066</v>
      </c>
      <c r="C667" s="54" t="s">
        <v>2067</v>
      </c>
      <c r="E667" s="55" t="s">
        <v>2068</v>
      </c>
    </row>
    <row r="668" spans="1:6" ht="23.25" x14ac:dyDescent="0.35">
      <c r="A668" s="52" t="s">
        <v>2069</v>
      </c>
      <c r="B668" s="53" t="s">
        <v>2070</v>
      </c>
      <c r="E668" s="55" t="s">
        <v>2071</v>
      </c>
    </row>
    <row r="669" spans="1:6" ht="23.25" x14ac:dyDescent="0.35">
      <c r="A669" s="52" t="s">
        <v>2072</v>
      </c>
      <c r="E669" s="55" t="s">
        <v>2073</v>
      </c>
    </row>
    <row r="670" spans="1:6" ht="23.25" x14ac:dyDescent="0.35">
      <c r="A670" s="52" t="s">
        <v>2074</v>
      </c>
      <c r="B670" s="53" t="s">
        <v>2075</v>
      </c>
    </row>
    <row r="671" spans="1:6" ht="23.25" x14ac:dyDescent="0.35">
      <c r="A671" s="52" t="s">
        <v>2076</v>
      </c>
      <c r="B671" s="53" t="s">
        <v>2077</v>
      </c>
      <c r="C671" s="54" t="s">
        <v>2078</v>
      </c>
      <c r="D671" s="55" t="s">
        <v>2079</v>
      </c>
    </row>
    <row r="672" spans="1:6" ht="23.25" x14ac:dyDescent="0.35">
      <c r="A672" s="52" t="s">
        <v>2080</v>
      </c>
      <c r="B672" s="53" t="s">
        <v>2081</v>
      </c>
    </row>
    <row r="673" spans="1:7" ht="23.25" x14ac:dyDescent="0.35">
      <c r="A673" s="52" t="s">
        <v>2082</v>
      </c>
      <c r="B673" s="53" t="s">
        <v>2083</v>
      </c>
    </row>
    <row r="674" spans="1:7" ht="23.25" x14ac:dyDescent="0.35">
      <c r="A674" s="52" t="s">
        <v>2084</v>
      </c>
      <c r="B674" s="53" t="s">
        <v>2085</v>
      </c>
      <c r="C674" s="54" t="s">
        <v>2086</v>
      </c>
    </row>
    <row r="675" spans="1:7" ht="23.25" x14ac:dyDescent="0.35">
      <c r="A675" s="52" t="s">
        <v>2087</v>
      </c>
      <c r="B675" s="53" t="s">
        <v>2088</v>
      </c>
    </row>
    <row r="676" spans="1:7" ht="23.25" x14ac:dyDescent="0.35">
      <c r="A676" s="52" t="s">
        <v>2089</v>
      </c>
      <c r="B676" s="53" t="s">
        <v>2090</v>
      </c>
      <c r="C676" s="54" t="s">
        <v>2091</v>
      </c>
    </row>
    <row r="677" spans="1:7" ht="23.25" x14ac:dyDescent="0.35">
      <c r="A677" s="52" t="s">
        <v>2066</v>
      </c>
      <c r="B677" s="53" t="s">
        <v>2092</v>
      </c>
    </row>
    <row r="678" spans="1:7" ht="23.25" x14ac:dyDescent="0.35">
      <c r="A678" s="52" t="s">
        <v>2093</v>
      </c>
      <c r="B678" s="53" t="s">
        <v>2094</v>
      </c>
    </row>
    <row r="679" spans="1:7" ht="23.25" x14ac:dyDescent="0.35">
      <c r="A679" s="52" t="s">
        <v>2095</v>
      </c>
      <c r="B679" s="53" t="s">
        <v>2096</v>
      </c>
      <c r="D679" s="55" t="s">
        <v>2097</v>
      </c>
    </row>
    <row r="680" spans="1:7" ht="23.25" x14ac:dyDescent="0.35">
      <c r="A680" s="52" t="s">
        <v>2066</v>
      </c>
      <c r="C680" s="54" t="s">
        <v>2098</v>
      </c>
      <c r="E680" s="55" t="s">
        <v>2068</v>
      </c>
    </row>
    <row r="681" spans="1:7" ht="23.25" x14ac:dyDescent="0.35">
      <c r="A681" s="52" t="s">
        <v>2099</v>
      </c>
    </row>
    <row r="682" spans="1:7" ht="23.25" x14ac:dyDescent="0.35">
      <c r="A682" s="52" t="s">
        <v>2100</v>
      </c>
      <c r="B682" s="53" t="s">
        <v>2101</v>
      </c>
      <c r="C682" s="54" t="s">
        <v>2102</v>
      </c>
    </row>
    <row r="683" spans="1:7" ht="23.25" x14ac:dyDescent="0.35">
      <c r="A683" s="52" t="s">
        <v>2103</v>
      </c>
      <c r="B683" s="53" t="s">
        <v>2104</v>
      </c>
    </row>
    <row r="684" spans="1:7" ht="23.25" x14ac:dyDescent="0.35">
      <c r="A684" s="52" t="s">
        <v>2105</v>
      </c>
      <c r="B684" s="53" t="s">
        <v>2106</v>
      </c>
    </row>
    <row r="685" spans="1:7" ht="23.25" x14ac:dyDescent="0.35">
      <c r="A685" s="52" t="s">
        <v>2107</v>
      </c>
      <c r="B685" s="53" t="s">
        <v>2108</v>
      </c>
      <c r="C685" s="54" t="s">
        <v>2109</v>
      </c>
    </row>
    <row r="686" spans="1:7" ht="23.25" x14ac:dyDescent="0.35">
      <c r="A686" s="52" t="s">
        <v>2110</v>
      </c>
      <c r="C686" s="54" t="s">
        <v>2111</v>
      </c>
    </row>
    <row r="687" spans="1:7" ht="23.25" x14ac:dyDescent="0.35">
      <c r="A687" s="52" t="s">
        <v>2112</v>
      </c>
      <c r="B687" s="61" t="s">
        <v>2113</v>
      </c>
      <c r="C687" s="54" t="s">
        <v>2114</v>
      </c>
    </row>
    <row r="688" spans="1:7" ht="23.25" x14ac:dyDescent="0.35">
      <c r="A688" s="52" t="s">
        <v>2115</v>
      </c>
      <c r="C688" s="54" t="s">
        <v>2116</v>
      </c>
      <c r="G688" s="88"/>
    </row>
    <row r="689" spans="1:5" ht="23.25" x14ac:dyDescent="0.35">
      <c r="A689" s="52" t="s">
        <v>2117</v>
      </c>
      <c r="B689" s="137" t="s">
        <v>2118</v>
      </c>
      <c r="C689" s="91" t="s">
        <v>2119</v>
      </c>
    </row>
    <row r="690" spans="1:5" ht="23.25" x14ac:dyDescent="0.35">
      <c r="A690" s="52" t="s">
        <v>2120</v>
      </c>
      <c r="B690" s="53" t="s">
        <v>2121</v>
      </c>
    </row>
    <row r="691" spans="1:5" ht="23.25" x14ac:dyDescent="0.35">
      <c r="A691" s="52" t="s">
        <v>2122</v>
      </c>
      <c r="B691" s="53" t="s">
        <v>2123</v>
      </c>
      <c r="C691" s="54" t="s">
        <v>2124</v>
      </c>
      <c r="E691" s="55" t="s">
        <v>2123</v>
      </c>
    </row>
    <row r="692" spans="1:5" ht="23.25" x14ac:dyDescent="0.35">
      <c r="A692" s="52" t="s">
        <v>2125</v>
      </c>
      <c r="C692" s="54" t="s">
        <v>2126</v>
      </c>
    </row>
    <row r="693" spans="1:5" ht="23.25" x14ac:dyDescent="0.35">
      <c r="A693" s="52" t="s">
        <v>2127</v>
      </c>
      <c r="B693" s="53" t="s">
        <v>2128</v>
      </c>
    </row>
    <row r="694" spans="1:5" ht="23.25" x14ac:dyDescent="0.35">
      <c r="A694" s="52" t="s">
        <v>2129</v>
      </c>
      <c r="C694" s="54" t="s">
        <v>2130</v>
      </c>
    </row>
    <row r="695" spans="1:5" ht="23.25" x14ac:dyDescent="0.35">
      <c r="A695" s="52" t="s">
        <v>2131</v>
      </c>
      <c r="B695" s="53" t="s">
        <v>2132</v>
      </c>
      <c r="C695" s="54" t="s">
        <v>2133</v>
      </c>
    </row>
    <row r="696" spans="1:5" ht="23.25" x14ac:dyDescent="0.35">
      <c r="A696" s="52" t="s">
        <v>2134</v>
      </c>
    </row>
    <row r="697" spans="1:5" ht="23.25" x14ac:dyDescent="0.35">
      <c r="A697" s="52" t="s">
        <v>2135</v>
      </c>
      <c r="C697" s="54" t="s">
        <v>423</v>
      </c>
      <c r="E697" s="47"/>
    </row>
    <row r="698" spans="1:5" ht="23.25" x14ac:dyDescent="0.35">
      <c r="A698" s="52" t="s">
        <v>2136</v>
      </c>
      <c r="C698" s="54" t="s">
        <v>2137</v>
      </c>
      <c r="D698" s="47"/>
      <c r="E698" s="47"/>
    </row>
    <row r="699" spans="1:5" ht="23.25" x14ac:dyDescent="0.35">
      <c r="A699" s="52" t="s">
        <v>2138</v>
      </c>
      <c r="B699" s="53" t="s">
        <v>2139</v>
      </c>
    </row>
    <row r="700" spans="1:5" ht="23.25" x14ac:dyDescent="0.35">
      <c r="A700" s="52" t="s">
        <v>2140</v>
      </c>
      <c r="C700" s="54" t="s">
        <v>1697</v>
      </c>
    </row>
    <row r="701" spans="1:5" ht="23.25" x14ac:dyDescent="0.35">
      <c r="A701" s="52" t="s">
        <v>2129</v>
      </c>
      <c r="C701" s="54" t="s">
        <v>2141</v>
      </c>
    </row>
    <row r="702" spans="1:5" ht="23.25" x14ac:dyDescent="0.35">
      <c r="A702" s="52" t="s">
        <v>2142</v>
      </c>
      <c r="C702" s="54" t="s">
        <v>2143</v>
      </c>
      <c r="E702" s="166" t="s">
        <v>2144</v>
      </c>
    </row>
    <row r="703" spans="1:5" ht="23.25" x14ac:dyDescent="0.35">
      <c r="A703" s="167" t="s">
        <v>2145</v>
      </c>
      <c r="C703" s="54" t="s">
        <v>1061</v>
      </c>
    </row>
    <row r="704" spans="1:5" ht="23.25" x14ac:dyDescent="0.35">
      <c r="A704" s="52" t="s">
        <v>2146</v>
      </c>
      <c r="B704" s="53" t="s">
        <v>2147</v>
      </c>
    </row>
    <row r="705" spans="1:7" ht="23.25" x14ac:dyDescent="0.35">
      <c r="A705" s="52" t="s">
        <v>2148</v>
      </c>
      <c r="B705" s="53" t="s">
        <v>2149</v>
      </c>
      <c r="C705" s="54" t="s">
        <v>2150</v>
      </c>
    </row>
    <row r="706" spans="1:7" ht="23.25" x14ac:dyDescent="0.35">
      <c r="A706" s="52" t="s">
        <v>2151</v>
      </c>
      <c r="B706" s="53" t="s">
        <v>2152</v>
      </c>
    </row>
    <row r="707" spans="1:7" ht="23.25" x14ac:dyDescent="0.35">
      <c r="A707" s="52" t="s">
        <v>2153</v>
      </c>
      <c r="C707" s="54" t="s">
        <v>1921</v>
      </c>
    </row>
    <row r="708" spans="1:7" ht="23.25" x14ac:dyDescent="0.35">
      <c r="A708" s="52" t="s">
        <v>2154</v>
      </c>
      <c r="C708" s="54" t="s">
        <v>2155</v>
      </c>
    </row>
    <row r="709" spans="1:7" ht="23.25" x14ac:dyDescent="0.35">
      <c r="A709" s="52" t="s">
        <v>2156</v>
      </c>
      <c r="B709" s="53" t="s">
        <v>2118</v>
      </c>
      <c r="C709" s="54" t="s">
        <v>2157</v>
      </c>
      <c r="D709" s="55" t="s">
        <v>2158</v>
      </c>
      <c r="E709" s="72" t="s">
        <v>2159</v>
      </c>
      <c r="G709" s="82" t="s">
        <v>2160</v>
      </c>
    </row>
    <row r="710" spans="1:7" ht="23.25" x14ac:dyDescent="0.35">
      <c r="A710" s="52" t="s">
        <v>2161</v>
      </c>
      <c r="B710" s="53" t="s">
        <v>2162</v>
      </c>
      <c r="C710" s="54" t="s">
        <v>1965</v>
      </c>
    </row>
    <row r="711" spans="1:7" ht="23.25" x14ac:dyDescent="0.35">
      <c r="A711" s="52" t="s">
        <v>2163</v>
      </c>
      <c r="C711" s="54" t="s">
        <v>2164</v>
      </c>
    </row>
    <row r="712" spans="1:7" ht="16.5" customHeight="1" x14ac:dyDescent="0.35">
      <c r="A712" s="52" t="s">
        <v>2165</v>
      </c>
      <c r="B712" s="53" t="s">
        <v>2166</v>
      </c>
      <c r="C712" s="59" t="s">
        <v>2167</v>
      </c>
      <c r="E712" s="55" t="s">
        <v>2168</v>
      </c>
      <c r="F712" s="47" t="s">
        <v>2169</v>
      </c>
    </row>
    <row r="713" spans="1:7" ht="23.25" x14ac:dyDescent="0.35">
      <c r="A713" s="52" t="s">
        <v>2170</v>
      </c>
      <c r="B713" s="53" t="s">
        <v>2171</v>
      </c>
      <c r="C713" s="54" t="s">
        <v>2172</v>
      </c>
    </row>
    <row r="714" spans="1:7" ht="23.25" x14ac:dyDescent="0.35">
      <c r="A714" s="52" t="s">
        <v>2173</v>
      </c>
      <c r="B714" s="53" t="s">
        <v>2174</v>
      </c>
      <c r="C714" s="168" t="s">
        <v>2175</v>
      </c>
      <c r="E714" s="55" t="s">
        <v>2176</v>
      </c>
      <c r="F714" s="47" t="s">
        <v>2177</v>
      </c>
    </row>
    <row r="715" spans="1:7" ht="23.25" x14ac:dyDescent="0.35">
      <c r="A715" s="52" t="s">
        <v>2178</v>
      </c>
      <c r="B715" s="53" t="s">
        <v>2179</v>
      </c>
    </row>
    <row r="716" spans="1:7" ht="23.25" x14ac:dyDescent="0.35">
      <c r="A716" s="52" t="s">
        <v>2180</v>
      </c>
      <c r="B716" s="53" t="s">
        <v>2181</v>
      </c>
      <c r="C716" s="62" t="s">
        <v>2182</v>
      </c>
      <c r="D716" s="55" t="s">
        <v>2183</v>
      </c>
      <c r="E716" s="55" t="s">
        <v>2184</v>
      </c>
    </row>
    <row r="717" spans="1:7" ht="23.25" x14ac:dyDescent="0.35">
      <c r="A717" s="52" t="s">
        <v>2185</v>
      </c>
      <c r="B717" s="53" t="s">
        <v>2186</v>
      </c>
    </row>
    <row r="718" spans="1:7" ht="23.25" x14ac:dyDescent="0.35">
      <c r="A718" s="52" t="s">
        <v>2187</v>
      </c>
      <c r="B718" s="53" t="s">
        <v>2188</v>
      </c>
    </row>
    <row r="719" spans="1:7" ht="23.25" x14ac:dyDescent="0.35">
      <c r="A719" s="52" t="s">
        <v>2189</v>
      </c>
      <c r="B719" s="53" t="s">
        <v>2190</v>
      </c>
      <c r="C719" s="54" t="s">
        <v>1530</v>
      </c>
      <c r="E719" s="55" t="s">
        <v>1529</v>
      </c>
    </row>
    <row r="720" spans="1:7" ht="23.25" x14ac:dyDescent="0.35">
      <c r="A720" s="52" t="s">
        <v>2191</v>
      </c>
      <c r="B720" s="53" t="s">
        <v>2192</v>
      </c>
    </row>
    <row r="721" spans="1:7" ht="23.25" x14ac:dyDescent="0.35">
      <c r="A721" s="52" t="s">
        <v>2193</v>
      </c>
      <c r="B721" s="53" t="s">
        <v>2194</v>
      </c>
    </row>
    <row r="722" spans="1:7" ht="23.25" x14ac:dyDescent="0.35">
      <c r="A722" s="52" t="s">
        <v>2195</v>
      </c>
      <c r="B722" s="53" t="s">
        <v>2196</v>
      </c>
    </row>
    <row r="723" spans="1:7" ht="23.25" x14ac:dyDescent="0.35">
      <c r="A723" s="52" t="s">
        <v>2197</v>
      </c>
      <c r="B723" s="53" t="s">
        <v>408</v>
      </c>
    </row>
    <row r="724" spans="1:7" ht="23.25" x14ac:dyDescent="0.35">
      <c r="A724" s="52" t="s">
        <v>2198</v>
      </c>
      <c r="B724" s="53" t="s">
        <v>2199</v>
      </c>
      <c r="C724" s="54" t="s">
        <v>2200</v>
      </c>
    </row>
    <row r="725" spans="1:7" ht="23.25" x14ac:dyDescent="0.35">
      <c r="A725" s="52" t="s">
        <v>2201</v>
      </c>
      <c r="B725" s="53" t="s">
        <v>2202</v>
      </c>
    </row>
    <row r="726" spans="1:7" ht="23.25" x14ac:dyDescent="0.35">
      <c r="A726" s="52" t="s">
        <v>2203</v>
      </c>
      <c r="B726" s="53" t="s">
        <v>2204</v>
      </c>
    </row>
    <row r="727" spans="1:7" ht="23.25" x14ac:dyDescent="0.35">
      <c r="A727" s="52" t="s">
        <v>2205</v>
      </c>
      <c r="B727" s="53" t="s">
        <v>2206</v>
      </c>
    </row>
    <row r="728" spans="1:7" ht="23.25" x14ac:dyDescent="0.35">
      <c r="A728" s="52" t="s">
        <v>2207</v>
      </c>
      <c r="B728" s="53" t="s">
        <v>2208</v>
      </c>
      <c r="C728" s="54" t="s">
        <v>2209</v>
      </c>
      <c r="D728" s="72" t="s">
        <v>2210</v>
      </c>
    </row>
    <row r="729" spans="1:7" ht="23.25" x14ac:dyDescent="0.35">
      <c r="A729" s="52" t="s">
        <v>2211</v>
      </c>
      <c r="B729" s="53" t="s">
        <v>2212</v>
      </c>
      <c r="E729" s="55" t="s">
        <v>2213</v>
      </c>
    </row>
    <row r="730" spans="1:7" ht="23.25" x14ac:dyDescent="0.35">
      <c r="A730" s="52" t="s">
        <v>2214</v>
      </c>
      <c r="B730" s="53" t="s">
        <v>2215</v>
      </c>
    </row>
    <row r="731" spans="1:7" ht="25.5" x14ac:dyDescent="0.35">
      <c r="A731" s="52" t="s">
        <v>2216</v>
      </c>
      <c r="B731" s="53" t="s">
        <v>2217</v>
      </c>
      <c r="D731" s="89" t="s">
        <v>2218</v>
      </c>
    </row>
    <row r="732" spans="1:7" ht="23.25" x14ac:dyDescent="0.35">
      <c r="A732" s="52" t="s">
        <v>2219</v>
      </c>
      <c r="B732" s="53" t="s">
        <v>2220</v>
      </c>
    </row>
    <row r="733" spans="1:7" ht="23.25" x14ac:dyDescent="0.35">
      <c r="A733" s="169" t="s">
        <v>2221</v>
      </c>
      <c r="B733" s="53" t="s">
        <v>2222</v>
      </c>
      <c r="C733" s="54" t="s">
        <v>2223</v>
      </c>
    </row>
    <row r="734" spans="1:7" ht="23.25" x14ac:dyDescent="0.35">
      <c r="A734" s="52" t="s">
        <v>2224</v>
      </c>
      <c r="B734" s="53" t="s">
        <v>2225</v>
      </c>
    </row>
    <row r="735" spans="1:7" ht="23.25" x14ac:dyDescent="0.35">
      <c r="A735" s="52" t="s">
        <v>2226</v>
      </c>
      <c r="C735" s="54" t="s">
        <v>2227</v>
      </c>
      <c r="D735" s="170" t="s">
        <v>2228</v>
      </c>
      <c r="E735" s="162" t="s">
        <v>2229</v>
      </c>
      <c r="G735" s="47" t="s">
        <v>2230</v>
      </c>
    </row>
    <row r="736" spans="1:7" ht="23.25" x14ac:dyDescent="0.35">
      <c r="A736" s="171" t="s">
        <v>2231</v>
      </c>
      <c r="C736" s="54" t="s">
        <v>2232</v>
      </c>
      <c r="D736" s="62"/>
      <c r="E736" s="162"/>
    </row>
    <row r="737" spans="1:6" ht="23.25" x14ac:dyDescent="0.35">
      <c r="A737" s="52" t="s">
        <v>2233</v>
      </c>
      <c r="B737" s="53" t="s">
        <v>2234</v>
      </c>
      <c r="C737" s="59" t="s">
        <v>2235</v>
      </c>
      <c r="D737" s="55" t="s">
        <v>2236</v>
      </c>
      <c r="E737" s="72" t="s">
        <v>2237</v>
      </c>
    </row>
    <row r="738" spans="1:6" ht="23.25" x14ac:dyDescent="0.35">
      <c r="A738" s="52" t="s">
        <v>2238</v>
      </c>
      <c r="B738" s="53" t="s">
        <v>2239</v>
      </c>
      <c r="E738" s="55" t="s">
        <v>2240</v>
      </c>
    </row>
    <row r="739" spans="1:6" ht="23.25" x14ac:dyDescent="0.35">
      <c r="A739" s="52" t="s">
        <v>2241</v>
      </c>
      <c r="B739" s="53" t="s">
        <v>2242</v>
      </c>
    </row>
    <row r="740" spans="1:6" ht="23.25" x14ac:dyDescent="0.35">
      <c r="A740" s="52" t="s">
        <v>2243</v>
      </c>
      <c r="B740" s="53" t="s">
        <v>2244</v>
      </c>
    </row>
    <row r="741" spans="1:6" ht="23.25" x14ac:dyDescent="0.35">
      <c r="A741" s="52" t="s">
        <v>2245</v>
      </c>
      <c r="B741" s="53" t="s">
        <v>2246</v>
      </c>
      <c r="C741" s="54" t="s">
        <v>2247</v>
      </c>
      <c r="D741" s="55" t="s">
        <v>2248</v>
      </c>
      <c r="E741" s="69" t="s">
        <v>2249</v>
      </c>
      <c r="F741" s="54" t="s">
        <v>2250</v>
      </c>
    </row>
    <row r="742" spans="1:6" ht="23.25" x14ac:dyDescent="0.35">
      <c r="A742" s="52" t="s">
        <v>2251</v>
      </c>
      <c r="B742" s="53" t="s">
        <v>2252</v>
      </c>
      <c r="C742" s="54" t="s">
        <v>2253</v>
      </c>
      <c r="E742" s="55" t="s">
        <v>2254</v>
      </c>
      <c r="F742" s="47" t="s">
        <v>2255</v>
      </c>
    </row>
    <row r="743" spans="1:6" ht="23.25" x14ac:dyDescent="0.35">
      <c r="A743" s="52" t="s">
        <v>2256</v>
      </c>
      <c r="B743" s="53" t="s">
        <v>2257</v>
      </c>
      <c r="C743" s="54" t="s">
        <v>2258</v>
      </c>
      <c r="D743" s="55" t="s">
        <v>2259</v>
      </c>
      <c r="E743" s="172" t="s">
        <v>2260</v>
      </c>
    </row>
    <row r="744" spans="1:6" ht="69.75" x14ac:dyDescent="0.35">
      <c r="A744" s="52" t="s">
        <v>2261</v>
      </c>
      <c r="B744" s="90" t="s">
        <v>2262</v>
      </c>
      <c r="C744" s="54" t="s">
        <v>2263</v>
      </c>
      <c r="D744" s="104" t="s">
        <v>2264</v>
      </c>
      <c r="E744" s="55" t="s">
        <v>2265</v>
      </c>
    </row>
    <row r="745" spans="1:6" ht="23.25" x14ac:dyDescent="0.35">
      <c r="A745" s="52" t="s">
        <v>2266</v>
      </c>
      <c r="B745" s="53" t="s">
        <v>2267</v>
      </c>
      <c r="C745" s="173" t="s">
        <v>2268</v>
      </c>
      <c r="D745" s="104"/>
    </row>
    <row r="746" spans="1:6" ht="23.25" x14ac:dyDescent="0.35">
      <c r="A746" s="52" t="s">
        <v>2269</v>
      </c>
      <c r="B746" s="53" t="s">
        <v>2270</v>
      </c>
      <c r="C746" s="70" t="s">
        <v>2271</v>
      </c>
      <c r="E746" s="55" t="s">
        <v>2272</v>
      </c>
    </row>
    <row r="747" spans="1:6" ht="23.25" x14ac:dyDescent="0.35">
      <c r="A747" s="52" t="s">
        <v>2273</v>
      </c>
      <c r="B747" s="53" t="s">
        <v>2274</v>
      </c>
    </row>
    <row r="748" spans="1:6" ht="23.25" x14ac:dyDescent="0.35">
      <c r="A748" s="52" t="s">
        <v>2275</v>
      </c>
      <c r="B748" s="53" t="s">
        <v>2276</v>
      </c>
    </row>
    <row r="749" spans="1:6" ht="23.25" x14ac:dyDescent="0.35">
      <c r="A749" s="52" t="s">
        <v>2277</v>
      </c>
      <c r="B749" s="53" t="s">
        <v>2278</v>
      </c>
    </row>
    <row r="750" spans="1:6" ht="23.25" x14ac:dyDescent="0.35">
      <c r="A750" s="52" t="s">
        <v>2279</v>
      </c>
      <c r="B750" s="53" t="s">
        <v>2280</v>
      </c>
      <c r="E750" s="66"/>
    </row>
    <row r="751" spans="1:6" ht="23.25" x14ac:dyDescent="0.35">
      <c r="A751" s="52" t="s">
        <v>2281</v>
      </c>
      <c r="B751" s="53" t="s">
        <v>2282</v>
      </c>
      <c r="E751" s="66"/>
    </row>
    <row r="752" spans="1:6" ht="23.25" x14ac:dyDescent="0.35">
      <c r="A752" s="52" t="s">
        <v>2283</v>
      </c>
      <c r="B752" s="53" t="s">
        <v>2284</v>
      </c>
      <c r="C752" s="132" t="s">
        <v>2285</v>
      </c>
    </row>
    <row r="753" spans="1:7" ht="23.25" x14ac:dyDescent="0.35">
      <c r="A753" s="52" t="s">
        <v>2286</v>
      </c>
      <c r="B753" s="53" t="s">
        <v>2287</v>
      </c>
      <c r="E753" s="66"/>
    </row>
    <row r="754" spans="1:7" ht="23.25" x14ac:dyDescent="0.35">
      <c r="A754" s="52" t="s">
        <v>2288</v>
      </c>
      <c r="B754" s="53" t="s">
        <v>2289</v>
      </c>
      <c r="E754" s="174"/>
    </row>
    <row r="755" spans="1:7" ht="23.25" x14ac:dyDescent="0.35">
      <c r="A755" s="52" t="s">
        <v>2290</v>
      </c>
      <c r="B755" s="68" t="s">
        <v>2291</v>
      </c>
      <c r="C755" s="175" t="s">
        <v>2292</v>
      </c>
      <c r="D755" s="47"/>
      <c r="E755" s="174"/>
    </row>
    <row r="756" spans="1:7" ht="23.25" x14ac:dyDescent="0.35">
      <c r="A756" s="52" t="s">
        <v>2293</v>
      </c>
      <c r="B756" s="53" t="s">
        <v>2294</v>
      </c>
      <c r="D756" s="47"/>
      <c r="E756" s="66"/>
    </row>
    <row r="757" spans="1:7" ht="23.25" x14ac:dyDescent="0.35">
      <c r="A757" s="52" t="s">
        <v>2295</v>
      </c>
      <c r="B757" s="53" t="s">
        <v>2296</v>
      </c>
      <c r="E757" s="174"/>
    </row>
    <row r="758" spans="1:7" ht="23.25" x14ac:dyDescent="0.35">
      <c r="A758" s="52" t="s">
        <v>2297</v>
      </c>
      <c r="B758" s="53" t="s">
        <v>2298</v>
      </c>
    </row>
    <row r="759" spans="1:7" ht="23.25" x14ac:dyDescent="0.35">
      <c r="A759" s="96" t="s">
        <v>2299</v>
      </c>
      <c r="B759" s="68" t="s">
        <v>2300</v>
      </c>
      <c r="C759" s="70" t="s">
        <v>2301</v>
      </c>
      <c r="F759" s="174"/>
      <c r="G759" s="47" t="s">
        <v>2302</v>
      </c>
    </row>
    <row r="760" spans="1:7" ht="25.5" customHeight="1" x14ac:dyDescent="0.35">
      <c r="A760" s="96" t="s">
        <v>2299</v>
      </c>
      <c r="B760" s="68" t="s">
        <v>2303</v>
      </c>
      <c r="C760" s="176" t="s">
        <v>2304</v>
      </c>
      <c r="D760" s="72" t="s">
        <v>2305</v>
      </c>
      <c r="F760" s="174"/>
    </row>
    <row r="761" spans="1:7" ht="23.25" x14ac:dyDescent="0.35">
      <c r="A761" s="52" t="s">
        <v>2306</v>
      </c>
      <c r="B761" s="83" t="s">
        <v>2307</v>
      </c>
      <c r="C761" s="177" t="s">
        <v>2308</v>
      </c>
      <c r="D761" s="56" t="s">
        <v>2309</v>
      </c>
      <c r="E761" s="89" t="s">
        <v>2310</v>
      </c>
      <c r="F761" s="47" t="s">
        <v>2311</v>
      </c>
    </row>
    <row r="762" spans="1:7" ht="23.25" x14ac:dyDescent="0.35">
      <c r="A762" s="52" t="s">
        <v>2312</v>
      </c>
      <c r="B762" s="53" t="s">
        <v>2313</v>
      </c>
    </row>
    <row r="763" spans="1:7" ht="23.25" x14ac:dyDescent="0.35">
      <c r="A763" s="52" t="s">
        <v>2314</v>
      </c>
      <c r="B763" s="53" t="s">
        <v>793</v>
      </c>
    </row>
    <row r="764" spans="1:7" ht="23.25" x14ac:dyDescent="0.35">
      <c r="A764" s="52" t="s">
        <v>2315</v>
      </c>
      <c r="B764" s="53" t="s">
        <v>2316</v>
      </c>
    </row>
    <row r="765" spans="1:7" ht="23.25" x14ac:dyDescent="0.35">
      <c r="A765" s="52" t="s">
        <v>2317</v>
      </c>
      <c r="E765" s="55" t="s">
        <v>2318</v>
      </c>
    </row>
    <row r="766" spans="1:7" ht="23.25" x14ac:dyDescent="0.35">
      <c r="A766" s="52" t="s">
        <v>2319</v>
      </c>
      <c r="B766" s="53" t="s">
        <v>2320</v>
      </c>
      <c r="E766" s="56"/>
    </row>
    <row r="767" spans="1:7" ht="23.25" x14ac:dyDescent="0.35">
      <c r="A767" s="52" t="s">
        <v>2321</v>
      </c>
      <c r="B767" s="53" t="s">
        <v>2322</v>
      </c>
      <c r="E767" s="56"/>
    </row>
    <row r="768" spans="1:7" ht="23.25" x14ac:dyDescent="0.35">
      <c r="A768" s="52" t="s">
        <v>2323</v>
      </c>
      <c r="B768" s="53" t="s">
        <v>793</v>
      </c>
      <c r="C768" s="119" t="s">
        <v>7164</v>
      </c>
      <c r="E768" s="56"/>
    </row>
    <row r="769" spans="1:5" ht="23.25" x14ac:dyDescent="0.35">
      <c r="A769" s="52" t="s">
        <v>2315</v>
      </c>
      <c r="B769" s="53" t="s">
        <v>2316</v>
      </c>
      <c r="E769" s="56"/>
    </row>
    <row r="770" spans="1:5" ht="23.25" x14ac:dyDescent="0.35">
      <c r="A770" s="52" t="s">
        <v>2324</v>
      </c>
      <c r="B770" s="53" t="s">
        <v>2325</v>
      </c>
      <c r="C770" s="54" t="s">
        <v>2326</v>
      </c>
    </row>
    <row r="771" spans="1:5" ht="23.25" x14ac:dyDescent="0.35">
      <c r="A771" s="52" t="s">
        <v>2327</v>
      </c>
      <c r="B771" s="68">
        <v>111626367</v>
      </c>
      <c r="C771" s="70" t="s">
        <v>2328</v>
      </c>
      <c r="E771" s="94" t="s">
        <v>2329</v>
      </c>
    </row>
    <row r="772" spans="1:5" ht="23.25" x14ac:dyDescent="0.35">
      <c r="A772" s="52" t="s">
        <v>2330</v>
      </c>
      <c r="B772" s="53" t="s">
        <v>2331</v>
      </c>
      <c r="C772" s="54" t="s">
        <v>2332</v>
      </c>
    </row>
    <row r="773" spans="1:5" ht="23.25" x14ac:dyDescent="0.35">
      <c r="A773" s="52" t="s">
        <v>2333</v>
      </c>
      <c r="B773" s="53" t="s">
        <v>2334</v>
      </c>
      <c r="C773" s="54" t="s">
        <v>2335</v>
      </c>
      <c r="D773" s="55" t="s">
        <v>2336</v>
      </c>
      <c r="E773" s="55" t="s">
        <v>2337</v>
      </c>
    </row>
    <row r="774" spans="1:5" ht="23.25" x14ac:dyDescent="0.35">
      <c r="A774" s="52" t="s">
        <v>2338</v>
      </c>
      <c r="B774" s="53" t="s">
        <v>2339</v>
      </c>
    </row>
    <row r="775" spans="1:5" ht="23.25" x14ac:dyDescent="0.35">
      <c r="A775" s="52" t="s">
        <v>2340</v>
      </c>
      <c r="B775" s="53" t="s">
        <v>2341</v>
      </c>
    </row>
    <row r="776" spans="1:5" ht="23.25" x14ac:dyDescent="0.35">
      <c r="A776" s="52" t="s">
        <v>2342</v>
      </c>
      <c r="B776" s="53" t="s">
        <v>2343</v>
      </c>
      <c r="C776" s="54" t="s">
        <v>2344</v>
      </c>
    </row>
    <row r="777" spans="1:5" ht="23.25" x14ac:dyDescent="0.35">
      <c r="A777" s="52" t="s">
        <v>2345</v>
      </c>
      <c r="B777" s="53" t="s">
        <v>2346</v>
      </c>
      <c r="C777" s="54" t="s">
        <v>2347</v>
      </c>
    </row>
    <row r="778" spans="1:5" ht="23.25" x14ac:dyDescent="0.35">
      <c r="A778" s="52" t="s">
        <v>2348</v>
      </c>
      <c r="B778" s="53" t="s">
        <v>2349</v>
      </c>
    </row>
    <row r="779" spans="1:5" ht="23.25" x14ac:dyDescent="0.35">
      <c r="A779" s="52" t="s">
        <v>2350</v>
      </c>
      <c r="B779" s="68" t="s">
        <v>2351</v>
      </c>
      <c r="C779" s="54" t="s">
        <v>2352</v>
      </c>
      <c r="D779" s="66" t="s">
        <v>2353</v>
      </c>
    </row>
    <row r="780" spans="1:5" ht="29.25" customHeight="1" x14ac:dyDescent="0.35">
      <c r="A780" s="52" t="s">
        <v>2354</v>
      </c>
      <c r="B780" s="61" t="s">
        <v>2355</v>
      </c>
      <c r="D780" s="55" t="s">
        <v>2356</v>
      </c>
    </row>
    <row r="781" spans="1:5" ht="23.25" x14ac:dyDescent="0.35">
      <c r="A781" s="52" t="s">
        <v>2357</v>
      </c>
      <c r="B781" s="53" t="s">
        <v>2358</v>
      </c>
      <c r="C781" s="91" t="s">
        <v>2359</v>
      </c>
    </row>
    <row r="782" spans="1:5" ht="23.25" x14ac:dyDescent="0.35">
      <c r="A782" s="52" t="s">
        <v>2360</v>
      </c>
      <c r="C782" s="91" t="s">
        <v>2361</v>
      </c>
    </row>
    <row r="783" spans="1:5" ht="23.25" x14ac:dyDescent="0.35">
      <c r="A783" s="52" t="s">
        <v>2362</v>
      </c>
      <c r="C783" s="54" t="s">
        <v>2363</v>
      </c>
    </row>
    <row r="784" spans="1:5" ht="23.25" x14ac:dyDescent="0.35">
      <c r="A784" s="52" t="s">
        <v>2364</v>
      </c>
      <c r="B784" s="53" t="s">
        <v>2365</v>
      </c>
      <c r="C784" s="54" t="s">
        <v>2366</v>
      </c>
    </row>
    <row r="785" spans="1:5" ht="23.25" x14ac:dyDescent="0.35">
      <c r="A785" s="52" t="s">
        <v>2367</v>
      </c>
      <c r="B785" s="53" t="s">
        <v>2368</v>
      </c>
    </row>
    <row r="786" spans="1:5" ht="23.25" x14ac:dyDescent="0.35">
      <c r="A786" s="52" t="s">
        <v>2369</v>
      </c>
      <c r="B786" s="53" t="s">
        <v>2370</v>
      </c>
      <c r="C786" s="54" t="s">
        <v>2371</v>
      </c>
      <c r="D786" s="55" t="s">
        <v>2372</v>
      </c>
    </row>
    <row r="787" spans="1:5" ht="23.25" x14ac:dyDescent="0.35">
      <c r="A787" s="52" t="s">
        <v>2373</v>
      </c>
      <c r="B787" s="53" t="s">
        <v>2374</v>
      </c>
    </row>
    <row r="788" spans="1:5" ht="23.25" x14ac:dyDescent="0.35">
      <c r="A788" s="52" t="s">
        <v>2375</v>
      </c>
      <c r="B788" s="53" t="s">
        <v>2376</v>
      </c>
      <c r="C788" s="54" t="s">
        <v>2377</v>
      </c>
    </row>
    <row r="789" spans="1:5" ht="23.25" x14ac:dyDescent="0.35">
      <c r="A789" s="52" t="s">
        <v>2378</v>
      </c>
      <c r="B789" s="53" t="s">
        <v>2379</v>
      </c>
      <c r="C789" s="54" t="s">
        <v>2380</v>
      </c>
    </row>
    <row r="790" spans="1:5" ht="23.25" x14ac:dyDescent="0.35">
      <c r="A790" s="52" t="s">
        <v>2381</v>
      </c>
      <c r="B790" s="53" t="s">
        <v>2382</v>
      </c>
      <c r="D790" s="55" t="s">
        <v>2382</v>
      </c>
    </row>
    <row r="791" spans="1:5" ht="23.25" x14ac:dyDescent="0.35">
      <c r="A791" s="52" t="s">
        <v>2383</v>
      </c>
      <c r="B791" s="53" t="s">
        <v>2384</v>
      </c>
      <c r="D791" s="55" t="s">
        <v>2385</v>
      </c>
    </row>
    <row r="792" spans="1:5" ht="23.25" x14ac:dyDescent="0.35">
      <c r="A792" s="52" t="s">
        <v>2386</v>
      </c>
      <c r="C792" s="54" t="s">
        <v>2387</v>
      </c>
    </row>
    <row r="793" spans="1:5" ht="23.25" x14ac:dyDescent="0.35">
      <c r="A793" s="52" t="s">
        <v>2388</v>
      </c>
      <c r="B793" s="53" t="s">
        <v>2389</v>
      </c>
      <c r="C793" s="54" t="s">
        <v>2390</v>
      </c>
    </row>
    <row r="794" spans="1:5" ht="23.25" x14ac:dyDescent="0.35">
      <c r="A794" s="52" t="s">
        <v>2391</v>
      </c>
      <c r="B794" s="53" t="s">
        <v>2392</v>
      </c>
    </row>
    <row r="795" spans="1:5" ht="23.25" x14ac:dyDescent="0.35">
      <c r="A795" s="52" t="s">
        <v>2393</v>
      </c>
      <c r="C795" s="54" t="s">
        <v>2394</v>
      </c>
    </row>
    <row r="796" spans="1:5" ht="23.25" x14ac:dyDescent="0.35">
      <c r="A796" s="52" t="s">
        <v>2219</v>
      </c>
      <c r="B796" s="53" t="s">
        <v>2395</v>
      </c>
    </row>
    <row r="797" spans="1:5" ht="23.25" x14ac:dyDescent="0.35">
      <c r="A797" s="92" t="s">
        <v>2396</v>
      </c>
      <c r="B797" s="53" t="s">
        <v>2397</v>
      </c>
    </row>
    <row r="798" spans="1:5" ht="23.25" x14ac:dyDescent="0.35">
      <c r="A798" s="52" t="s">
        <v>2398</v>
      </c>
      <c r="B798" s="53" t="s">
        <v>2399</v>
      </c>
      <c r="C798" s="54" t="s">
        <v>2400</v>
      </c>
    </row>
    <row r="799" spans="1:5" ht="23.25" x14ac:dyDescent="0.35">
      <c r="A799" s="52" t="s">
        <v>2401</v>
      </c>
      <c r="C799" s="54" t="s">
        <v>385</v>
      </c>
      <c r="E799" s="55" t="s">
        <v>386</v>
      </c>
    </row>
    <row r="800" spans="1:5" ht="23.25" x14ac:dyDescent="0.35">
      <c r="A800" s="52" t="s">
        <v>2402</v>
      </c>
      <c r="B800" s="53" t="s">
        <v>2403</v>
      </c>
    </row>
    <row r="801" spans="1:5" ht="23.25" x14ac:dyDescent="0.35">
      <c r="A801" s="52" t="s">
        <v>2404</v>
      </c>
      <c r="B801" s="53" t="s">
        <v>2405</v>
      </c>
      <c r="C801" s="54" t="s">
        <v>2406</v>
      </c>
    </row>
    <row r="802" spans="1:5" ht="23.25" x14ac:dyDescent="0.35">
      <c r="A802" s="52" t="s">
        <v>2407</v>
      </c>
      <c r="B802" s="53" t="s">
        <v>2408</v>
      </c>
      <c r="C802" s="54" t="s">
        <v>2409</v>
      </c>
    </row>
    <row r="803" spans="1:5" ht="23.25" x14ac:dyDescent="0.25">
      <c r="A803" s="178" t="s">
        <v>2410</v>
      </c>
      <c r="B803" s="83" t="s">
        <v>2411</v>
      </c>
      <c r="C803" s="86" t="s">
        <v>2412</v>
      </c>
      <c r="D803" s="179"/>
    </row>
    <row r="804" spans="1:5" ht="23.25" x14ac:dyDescent="0.25">
      <c r="A804" s="178" t="s">
        <v>2413</v>
      </c>
      <c r="B804" s="83" t="s">
        <v>2414</v>
      </c>
      <c r="C804" s="86"/>
      <c r="D804" s="179"/>
    </row>
    <row r="805" spans="1:5" ht="23.25" x14ac:dyDescent="0.25">
      <c r="A805" s="178" t="s">
        <v>2415</v>
      </c>
      <c r="B805" s="83" t="s">
        <v>2416</v>
      </c>
      <c r="C805" s="86"/>
      <c r="D805" s="179"/>
    </row>
    <row r="806" spans="1:5" ht="28.5" customHeight="1" x14ac:dyDescent="0.25">
      <c r="A806" s="178" t="s">
        <v>2417</v>
      </c>
      <c r="B806" s="83"/>
      <c r="C806" s="86" t="s">
        <v>2418</v>
      </c>
      <c r="D806" s="179"/>
    </row>
    <row r="807" spans="1:5" ht="23.25" x14ac:dyDescent="0.35">
      <c r="A807" s="52" t="s">
        <v>2419</v>
      </c>
      <c r="B807" s="53" t="s">
        <v>2420</v>
      </c>
      <c r="C807" s="54" t="s">
        <v>2421</v>
      </c>
    </row>
    <row r="808" spans="1:5" ht="23.25" x14ac:dyDescent="0.35">
      <c r="A808" s="52" t="s">
        <v>2422</v>
      </c>
      <c r="B808" s="53" t="s">
        <v>2423</v>
      </c>
    </row>
    <row r="809" spans="1:5" ht="23.25" x14ac:dyDescent="0.35">
      <c r="A809" s="52" t="s">
        <v>2424</v>
      </c>
      <c r="B809" s="53" t="s">
        <v>2425</v>
      </c>
    </row>
    <row r="810" spans="1:5" ht="23.25" x14ac:dyDescent="0.35">
      <c r="A810" s="52" t="s">
        <v>2426</v>
      </c>
      <c r="B810" s="53" t="s">
        <v>2427</v>
      </c>
    </row>
    <row r="811" spans="1:5" ht="23.25" x14ac:dyDescent="0.35">
      <c r="A811" s="52" t="s">
        <v>2428</v>
      </c>
      <c r="B811" s="53" t="s">
        <v>2429</v>
      </c>
    </row>
    <row r="812" spans="1:5" ht="23.25" x14ac:dyDescent="0.35">
      <c r="A812" s="52" t="s">
        <v>2430</v>
      </c>
      <c r="B812" s="53" t="s">
        <v>2431</v>
      </c>
    </row>
    <row r="813" spans="1:5" ht="23.25" x14ac:dyDescent="0.35">
      <c r="A813" s="52" t="s">
        <v>2432</v>
      </c>
      <c r="B813" s="53" t="s">
        <v>2433</v>
      </c>
      <c r="D813" s="55" t="s">
        <v>2434</v>
      </c>
    </row>
    <row r="814" spans="1:5" ht="23.25" x14ac:dyDescent="0.35">
      <c r="A814" s="52" t="s">
        <v>2435</v>
      </c>
      <c r="B814" s="53" t="s">
        <v>2436</v>
      </c>
      <c r="C814" s="54" t="s">
        <v>2437</v>
      </c>
      <c r="D814" s="55" t="s">
        <v>2438</v>
      </c>
      <c r="E814" s="55" t="s">
        <v>2439</v>
      </c>
    </row>
    <row r="815" spans="1:5" ht="23.25" x14ac:dyDescent="0.35">
      <c r="A815" s="52" t="s">
        <v>2440</v>
      </c>
      <c r="B815" s="53" t="s">
        <v>2441</v>
      </c>
      <c r="C815" s="54" t="s">
        <v>2442</v>
      </c>
      <c r="D815" s="55" t="s">
        <v>2443</v>
      </c>
      <c r="E815" s="55" t="s">
        <v>2444</v>
      </c>
    </row>
    <row r="816" spans="1:5" ht="23.25" x14ac:dyDescent="0.35">
      <c r="A816" s="52" t="s">
        <v>2445</v>
      </c>
      <c r="B816" s="53" t="s">
        <v>1973</v>
      </c>
      <c r="E816" s="55" t="s">
        <v>2446</v>
      </c>
    </row>
    <row r="817" spans="1:7" ht="23.25" x14ac:dyDescent="0.35">
      <c r="A817" s="52" t="s">
        <v>2447</v>
      </c>
      <c r="B817" s="53" t="s">
        <v>2448</v>
      </c>
      <c r="E817" s="55" t="s">
        <v>2449</v>
      </c>
    </row>
    <row r="818" spans="1:7" ht="23.25" x14ac:dyDescent="0.35">
      <c r="A818" s="52" t="s">
        <v>2450</v>
      </c>
      <c r="B818" s="53" t="s">
        <v>2451</v>
      </c>
    </row>
    <row r="819" spans="1:7" ht="23.25" x14ac:dyDescent="0.35">
      <c r="A819" s="52" t="s">
        <v>2452</v>
      </c>
      <c r="B819" s="53" t="s">
        <v>2453</v>
      </c>
    </row>
    <row r="820" spans="1:7" ht="23.25" x14ac:dyDescent="0.35">
      <c r="A820" s="52" t="s">
        <v>2454</v>
      </c>
      <c r="B820" s="53" t="s">
        <v>2455</v>
      </c>
    </row>
    <row r="821" spans="1:7" ht="23.25" x14ac:dyDescent="0.35">
      <c r="A821" s="52" t="s">
        <v>2456</v>
      </c>
      <c r="B821" s="53" t="s">
        <v>2457</v>
      </c>
    </row>
    <row r="822" spans="1:7" ht="23.25" x14ac:dyDescent="0.35">
      <c r="A822" s="52" t="s">
        <v>2458</v>
      </c>
      <c r="B822" s="53" t="s">
        <v>2459</v>
      </c>
    </row>
    <row r="823" spans="1:7" ht="23.25" x14ac:dyDescent="0.35">
      <c r="A823" s="52" t="s">
        <v>2460</v>
      </c>
      <c r="B823" s="53" t="s">
        <v>2461</v>
      </c>
    </row>
    <row r="824" spans="1:7" ht="23.25" x14ac:dyDescent="0.35">
      <c r="A824" s="52" t="s">
        <v>2462</v>
      </c>
      <c r="E824" s="55" t="s">
        <v>2463</v>
      </c>
    </row>
    <row r="825" spans="1:7" ht="23.25" x14ac:dyDescent="0.35">
      <c r="A825" s="52" t="s">
        <v>2464</v>
      </c>
      <c r="B825" s="53" t="s">
        <v>2465</v>
      </c>
      <c r="C825" s="54" t="s">
        <v>2466</v>
      </c>
      <c r="D825" s="55" t="s">
        <v>2467</v>
      </c>
      <c r="E825" s="66" t="s">
        <v>2468</v>
      </c>
      <c r="G825" s="180" t="s">
        <v>2469</v>
      </c>
    </row>
    <row r="826" spans="1:7" ht="23.25" x14ac:dyDescent="0.35">
      <c r="A826" s="52" t="s">
        <v>2470</v>
      </c>
      <c r="B826" s="53" t="s">
        <v>2471</v>
      </c>
      <c r="E826" s="55" t="s">
        <v>2472</v>
      </c>
    </row>
    <row r="827" spans="1:7" ht="23.25" x14ac:dyDescent="0.35">
      <c r="A827" s="52" t="s">
        <v>2473</v>
      </c>
      <c r="B827" s="53" t="s">
        <v>2474</v>
      </c>
      <c r="E827" s="55" t="s">
        <v>2475</v>
      </c>
    </row>
    <row r="828" spans="1:7" ht="23.25" x14ac:dyDescent="0.35">
      <c r="A828" s="52" t="s">
        <v>2476</v>
      </c>
      <c r="B828" s="53" t="s">
        <v>2477</v>
      </c>
      <c r="C828" s="54" t="s">
        <v>2478</v>
      </c>
      <c r="D828" s="55" t="s">
        <v>2479</v>
      </c>
      <c r="E828" s="55" t="s">
        <v>2479</v>
      </c>
    </row>
    <row r="829" spans="1:7" ht="23.25" x14ac:dyDescent="0.35">
      <c r="A829" s="52" t="s">
        <v>2480</v>
      </c>
      <c r="B829" s="53" t="s">
        <v>2481</v>
      </c>
    </row>
    <row r="830" spans="1:7" ht="23.25" x14ac:dyDescent="0.35">
      <c r="A830" s="52" t="s">
        <v>2482</v>
      </c>
      <c r="B830" s="53" t="s">
        <v>2483</v>
      </c>
      <c r="C830" s="54" t="s">
        <v>2484</v>
      </c>
      <c r="D830" s="55" t="s">
        <v>2485</v>
      </c>
    </row>
    <row r="831" spans="1:7" ht="23.25" x14ac:dyDescent="0.35">
      <c r="A831" s="52" t="s">
        <v>2486</v>
      </c>
      <c r="E831" s="55" t="s">
        <v>2487</v>
      </c>
    </row>
    <row r="832" spans="1:7" ht="23.25" x14ac:dyDescent="0.35">
      <c r="A832" s="52" t="s">
        <v>2488</v>
      </c>
      <c r="E832" s="55" t="s">
        <v>2489</v>
      </c>
    </row>
    <row r="833" spans="1:5" ht="23.25" x14ac:dyDescent="0.35">
      <c r="A833" s="52" t="s">
        <v>2490</v>
      </c>
      <c r="E833" s="55" t="s">
        <v>2491</v>
      </c>
    </row>
    <row r="834" spans="1:5" ht="23.25" x14ac:dyDescent="0.35">
      <c r="A834" s="52" t="s">
        <v>2492</v>
      </c>
      <c r="B834" s="53" t="s">
        <v>2493</v>
      </c>
      <c r="E834" s="55" t="s">
        <v>2494</v>
      </c>
    </row>
    <row r="835" spans="1:5" ht="23.25" x14ac:dyDescent="0.35">
      <c r="A835" s="52" t="s">
        <v>2495</v>
      </c>
      <c r="B835" s="53" t="s">
        <v>2496</v>
      </c>
      <c r="C835" s="54" t="s">
        <v>2497</v>
      </c>
      <c r="D835" s="55" t="s">
        <v>2498</v>
      </c>
      <c r="E835" s="55" t="s">
        <v>2499</v>
      </c>
    </row>
    <row r="836" spans="1:5" ht="23.25" x14ac:dyDescent="0.35">
      <c r="A836" s="52" t="s">
        <v>2500</v>
      </c>
      <c r="B836" s="53" t="s">
        <v>2501</v>
      </c>
    </row>
    <row r="837" spans="1:5" ht="23.25" x14ac:dyDescent="0.35">
      <c r="A837" s="52" t="s">
        <v>2502</v>
      </c>
      <c r="B837" s="53" t="s">
        <v>2503</v>
      </c>
      <c r="E837" s="55" t="s">
        <v>2504</v>
      </c>
    </row>
    <row r="838" spans="1:5" ht="23.25" x14ac:dyDescent="0.35">
      <c r="A838" s="52" t="s">
        <v>2505</v>
      </c>
      <c r="E838" s="55" t="s">
        <v>2506</v>
      </c>
    </row>
    <row r="839" spans="1:5" ht="23.25" x14ac:dyDescent="0.35">
      <c r="A839" s="52" t="s">
        <v>2507</v>
      </c>
      <c r="B839" s="53" t="s">
        <v>2508</v>
      </c>
    </row>
    <row r="840" spans="1:5" ht="23.25" x14ac:dyDescent="0.35">
      <c r="A840" s="52" t="s">
        <v>2509</v>
      </c>
      <c r="B840" s="53" t="s">
        <v>2479</v>
      </c>
      <c r="C840" s="54" t="s">
        <v>2510</v>
      </c>
      <c r="D840" s="104" t="s">
        <v>2477</v>
      </c>
      <c r="E840" s="72" t="s">
        <v>2511</v>
      </c>
    </row>
    <row r="841" spans="1:5" ht="23.25" x14ac:dyDescent="0.35">
      <c r="A841" s="52" t="s">
        <v>2512</v>
      </c>
      <c r="B841" s="53" t="s">
        <v>2513</v>
      </c>
    </row>
    <row r="842" spans="1:5" ht="23.25" x14ac:dyDescent="0.35">
      <c r="A842" s="52" t="s">
        <v>2514</v>
      </c>
      <c r="B842" s="53" t="s">
        <v>2515</v>
      </c>
    </row>
    <row r="843" spans="1:5" ht="23.25" x14ac:dyDescent="0.35">
      <c r="A843" s="52" t="s">
        <v>2516</v>
      </c>
      <c r="B843" s="53" t="s">
        <v>2517</v>
      </c>
    </row>
    <row r="844" spans="1:5" ht="23.25" x14ac:dyDescent="0.35">
      <c r="A844" s="52" t="s">
        <v>2518</v>
      </c>
      <c r="B844" s="53" t="s">
        <v>2519</v>
      </c>
    </row>
    <row r="845" spans="1:5" ht="23.25" x14ac:dyDescent="0.35">
      <c r="A845" s="52" t="s">
        <v>2520</v>
      </c>
      <c r="B845" s="53" t="s">
        <v>2521</v>
      </c>
    </row>
    <row r="846" spans="1:5" ht="23.25" x14ac:dyDescent="0.35">
      <c r="A846" s="52" t="s">
        <v>2522</v>
      </c>
      <c r="B846" s="53" t="s">
        <v>2523</v>
      </c>
    </row>
    <row r="847" spans="1:5" ht="23.25" x14ac:dyDescent="0.35">
      <c r="A847" s="52" t="s">
        <v>2524</v>
      </c>
      <c r="B847" s="53" t="s">
        <v>2525</v>
      </c>
      <c r="C847" s="54" t="s">
        <v>2526</v>
      </c>
      <c r="E847" s="55" t="s">
        <v>2527</v>
      </c>
    </row>
    <row r="848" spans="1:5" ht="23.25" x14ac:dyDescent="0.35">
      <c r="A848" s="52" t="s">
        <v>2528</v>
      </c>
      <c r="B848" s="53" t="s">
        <v>2529</v>
      </c>
    </row>
    <row r="849" spans="1:8" ht="23.25" x14ac:dyDescent="0.35">
      <c r="A849" s="52" t="s">
        <v>2530</v>
      </c>
      <c r="B849" s="53" t="s">
        <v>2531</v>
      </c>
      <c r="E849" s="55" t="s">
        <v>2449</v>
      </c>
    </row>
    <row r="850" spans="1:8" ht="23.25" x14ac:dyDescent="0.35">
      <c r="A850" s="52" t="s">
        <v>2532</v>
      </c>
      <c r="B850" s="53" t="s">
        <v>2533</v>
      </c>
      <c r="C850" s="59" t="s">
        <v>2534</v>
      </c>
      <c r="E850" s="55" t="s">
        <v>2535</v>
      </c>
    </row>
    <row r="851" spans="1:8" ht="23.25" x14ac:dyDescent="0.35">
      <c r="A851" s="52" t="s">
        <v>2536</v>
      </c>
      <c r="B851" s="53" t="s">
        <v>2448</v>
      </c>
    </row>
    <row r="852" spans="1:8" ht="23.25" x14ac:dyDescent="0.35">
      <c r="A852" s="52" t="s">
        <v>2537</v>
      </c>
      <c r="B852" s="53" t="s">
        <v>2538</v>
      </c>
      <c r="C852" s="70" t="s">
        <v>2539</v>
      </c>
    </row>
    <row r="853" spans="1:8" ht="23.25" x14ac:dyDescent="0.35">
      <c r="A853" s="52" t="s">
        <v>2540</v>
      </c>
      <c r="B853" s="53" t="s">
        <v>2541</v>
      </c>
      <c r="C853" s="54" t="s">
        <v>2542</v>
      </c>
      <c r="D853" s="55" t="s">
        <v>2543</v>
      </c>
    </row>
    <row r="854" spans="1:8" ht="23.25" x14ac:dyDescent="0.35">
      <c r="A854" s="52" t="s">
        <v>2544</v>
      </c>
      <c r="B854" s="53" t="s">
        <v>2545</v>
      </c>
      <c r="C854" s="54" t="s">
        <v>2546</v>
      </c>
      <c r="D854" s="55" t="s">
        <v>2547</v>
      </c>
    </row>
    <row r="855" spans="1:8" ht="23.25" x14ac:dyDescent="0.35">
      <c r="A855" s="52" t="s">
        <v>2548</v>
      </c>
      <c r="B855" s="53" t="s">
        <v>2549</v>
      </c>
      <c r="C855" s="54" t="s">
        <v>2550</v>
      </c>
    </row>
    <row r="856" spans="1:8" ht="23.25" x14ac:dyDescent="0.35">
      <c r="A856" s="52" t="s">
        <v>2551</v>
      </c>
      <c r="B856" s="53" t="s">
        <v>2552</v>
      </c>
      <c r="C856" s="54" t="s">
        <v>2553</v>
      </c>
      <c r="H856" s="82" t="s">
        <v>2554</v>
      </c>
    </row>
    <row r="857" spans="1:8" ht="23.25" x14ac:dyDescent="0.35">
      <c r="A857" s="52" t="s">
        <v>2555</v>
      </c>
      <c r="B857" s="53" t="s">
        <v>2556</v>
      </c>
      <c r="G857" s="47" t="s">
        <v>2557</v>
      </c>
      <c r="H857" s="47" t="s">
        <v>2558</v>
      </c>
    </row>
    <row r="858" spans="1:8" ht="23.25" x14ac:dyDescent="0.35">
      <c r="A858" s="52" t="s">
        <v>2559</v>
      </c>
      <c r="B858" s="53" t="s">
        <v>2560</v>
      </c>
    </row>
    <row r="859" spans="1:8" ht="23.25" x14ac:dyDescent="0.35">
      <c r="A859" s="52" t="s">
        <v>2561</v>
      </c>
      <c r="B859" s="128" t="s">
        <v>2562</v>
      </c>
    </row>
    <row r="860" spans="1:8" ht="23.25" x14ac:dyDescent="0.35">
      <c r="A860" s="52" t="s">
        <v>2563</v>
      </c>
      <c r="B860" s="181" t="s">
        <v>2564</v>
      </c>
      <c r="C860" s="54" t="s">
        <v>2565</v>
      </c>
    </row>
    <row r="861" spans="1:8" ht="23.25" x14ac:dyDescent="0.35">
      <c r="A861" s="52" t="s">
        <v>2566</v>
      </c>
      <c r="B861" s="53" t="s">
        <v>2567</v>
      </c>
      <c r="C861" s="70" t="s">
        <v>2568</v>
      </c>
      <c r="D861" s="127" t="s">
        <v>2569</v>
      </c>
      <c r="E861" s="72" t="s">
        <v>2570</v>
      </c>
      <c r="G861" s="82" t="s">
        <v>2571</v>
      </c>
    </row>
    <row r="862" spans="1:8" ht="23.25" x14ac:dyDescent="0.35">
      <c r="A862" s="52" t="s">
        <v>2572</v>
      </c>
      <c r="B862" s="53" t="s">
        <v>2573</v>
      </c>
      <c r="D862" s="55" t="s">
        <v>2574</v>
      </c>
    </row>
    <row r="863" spans="1:8" ht="23.25" x14ac:dyDescent="0.35">
      <c r="A863" s="52" t="s">
        <v>2575</v>
      </c>
      <c r="B863" s="53" t="s">
        <v>2576</v>
      </c>
    </row>
    <row r="864" spans="1:8" ht="23.25" x14ac:dyDescent="0.35">
      <c r="A864" s="52" t="s">
        <v>2577</v>
      </c>
      <c r="B864" s="53" t="s">
        <v>2578</v>
      </c>
    </row>
    <row r="865" spans="1:8" ht="23.25" x14ac:dyDescent="0.35">
      <c r="A865" s="52" t="s">
        <v>2579</v>
      </c>
      <c r="B865" s="53" t="s">
        <v>2580</v>
      </c>
      <c r="F865" s="47" t="s">
        <v>2581</v>
      </c>
    </row>
    <row r="866" spans="1:8" ht="23.25" x14ac:dyDescent="0.35">
      <c r="A866" s="52" t="s">
        <v>2582</v>
      </c>
      <c r="B866" s="53" t="s">
        <v>2583</v>
      </c>
      <c r="C866" s="54" t="s">
        <v>642</v>
      </c>
    </row>
    <row r="867" spans="1:8" ht="23.25" x14ac:dyDescent="0.35">
      <c r="A867" s="52" t="s">
        <v>2584</v>
      </c>
      <c r="B867" s="53" t="s">
        <v>2585</v>
      </c>
      <c r="C867" s="54" t="s">
        <v>2586</v>
      </c>
    </row>
    <row r="868" spans="1:8" ht="23.25" x14ac:dyDescent="0.35">
      <c r="A868" s="52" t="s">
        <v>2587</v>
      </c>
      <c r="C868" s="54" t="s">
        <v>2588</v>
      </c>
    </row>
    <row r="869" spans="1:8" ht="23.25" x14ac:dyDescent="0.35">
      <c r="A869" s="52" t="s">
        <v>2589</v>
      </c>
      <c r="B869" s="53" t="s">
        <v>2590</v>
      </c>
    </row>
    <row r="870" spans="1:8" ht="23.25" x14ac:dyDescent="0.35">
      <c r="A870" s="52" t="s">
        <v>2591</v>
      </c>
      <c r="B870" s="53" t="s">
        <v>2592</v>
      </c>
      <c r="C870" s="54" t="s">
        <v>2593</v>
      </c>
      <c r="D870" s="182" t="s">
        <v>2594</v>
      </c>
    </row>
    <row r="871" spans="1:8" ht="23.25" x14ac:dyDescent="0.35">
      <c r="A871" s="52" t="s">
        <v>2595</v>
      </c>
      <c r="B871" s="53" t="s">
        <v>2596</v>
      </c>
      <c r="E871" s="55" t="s">
        <v>1426</v>
      </c>
    </row>
    <row r="872" spans="1:8" ht="23.25" x14ac:dyDescent="0.35">
      <c r="A872" s="52" t="s">
        <v>2597</v>
      </c>
      <c r="B872" s="53" t="s">
        <v>1928</v>
      </c>
      <c r="C872" s="54" t="s">
        <v>2598</v>
      </c>
      <c r="D872" s="55" t="s">
        <v>1930</v>
      </c>
      <c r="E872" s="55" t="s">
        <v>2599</v>
      </c>
      <c r="F872" s="160" t="s">
        <v>2600</v>
      </c>
    </row>
    <row r="873" spans="1:8" ht="23.25" x14ac:dyDescent="0.35">
      <c r="A873" s="52" t="s">
        <v>2601</v>
      </c>
      <c r="B873" s="53" t="s">
        <v>2602</v>
      </c>
    </row>
    <row r="874" spans="1:8" ht="23.25" x14ac:dyDescent="0.35">
      <c r="A874" s="183" t="s">
        <v>2603</v>
      </c>
      <c r="B874" s="53" t="s">
        <v>2604</v>
      </c>
      <c r="C874" s="54" t="s">
        <v>2605</v>
      </c>
    </row>
    <row r="875" spans="1:8" ht="23.25" x14ac:dyDescent="0.35">
      <c r="A875" s="52" t="s">
        <v>2606</v>
      </c>
      <c r="B875" s="53" t="s">
        <v>2607</v>
      </c>
      <c r="C875" s="54" t="s">
        <v>2608</v>
      </c>
    </row>
    <row r="876" spans="1:8" ht="23.25" x14ac:dyDescent="0.35">
      <c r="A876" s="52" t="s">
        <v>2609</v>
      </c>
      <c r="B876" s="53" t="s">
        <v>2610</v>
      </c>
      <c r="E876" s="55" t="s">
        <v>2610</v>
      </c>
    </row>
    <row r="877" spans="1:8" ht="23.25" x14ac:dyDescent="0.35">
      <c r="A877" s="52" t="s">
        <v>2611</v>
      </c>
      <c r="B877" s="53" t="s">
        <v>2612</v>
      </c>
    </row>
    <row r="878" spans="1:8" ht="23.25" x14ac:dyDescent="0.35">
      <c r="A878" s="52" t="s">
        <v>2613</v>
      </c>
      <c r="B878" s="53" t="s">
        <v>2614</v>
      </c>
      <c r="C878" s="54" t="s">
        <v>2478</v>
      </c>
      <c r="D878" s="54" t="s">
        <v>2615</v>
      </c>
    </row>
    <row r="879" spans="1:8" ht="23.25" x14ac:dyDescent="0.35">
      <c r="A879" s="52" t="s">
        <v>2616</v>
      </c>
      <c r="B879" s="53" t="s">
        <v>2617</v>
      </c>
      <c r="D879" s="54"/>
      <c r="H879" s="47" t="s">
        <v>2618</v>
      </c>
    </row>
    <row r="880" spans="1:8" ht="23.25" x14ac:dyDescent="0.35">
      <c r="A880" s="52" t="s">
        <v>2619</v>
      </c>
      <c r="B880" s="53" t="s">
        <v>2620</v>
      </c>
      <c r="C880" s="62" t="s">
        <v>2621</v>
      </c>
      <c r="D880" s="54"/>
      <c r="E880" s="162" t="s">
        <v>2622</v>
      </c>
      <c r="F880" s="82" t="s">
        <v>2623</v>
      </c>
    </row>
    <row r="881" spans="1:6" ht="23.25" x14ac:dyDescent="0.35">
      <c r="A881" s="52" t="s">
        <v>2624</v>
      </c>
      <c r="B881" s="53" t="s">
        <v>2625</v>
      </c>
      <c r="C881" s="54" t="s">
        <v>2626</v>
      </c>
      <c r="D881" s="55" t="s">
        <v>2627</v>
      </c>
      <c r="E881" s="55" t="s">
        <v>2628</v>
      </c>
      <c r="F881" s="82"/>
    </row>
    <row r="882" spans="1:6" ht="23.25" x14ac:dyDescent="0.35">
      <c r="A882" s="52" t="s">
        <v>2629</v>
      </c>
      <c r="B882" s="53" t="s">
        <v>2630</v>
      </c>
      <c r="C882" s="54" t="s">
        <v>2631</v>
      </c>
    </row>
    <row r="883" spans="1:6" ht="23.25" x14ac:dyDescent="0.35">
      <c r="A883" s="52" t="s">
        <v>2632</v>
      </c>
      <c r="B883" s="53" t="s">
        <v>2633</v>
      </c>
    </row>
    <row r="884" spans="1:6" ht="23.25" x14ac:dyDescent="0.35">
      <c r="A884" s="52" t="s">
        <v>2634</v>
      </c>
      <c r="B884" s="53" t="s">
        <v>1791</v>
      </c>
      <c r="C884" s="54" t="s">
        <v>2635</v>
      </c>
      <c r="E884" s="55" t="s">
        <v>2636</v>
      </c>
    </row>
    <row r="885" spans="1:6" ht="23.25" x14ac:dyDescent="0.35">
      <c r="A885" s="52" t="s">
        <v>2637</v>
      </c>
      <c r="C885" s="54" t="s">
        <v>2638</v>
      </c>
      <c r="E885" s="55" t="s">
        <v>2639</v>
      </c>
    </row>
    <row r="886" spans="1:6" ht="23.25" x14ac:dyDescent="0.35">
      <c r="A886" s="52" t="s">
        <v>2640</v>
      </c>
      <c r="C886" s="54" t="s">
        <v>2641</v>
      </c>
    </row>
    <row r="887" spans="1:6" ht="23.25" x14ac:dyDescent="0.35">
      <c r="A887" s="52" t="s">
        <v>2642</v>
      </c>
      <c r="B887" s="53" t="s">
        <v>2643</v>
      </c>
    </row>
    <row r="888" spans="1:6" ht="23.25" x14ac:dyDescent="0.35">
      <c r="A888" s="52" t="s">
        <v>2644</v>
      </c>
      <c r="C888" s="54" t="s">
        <v>2645</v>
      </c>
    </row>
    <row r="889" spans="1:6" ht="23.25" x14ac:dyDescent="0.35">
      <c r="A889" s="52" t="s">
        <v>2646</v>
      </c>
      <c r="B889" s="53" t="s">
        <v>2647</v>
      </c>
    </row>
    <row r="890" spans="1:6" ht="23.25" x14ac:dyDescent="0.35">
      <c r="A890" s="52" t="s">
        <v>2648</v>
      </c>
      <c r="B890" s="53" t="s">
        <v>2649</v>
      </c>
    </row>
    <row r="891" spans="1:6" ht="23.25" x14ac:dyDescent="0.35">
      <c r="A891" s="52" t="s">
        <v>2650</v>
      </c>
      <c r="B891" s="53" t="s">
        <v>2651</v>
      </c>
    </row>
    <row r="892" spans="1:6" ht="23.25" x14ac:dyDescent="0.35">
      <c r="A892" s="52" t="s">
        <v>2652</v>
      </c>
      <c r="B892" s="53" t="s">
        <v>2653</v>
      </c>
      <c r="C892" s="54" t="s">
        <v>2654</v>
      </c>
      <c r="E892" s="55" t="s">
        <v>2655</v>
      </c>
    </row>
    <row r="893" spans="1:6" ht="23.25" x14ac:dyDescent="0.35">
      <c r="A893" s="52" t="s">
        <v>2656</v>
      </c>
      <c r="B893" s="53" t="s">
        <v>2657</v>
      </c>
    </row>
    <row r="894" spans="1:6" ht="23.25" x14ac:dyDescent="0.35">
      <c r="A894" s="52" t="s">
        <v>2658</v>
      </c>
      <c r="C894" s="54" t="s">
        <v>2659</v>
      </c>
    </row>
    <row r="895" spans="1:6" ht="23.25" x14ac:dyDescent="0.35">
      <c r="A895" s="52" t="s">
        <v>2660</v>
      </c>
      <c r="B895" s="53" t="s">
        <v>2661</v>
      </c>
    </row>
    <row r="896" spans="1:6" ht="23.25" x14ac:dyDescent="0.35">
      <c r="A896" s="52" t="s">
        <v>2662</v>
      </c>
      <c r="C896" s="54" t="s">
        <v>1435</v>
      </c>
    </row>
    <row r="897" spans="1:6" ht="23.25" x14ac:dyDescent="0.35">
      <c r="A897" s="52" t="s">
        <v>2663</v>
      </c>
      <c r="C897" s="54" t="s">
        <v>2645</v>
      </c>
    </row>
    <row r="898" spans="1:6" ht="23.25" x14ac:dyDescent="0.35">
      <c r="A898" s="52" t="s">
        <v>2606</v>
      </c>
      <c r="B898" s="53" t="s">
        <v>2664</v>
      </c>
    </row>
    <row r="899" spans="1:6" ht="23.25" x14ac:dyDescent="0.35">
      <c r="A899" s="52" t="s">
        <v>2665</v>
      </c>
      <c r="B899" s="53" t="s">
        <v>2666</v>
      </c>
      <c r="C899" s="54" t="s">
        <v>2586</v>
      </c>
      <c r="E899" s="55" t="s">
        <v>2667</v>
      </c>
    </row>
    <row r="900" spans="1:6" ht="23.25" x14ac:dyDescent="0.35">
      <c r="A900" s="52" t="s">
        <v>2668</v>
      </c>
      <c r="D900" s="55" t="s">
        <v>2669</v>
      </c>
      <c r="F900" s="47" t="s">
        <v>2670</v>
      </c>
    </row>
    <row r="901" spans="1:6" ht="23.25" x14ac:dyDescent="0.35">
      <c r="A901" s="52" t="s">
        <v>2671</v>
      </c>
      <c r="B901" s="53" t="s">
        <v>2672</v>
      </c>
      <c r="E901" s="55" t="s">
        <v>2673</v>
      </c>
    </row>
    <row r="902" spans="1:6" ht="42" x14ac:dyDescent="0.35">
      <c r="A902" s="184" t="s">
        <v>2674</v>
      </c>
      <c r="B902" s="185" t="s">
        <v>2675</v>
      </c>
      <c r="C902" s="186" t="s">
        <v>2676</v>
      </c>
      <c r="D902" s="187" t="s">
        <v>2677</v>
      </c>
    </row>
    <row r="903" spans="1:6" ht="23.25" x14ac:dyDescent="0.35">
      <c r="A903" s="52" t="s">
        <v>2678</v>
      </c>
      <c r="B903" s="53" t="s">
        <v>2679</v>
      </c>
    </row>
    <row r="904" spans="1:6" ht="23.25" x14ac:dyDescent="0.35">
      <c r="A904" s="52" t="s">
        <v>2680</v>
      </c>
      <c r="C904" s="54" t="s">
        <v>2681</v>
      </c>
    </row>
    <row r="905" spans="1:6" ht="23.25" x14ac:dyDescent="0.35">
      <c r="A905" s="52" t="s">
        <v>2682</v>
      </c>
      <c r="B905" s="53" t="s">
        <v>2683</v>
      </c>
    </row>
    <row r="906" spans="1:6" ht="23.25" x14ac:dyDescent="0.35">
      <c r="A906" s="52" t="s">
        <v>2684</v>
      </c>
      <c r="B906" s="68" t="s">
        <v>2685</v>
      </c>
    </row>
    <row r="907" spans="1:6" ht="23.25" x14ac:dyDescent="0.35">
      <c r="A907" s="52" t="s">
        <v>2686</v>
      </c>
      <c r="B907" s="53" t="s">
        <v>1071</v>
      </c>
    </row>
    <row r="908" spans="1:6" ht="23.25" x14ac:dyDescent="0.35">
      <c r="A908" s="52" t="s">
        <v>2687</v>
      </c>
      <c r="B908" s="53" t="s">
        <v>2688</v>
      </c>
      <c r="D908" s="55" t="s">
        <v>2689</v>
      </c>
    </row>
    <row r="909" spans="1:6" ht="23.25" x14ac:dyDescent="0.35">
      <c r="A909" s="52" t="s">
        <v>2690</v>
      </c>
      <c r="B909" s="118" t="s">
        <v>2691</v>
      </c>
    </row>
    <row r="910" spans="1:6" ht="23.25" x14ac:dyDescent="0.35">
      <c r="A910" s="52" t="s">
        <v>2692</v>
      </c>
      <c r="B910" s="53" t="s">
        <v>2693</v>
      </c>
      <c r="D910" s="55" t="s">
        <v>2694</v>
      </c>
    </row>
    <row r="911" spans="1:6" ht="23.25" x14ac:dyDescent="0.35">
      <c r="A911" s="52" t="s">
        <v>2695</v>
      </c>
      <c r="C911" s="54" t="s">
        <v>2696</v>
      </c>
      <c r="D911" s="55" t="s">
        <v>2694</v>
      </c>
    </row>
    <row r="912" spans="1:6" ht="23.25" x14ac:dyDescent="0.35">
      <c r="A912" s="52" t="s">
        <v>2697</v>
      </c>
      <c r="B912" s="53" t="s">
        <v>2698</v>
      </c>
      <c r="C912" s="54" t="s">
        <v>2699</v>
      </c>
      <c r="D912" s="72" t="s">
        <v>2700</v>
      </c>
    </row>
    <row r="913" spans="1:7" ht="23.25" x14ac:dyDescent="0.35">
      <c r="A913" s="52" t="s">
        <v>2701</v>
      </c>
      <c r="B913" s="53" t="s">
        <v>2702</v>
      </c>
      <c r="C913" s="54" t="s">
        <v>2703</v>
      </c>
      <c r="D913" s="58" t="s">
        <v>2704</v>
      </c>
    </row>
    <row r="914" spans="1:7" ht="23.25" x14ac:dyDescent="0.35">
      <c r="A914" s="52" t="s">
        <v>2705</v>
      </c>
      <c r="B914" s="53" t="s">
        <v>2706</v>
      </c>
      <c r="D914" s="65" t="s">
        <v>2707</v>
      </c>
      <c r="F914" s="47" t="s">
        <v>2708</v>
      </c>
    </row>
    <row r="915" spans="1:7" ht="23.25" x14ac:dyDescent="0.35">
      <c r="A915" s="52" t="s">
        <v>2709</v>
      </c>
      <c r="B915" s="53" t="s">
        <v>2710</v>
      </c>
    </row>
    <row r="916" spans="1:7" ht="23.25" x14ac:dyDescent="0.35">
      <c r="A916" s="52" t="s">
        <v>2711</v>
      </c>
      <c r="B916" s="53" t="s">
        <v>2712</v>
      </c>
      <c r="C916" s="54" t="s">
        <v>2713</v>
      </c>
    </row>
    <row r="917" spans="1:7" ht="23.25" x14ac:dyDescent="0.35">
      <c r="A917" s="52" t="s">
        <v>2714</v>
      </c>
      <c r="B917" s="53" t="s">
        <v>2715</v>
      </c>
      <c r="C917" s="54" t="s">
        <v>2716</v>
      </c>
      <c r="D917" s="55" t="s">
        <v>2717</v>
      </c>
    </row>
    <row r="918" spans="1:7" ht="23.25" x14ac:dyDescent="0.35">
      <c r="A918" s="52" t="s">
        <v>2718</v>
      </c>
      <c r="B918" s="53" t="s">
        <v>2719</v>
      </c>
    </row>
    <row r="919" spans="1:7" ht="23.25" x14ac:dyDescent="0.35">
      <c r="A919" s="52" t="s">
        <v>2720</v>
      </c>
      <c r="B919" s="53" t="s">
        <v>2721</v>
      </c>
      <c r="C919" s="54" t="s">
        <v>2722</v>
      </c>
    </row>
    <row r="920" spans="1:7" ht="23.25" x14ac:dyDescent="0.35">
      <c r="A920" s="52" t="s">
        <v>2723</v>
      </c>
      <c r="C920" s="54" t="s">
        <v>2724</v>
      </c>
    </row>
    <row r="921" spans="1:7" ht="23.25" x14ac:dyDescent="0.35">
      <c r="A921" s="52" t="s">
        <v>2725</v>
      </c>
      <c r="B921" s="53" t="s">
        <v>2474</v>
      </c>
    </row>
    <row r="922" spans="1:7" ht="23.25" x14ac:dyDescent="0.35">
      <c r="A922" s="52" t="s">
        <v>2726</v>
      </c>
      <c r="B922" s="53" t="s">
        <v>2727</v>
      </c>
    </row>
    <row r="923" spans="1:7" ht="23.25" x14ac:dyDescent="0.35">
      <c r="A923" s="52" t="s">
        <v>2728</v>
      </c>
      <c r="B923" s="53" t="s">
        <v>2729</v>
      </c>
      <c r="C923" s="54" t="s">
        <v>403</v>
      </c>
      <c r="D923" s="72" t="s">
        <v>404</v>
      </c>
    </row>
    <row r="924" spans="1:7" ht="23.25" x14ac:dyDescent="0.35">
      <c r="A924" s="52" t="s">
        <v>2730</v>
      </c>
      <c r="B924" s="53" t="s">
        <v>2731</v>
      </c>
      <c r="G924" s="188" t="s">
        <v>2732</v>
      </c>
    </row>
    <row r="925" spans="1:7" ht="23.25" x14ac:dyDescent="0.35">
      <c r="A925" s="52" t="s">
        <v>2733</v>
      </c>
      <c r="B925" s="53" t="s">
        <v>2734</v>
      </c>
      <c r="C925" s="54" t="s">
        <v>2735</v>
      </c>
      <c r="D925" s="55" t="s">
        <v>2736</v>
      </c>
      <c r="E925" s="168" t="s">
        <v>2737</v>
      </c>
    </row>
    <row r="926" spans="1:7" ht="23.25" x14ac:dyDescent="0.35">
      <c r="A926" s="52" t="s">
        <v>2738</v>
      </c>
      <c r="B926" s="53" t="s">
        <v>2739</v>
      </c>
    </row>
    <row r="927" spans="1:7" ht="23.25" x14ac:dyDescent="0.35">
      <c r="A927" s="52" t="s">
        <v>2740</v>
      </c>
      <c r="B927" s="68" t="s">
        <v>2741</v>
      </c>
      <c r="D927" s="189" t="s">
        <v>2742</v>
      </c>
    </row>
    <row r="928" spans="1:7" ht="33" customHeight="1" x14ac:dyDescent="0.35">
      <c r="A928" s="52" t="s">
        <v>2743</v>
      </c>
      <c r="B928" s="53" t="s">
        <v>2744</v>
      </c>
      <c r="C928" s="54" t="s">
        <v>2745</v>
      </c>
      <c r="D928" s="189" t="s">
        <v>2746</v>
      </c>
      <c r="F928" s="47" t="s">
        <v>2747</v>
      </c>
    </row>
    <row r="929" spans="1:7" ht="27.75" customHeight="1" x14ac:dyDescent="0.35">
      <c r="A929" s="52" t="s">
        <v>2748</v>
      </c>
      <c r="B929" s="53" t="s">
        <v>2749</v>
      </c>
      <c r="C929" s="54" t="s">
        <v>2750</v>
      </c>
    </row>
    <row r="930" spans="1:7" ht="23.25" x14ac:dyDescent="0.35">
      <c r="A930" s="52" t="s">
        <v>2751</v>
      </c>
      <c r="B930" s="53" t="s">
        <v>2752</v>
      </c>
      <c r="C930" s="54" t="s">
        <v>2753</v>
      </c>
      <c r="D930" s="55" t="s">
        <v>2754</v>
      </c>
      <c r="E930" s="55" t="s">
        <v>2755</v>
      </c>
    </row>
    <row r="931" spans="1:7" ht="23.25" customHeight="1" x14ac:dyDescent="0.35">
      <c r="A931" s="52" t="s">
        <v>2756</v>
      </c>
      <c r="C931" s="190" t="s">
        <v>2757</v>
      </c>
    </row>
    <row r="932" spans="1:7" ht="23.25" customHeight="1" x14ac:dyDescent="0.35">
      <c r="A932" s="52" t="s">
        <v>2758</v>
      </c>
      <c r="B932" s="53" t="s">
        <v>2759</v>
      </c>
      <c r="C932" s="190"/>
    </row>
    <row r="933" spans="1:7" ht="23.25" customHeight="1" x14ac:dyDescent="0.35">
      <c r="A933" s="52" t="s">
        <v>2760</v>
      </c>
      <c r="B933" s="191" t="s">
        <v>2761</v>
      </c>
      <c r="C933" s="190"/>
    </row>
    <row r="934" spans="1:7" ht="34.5" customHeight="1" x14ac:dyDescent="0.35">
      <c r="A934" s="92" t="s">
        <v>2762</v>
      </c>
      <c r="B934" s="53" t="s">
        <v>2763</v>
      </c>
      <c r="C934" s="54" t="s">
        <v>2764</v>
      </c>
      <c r="D934" s="54" t="s">
        <v>2765</v>
      </c>
      <c r="E934" s="54"/>
    </row>
    <row r="935" spans="1:7" ht="23.25" x14ac:dyDescent="0.35">
      <c r="A935" s="92" t="s">
        <v>2766</v>
      </c>
      <c r="B935" s="53" t="s">
        <v>2767</v>
      </c>
      <c r="D935" s="72"/>
      <c r="E935" s="54"/>
    </row>
    <row r="936" spans="1:7" ht="46.5" x14ac:dyDescent="0.25">
      <c r="A936" s="178" t="s">
        <v>2768</v>
      </c>
      <c r="B936" s="83" t="s">
        <v>2769</v>
      </c>
      <c r="C936" s="86" t="s">
        <v>2770</v>
      </c>
      <c r="D936" s="89" t="s">
        <v>2771</v>
      </c>
      <c r="E936" s="192" t="s">
        <v>2772</v>
      </c>
    </row>
    <row r="937" spans="1:7" ht="27" customHeight="1" x14ac:dyDescent="0.25">
      <c r="A937" s="178" t="s">
        <v>2773</v>
      </c>
      <c r="B937" s="83" t="s">
        <v>2774</v>
      </c>
      <c r="C937" s="86" t="s">
        <v>2771</v>
      </c>
      <c r="D937" s="89"/>
      <c r="E937" s="192"/>
    </row>
    <row r="938" spans="1:7" ht="31.5" customHeight="1" x14ac:dyDescent="0.25">
      <c r="A938" s="178" t="s">
        <v>2775</v>
      </c>
      <c r="B938" s="83" t="s">
        <v>2776</v>
      </c>
      <c r="C938" s="86" t="s">
        <v>2777</v>
      </c>
      <c r="D938" s="89" t="s">
        <v>2778</v>
      </c>
      <c r="E938" s="193" t="s">
        <v>2779</v>
      </c>
    </row>
    <row r="939" spans="1:7" ht="17.25" customHeight="1" x14ac:dyDescent="0.25">
      <c r="A939" s="178" t="s">
        <v>2780</v>
      </c>
      <c r="B939" s="83" t="s">
        <v>2781</v>
      </c>
      <c r="C939" s="194" t="s">
        <v>2782</v>
      </c>
      <c r="D939" s="195" t="s">
        <v>2783</v>
      </c>
      <c r="E939" s="195" t="s">
        <v>2784</v>
      </c>
      <c r="G939" s="103" t="s">
        <v>2785</v>
      </c>
    </row>
    <row r="940" spans="1:7" ht="42" x14ac:dyDescent="0.25">
      <c r="A940" s="178" t="s">
        <v>2786</v>
      </c>
      <c r="B940" s="83" t="s">
        <v>2787</v>
      </c>
      <c r="C940" s="86" t="s">
        <v>2788</v>
      </c>
      <c r="D940" s="196" t="s">
        <v>2789</v>
      </c>
      <c r="E940" s="193"/>
    </row>
    <row r="941" spans="1:7" ht="20.45" customHeight="1" x14ac:dyDescent="0.35">
      <c r="A941" s="52" t="s">
        <v>2790</v>
      </c>
      <c r="B941" s="137" t="s">
        <v>2791</v>
      </c>
      <c r="C941" s="86" t="s">
        <v>2792</v>
      </c>
      <c r="D941" s="55" t="s">
        <v>2793</v>
      </c>
      <c r="E941" s="55" t="s">
        <v>2794</v>
      </c>
      <c r="F941" s="47" t="s">
        <v>2795</v>
      </c>
    </row>
    <row r="942" spans="1:7" ht="24" customHeight="1" x14ac:dyDescent="0.35">
      <c r="A942" s="52" t="s">
        <v>2796</v>
      </c>
      <c r="B942" s="137"/>
      <c r="E942" s="55" t="s">
        <v>2797</v>
      </c>
    </row>
    <row r="943" spans="1:7" ht="25.9" customHeight="1" x14ac:dyDescent="0.35">
      <c r="A943" s="52" t="s">
        <v>2798</v>
      </c>
      <c r="B943" s="53" t="s">
        <v>2799</v>
      </c>
    </row>
    <row r="944" spans="1:7" ht="21" customHeight="1" x14ac:dyDescent="0.35">
      <c r="A944" s="52" t="s">
        <v>2800</v>
      </c>
      <c r="B944" s="137" t="s">
        <v>2801</v>
      </c>
    </row>
    <row r="945" spans="1:6" ht="23.45" customHeight="1" x14ac:dyDescent="0.35">
      <c r="A945" s="52" t="s">
        <v>2802</v>
      </c>
      <c r="B945" s="53" t="s">
        <v>2803</v>
      </c>
      <c r="C945" s="54" t="s">
        <v>2804</v>
      </c>
      <c r="D945" s="55" t="s">
        <v>2805</v>
      </c>
    </row>
    <row r="946" spans="1:6" ht="24" customHeight="1" x14ac:dyDescent="0.35">
      <c r="A946" s="52" t="s">
        <v>2806</v>
      </c>
      <c r="B946" s="53" t="s">
        <v>2807</v>
      </c>
      <c r="C946" s="54" t="s">
        <v>2808</v>
      </c>
      <c r="D946" s="55" t="s">
        <v>2809</v>
      </c>
      <c r="E946" s="55" t="s">
        <v>2810</v>
      </c>
      <c r="F946" s="163" t="s">
        <v>2811</v>
      </c>
    </row>
    <row r="947" spans="1:6" ht="21" customHeight="1" x14ac:dyDescent="0.35">
      <c r="A947" s="52" t="s">
        <v>2812</v>
      </c>
      <c r="B947" s="53" t="s">
        <v>2813</v>
      </c>
      <c r="C947" s="54" t="s">
        <v>2814</v>
      </c>
    </row>
    <row r="948" spans="1:6" ht="22.9" customHeight="1" x14ac:dyDescent="0.35">
      <c r="A948" s="52" t="s">
        <v>2815</v>
      </c>
      <c r="B948" s="53" t="s">
        <v>2816</v>
      </c>
      <c r="C948" s="54" t="s">
        <v>2817</v>
      </c>
      <c r="E948" s="55" t="s">
        <v>2818</v>
      </c>
    </row>
    <row r="949" spans="1:6" ht="15" customHeight="1" x14ac:dyDescent="0.35">
      <c r="A949" s="52" t="s">
        <v>2819</v>
      </c>
      <c r="B949" s="53" t="s">
        <v>2820</v>
      </c>
    </row>
    <row r="950" spans="1:6" ht="24" customHeight="1" x14ac:dyDescent="0.35">
      <c r="A950" s="52" t="s">
        <v>2821</v>
      </c>
      <c r="B950" s="53" t="s">
        <v>1125</v>
      </c>
      <c r="D950" s="55" t="s">
        <v>1127</v>
      </c>
    </row>
    <row r="951" spans="1:6" ht="23.25" x14ac:dyDescent="0.35">
      <c r="A951" s="52" t="s">
        <v>2822</v>
      </c>
      <c r="B951" s="53" t="s">
        <v>2823</v>
      </c>
      <c r="C951" s="72" t="s">
        <v>2824</v>
      </c>
      <c r="D951" s="55" t="s">
        <v>2825</v>
      </c>
    </row>
    <row r="952" spans="1:6" ht="23.25" x14ac:dyDescent="0.35">
      <c r="A952" s="52" t="s">
        <v>2826</v>
      </c>
      <c r="B952" s="53" t="s">
        <v>2827</v>
      </c>
    </row>
    <row r="953" spans="1:6" ht="23.25" x14ac:dyDescent="0.35">
      <c r="A953" s="52" t="s">
        <v>2828</v>
      </c>
      <c r="B953" s="53" t="s">
        <v>2829</v>
      </c>
    </row>
    <row r="954" spans="1:6" ht="23.25" x14ac:dyDescent="0.35">
      <c r="A954" s="52" t="s">
        <v>2830</v>
      </c>
      <c r="B954" s="53" t="s">
        <v>2831</v>
      </c>
    </row>
    <row r="955" spans="1:6" ht="23.25" x14ac:dyDescent="0.35">
      <c r="A955" s="52" t="s">
        <v>2832</v>
      </c>
      <c r="B955" s="53" t="s">
        <v>2833</v>
      </c>
      <c r="E955" s="55" t="s">
        <v>2834</v>
      </c>
    </row>
    <row r="956" spans="1:6" ht="23.25" x14ac:dyDescent="0.35">
      <c r="A956" s="52" t="s">
        <v>2835</v>
      </c>
      <c r="B956" s="118" t="s">
        <v>2836</v>
      </c>
    </row>
    <row r="957" spans="1:6" ht="23.25" x14ac:dyDescent="0.35">
      <c r="A957" s="52" t="s">
        <v>2837</v>
      </c>
      <c r="B957" s="53" t="s">
        <v>2838</v>
      </c>
    </row>
    <row r="958" spans="1:6" ht="23.25" x14ac:dyDescent="0.35">
      <c r="A958" s="52" t="s">
        <v>2839</v>
      </c>
      <c r="C958" s="54" t="s">
        <v>2840</v>
      </c>
      <c r="D958" s="55" t="s">
        <v>2841</v>
      </c>
      <c r="E958" s="72" t="s">
        <v>2842</v>
      </c>
    </row>
    <row r="959" spans="1:6" ht="23.25" x14ac:dyDescent="0.35">
      <c r="A959" s="52" t="s">
        <v>2843</v>
      </c>
      <c r="B959" s="53" t="s">
        <v>2844</v>
      </c>
      <c r="C959" s="54" t="s">
        <v>2845</v>
      </c>
      <c r="E959" s="55" t="s">
        <v>2846</v>
      </c>
      <c r="F959" s="47" t="s">
        <v>2847</v>
      </c>
    </row>
    <row r="960" spans="1:6" ht="23.25" x14ac:dyDescent="0.35">
      <c r="A960" s="96" t="s">
        <v>2848</v>
      </c>
      <c r="B960" s="53" t="s">
        <v>2849</v>
      </c>
      <c r="C960" s="54" t="s">
        <v>2850</v>
      </c>
      <c r="D960" s="55" t="s">
        <v>2851</v>
      </c>
      <c r="E960" s="66" t="s">
        <v>2852</v>
      </c>
    </row>
    <row r="961" spans="1:6" ht="23.25" x14ac:dyDescent="0.35">
      <c r="A961" s="52" t="s">
        <v>2853</v>
      </c>
      <c r="E961" s="55" t="s">
        <v>2854</v>
      </c>
    </row>
    <row r="962" spans="1:6" ht="23.25" x14ac:dyDescent="0.35">
      <c r="A962" s="52" t="s">
        <v>2855</v>
      </c>
      <c r="B962" s="53" t="s">
        <v>2856</v>
      </c>
      <c r="D962" s="55" t="s">
        <v>2857</v>
      </c>
    </row>
    <row r="963" spans="1:6" ht="23.25" x14ac:dyDescent="0.35">
      <c r="A963" s="52" t="s">
        <v>2858</v>
      </c>
      <c r="B963" s="53" t="s">
        <v>2859</v>
      </c>
      <c r="C963" s="54" t="s">
        <v>2860</v>
      </c>
      <c r="D963" s="72" t="s">
        <v>2861</v>
      </c>
    </row>
    <row r="964" spans="1:6" ht="23.25" x14ac:dyDescent="0.35">
      <c r="A964" s="96" t="s">
        <v>2862</v>
      </c>
      <c r="B964" s="84" t="s">
        <v>2863</v>
      </c>
      <c r="C964" s="54" t="s">
        <v>2864</v>
      </c>
      <c r="E964" s="55" t="s">
        <v>2865</v>
      </c>
      <c r="F964" s="47" t="s">
        <v>2866</v>
      </c>
    </row>
    <row r="965" spans="1:6" ht="23.25" x14ac:dyDescent="0.35">
      <c r="A965" s="52" t="s">
        <v>2867</v>
      </c>
      <c r="B965" s="53" t="s">
        <v>2868</v>
      </c>
      <c r="C965" s="54" t="s">
        <v>2869</v>
      </c>
      <c r="D965" s="55" t="s">
        <v>1127</v>
      </c>
      <c r="E965" s="55" t="s">
        <v>2870</v>
      </c>
    </row>
    <row r="966" spans="1:6" ht="23.25" x14ac:dyDescent="0.35">
      <c r="A966" s="52" t="s">
        <v>2871</v>
      </c>
      <c r="C966" s="54" t="s">
        <v>2872</v>
      </c>
    </row>
    <row r="967" spans="1:6" ht="23.25" x14ac:dyDescent="0.35">
      <c r="A967" s="52" t="s">
        <v>2873</v>
      </c>
      <c r="B967" s="53" t="s">
        <v>2874</v>
      </c>
    </row>
    <row r="968" spans="1:6" ht="23.25" x14ac:dyDescent="0.35">
      <c r="A968" s="52" t="s">
        <v>2875</v>
      </c>
      <c r="B968" s="53" t="s">
        <v>2876</v>
      </c>
      <c r="C968" s="54" t="s">
        <v>2877</v>
      </c>
    </row>
    <row r="969" spans="1:6" ht="23.25" x14ac:dyDescent="0.35">
      <c r="A969" s="52" t="s">
        <v>2878</v>
      </c>
      <c r="C969" s="54" t="s">
        <v>2879</v>
      </c>
    </row>
    <row r="970" spans="1:6" ht="23.25" x14ac:dyDescent="0.35">
      <c r="A970" s="52" t="s">
        <v>2880</v>
      </c>
      <c r="B970" s="53" t="s">
        <v>2881</v>
      </c>
      <c r="D970" s="47"/>
      <c r="F970" s="47" t="s">
        <v>2882</v>
      </c>
    </row>
    <row r="971" spans="1:6" ht="23.25" x14ac:dyDescent="0.35">
      <c r="A971" s="52" t="s">
        <v>2883</v>
      </c>
      <c r="C971" s="54" t="s">
        <v>2884</v>
      </c>
      <c r="D971" s="55" t="s">
        <v>2885</v>
      </c>
      <c r="E971" s="47" t="s">
        <v>2886</v>
      </c>
    </row>
    <row r="972" spans="1:6" ht="23.25" x14ac:dyDescent="0.35">
      <c r="A972" s="52" t="s">
        <v>2887</v>
      </c>
      <c r="B972" s="53" t="s">
        <v>2888</v>
      </c>
      <c r="C972" s="54" t="s">
        <v>2889</v>
      </c>
      <c r="E972" s="47"/>
    </row>
    <row r="973" spans="1:6" ht="23.25" x14ac:dyDescent="0.35">
      <c r="A973" s="52" t="s">
        <v>2890</v>
      </c>
      <c r="B973" s="53" t="s">
        <v>2891</v>
      </c>
    </row>
    <row r="974" spans="1:6" ht="23.25" x14ac:dyDescent="0.35">
      <c r="A974" s="52" t="s">
        <v>2892</v>
      </c>
      <c r="B974" s="53" t="s">
        <v>2893</v>
      </c>
    </row>
    <row r="975" spans="1:6" ht="23.25" x14ac:dyDescent="0.35">
      <c r="A975" s="52" t="s">
        <v>2894</v>
      </c>
      <c r="B975" s="53" t="s">
        <v>2895</v>
      </c>
    </row>
    <row r="976" spans="1:6" ht="23.25" x14ac:dyDescent="0.35">
      <c r="A976" s="52" t="s">
        <v>2896</v>
      </c>
      <c r="B976" s="53" t="s">
        <v>2897</v>
      </c>
    </row>
    <row r="977" spans="1:7" ht="23.25" x14ac:dyDescent="0.35">
      <c r="A977" s="52" t="s">
        <v>2898</v>
      </c>
      <c r="B977" s="53" t="s">
        <v>2899</v>
      </c>
      <c r="C977" s="54" t="s">
        <v>2900</v>
      </c>
      <c r="D977" s="55" t="s">
        <v>2901</v>
      </c>
      <c r="E977" s="55" t="s">
        <v>2902</v>
      </c>
    </row>
    <row r="978" spans="1:7" ht="23.25" x14ac:dyDescent="0.35">
      <c r="A978" s="52" t="s">
        <v>2903</v>
      </c>
      <c r="B978" s="53" t="s">
        <v>2904</v>
      </c>
    </row>
    <row r="979" spans="1:7" ht="23.25" x14ac:dyDescent="0.35">
      <c r="A979" s="52" t="s">
        <v>2905</v>
      </c>
      <c r="B979" s="53" t="s">
        <v>2906</v>
      </c>
    </row>
    <row r="980" spans="1:7" ht="23.25" x14ac:dyDescent="0.35">
      <c r="A980" s="52" t="s">
        <v>2907</v>
      </c>
      <c r="B980" s="53" t="s">
        <v>2908</v>
      </c>
      <c r="C980" s="54" t="s">
        <v>2909</v>
      </c>
      <c r="D980" s="72" t="s">
        <v>2910</v>
      </c>
    </row>
    <row r="981" spans="1:7" ht="23.25" x14ac:dyDescent="0.35">
      <c r="A981" s="52" t="s">
        <v>2911</v>
      </c>
      <c r="B981" s="53" t="s">
        <v>2912</v>
      </c>
    </row>
    <row r="982" spans="1:7" ht="23.25" x14ac:dyDescent="0.35">
      <c r="A982" s="52" t="s">
        <v>2913</v>
      </c>
      <c r="B982" s="53" t="s">
        <v>2914</v>
      </c>
    </row>
    <row r="983" spans="1:7" ht="23.25" x14ac:dyDescent="0.35">
      <c r="A983" s="52" t="s">
        <v>2915</v>
      </c>
      <c r="B983" s="53" t="s">
        <v>2823</v>
      </c>
      <c r="C983" s="54" t="s">
        <v>2916</v>
      </c>
      <c r="D983" s="55" t="s">
        <v>2825</v>
      </c>
    </row>
    <row r="984" spans="1:7" ht="23.25" x14ac:dyDescent="0.35">
      <c r="A984" s="52" t="s">
        <v>2917</v>
      </c>
      <c r="B984" s="53" t="s">
        <v>2918</v>
      </c>
      <c r="C984" s="54" t="s">
        <v>2919</v>
      </c>
      <c r="E984" s="55" t="s">
        <v>2920</v>
      </c>
      <c r="G984" s="47" t="s">
        <v>2921</v>
      </c>
    </row>
    <row r="985" spans="1:7" ht="23.25" x14ac:dyDescent="0.35">
      <c r="A985" s="52" t="s">
        <v>2922</v>
      </c>
      <c r="B985" s="53" t="s">
        <v>2923</v>
      </c>
      <c r="E985" s="55" t="s">
        <v>2924</v>
      </c>
      <c r="G985" s="47" t="s">
        <v>2925</v>
      </c>
    </row>
    <row r="986" spans="1:7" ht="23.25" x14ac:dyDescent="0.35">
      <c r="A986" s="52" t="s">
        <v>2926</v>
      </c>
      <c r="B986" s="53" t="s">
        <v>2927</v>
      </c>
    </row>
    <row r="987" spans="1:7" ht="23.25" x14ac:dyDescent="0.35">
      <c r="A987" s="52" t="s">
        <v>2928</v>
      </c>
      <c r="B987" s="53" t="s">
        <v>2929</v>
      </c>
      <c r="C987" s="54" t="s">
        <v>2930</v>
      </c>
      <c r="D987" s="55" t="s">
        <v>2931</v>
      </c>
      <c r="E987" s="55" t="s">
        <v>2932</v>
      </c>
      <c r="F987" s="66" t="s">
        <v>2933</v>
      </c>
    </row>
    <row r="988" spans="1:7" ht="23.25" x14ac:dyDescent="0.35">
      <c r="A988" s="52" t="s">
        <v>2934</v>
      </c>
      <c r="B988" s="53" t="s">
        <v>2935</v>
      </c>
      <c r="C988" s="54" t="s">
        <v>2936</v>
      </c>
    </row>
    <row r="989" spans="1:7" ht="23.25" x14ac:dyDescent="0.35">
      <c r="A989" s="52" t="s">
        <v>2937</v>
      </c>
      <c r="B989" s="53" t="s">
        <v>2938</v>
      </c>
      <c r="C989" s="54" t="s">
        <v>2939</v>
      </c>
      <c r="E989" s="72"/>
    </row>
    <row r="990" spans="1:7" ht="23.25" x14ac:dyDescent="0.35">
      <c r="A990" s="52" t="s">
        <v>2940</v>
      </c>
      <c r="B990" s="53" t="s">
        <v>2941</v>
      </c>
      <c r="E990" s="72"/>
    </row>
    <row r="991" spans="1:7" ht="23.25" x14ac:dyDescent="0.35">
      <c r="A991" s="52" t="s">
        <v>2942</v>
      </c>
      <c r="B991" s="53" t="s">
        <v>2943</v>
      </c>
      <c r="E991" s="55" t="s">
        <v>2944</v>
      </c>
    </row>
    <row r="992" spans="1:7" ht="23.25" x14ac:dyDescent="0.35">
      <c r="A992" s="52" t="s">
        <v>2821</v>
      </c>
      <c r="B992" s="53" t="s">
        <v>2945</v>
      </c>
      <c r="D992" s="55" t="s">
        <v>2946</v>
      </c>
    </row>
    <row r="993" spans="1:5" ht="23.25" x14ac:dyDescent="0.35">
      <c r="A993" s="52" t="s">
        <v>2947</v>
      </c>
      <c r="B993" s="53" t="s">
        <v>2948</v>
      </c>
      <c r="C993" s="54" t="s">
        <v>2949</v>
      </c>
      <c r="D993" s="55" t="s">
        <v>2825</v>
      </c>
    </row>
    <row r="994" spans="1:5" ht="23.25" x14ac:dyDescent="0.35">
      <c r="A994" s="52" t="s">
        <v>2950</v>
      </c>
      <c r="B994" s="53" t="s">
        <v>2951</v>
      </c>
      <c r="C994" s="54" t="s">
        <v>509</v>
      </c>
    </row>
    <row r="995" spans="1:5" ht="23.25" x14ac:dyDescent="0.35">
      <c r="A995" s="52" t="s">
        <v>2952</v>
      </c>
      <c r="C995" s="54" t="s">
        <v>2953</v>
      </c>
    </row>
    <row r="996" spans="1:5" ht="23.25" x14ac:dyDescent="0.35">
      <c r="A996" s="52" t="s">
        <v>2954</v>
      </c>
      <c r="C996" s="54" t="s">
        <v>2955</v>
      </c>
    </row>
    <row r="997" spans="1:5" ht="23.25" x14ac:dyDescent="0.35">
      <c r="A997" s="52" t="s">
        <v>2956</v>
      </c>
      <c r="B997" s="53" t="s">
        <v>2957</v>
      </c>
      <c r="C997" s="54" t="s">
        <v>2958</v>
      </c>
    </row>
    <row r="998" spans="1:5" ht="23.25" x14ac:dyDescent="0.35">
      <c r="A998" s="52" t="s">
        <v>2959</v>
      </c>
      <c r="B998" s="53" t="s">
        <v>2960</v>
      </c>
    </row>
    <row r="999" spans="1:5" ht="23.25" x14ac:dyDescent="0.35">
      <c r="A999" s="52" t="s">
        <v>2961</v>
      </c>
      <c r="C999" s="54" t="s">
        <v>2962</v>
      </c>
    </row>
    <row r="1000" spans="1:5" ht="23.25" x14ac:dyDescent="0.35">
      <c r="A1000" s="52" t="s">
        <v>2963</v>
      </c>
      <c r="B1000" s="53" t="s">
        <v>2964</v>
      </c>
    </row>
    <row r="1001" spans="1:5" ht="23.25" x14ac:dyDescent="0.35">
      <c r="A1001" s="52" t="s">
        <v>2965</v>
      </c>
      <c r="B1001" s="53" t="s">
        <v>2966</v>
      </c>
    </row>
    <row r="1002" spans="1:5" ht="23.25" x14ac:dyDescent="0.35">
      <c r="A1002" s="52" t="s">
        <v>2967</v>
      </c>
      <c r="C1002" s="54" t="s">
        <v>2968</v>
      </c>
    </row>
    <row r="1003" spans="1:5" ht="23.25" x14ac:dyDescent="0.35">
      <c r="A1003" s="52" t="s">
        <v>2969</v>
      </c>
      <c r="B1003" s="53" t="s">
        <v>2970</v>
      </c>
      <c r="C1003" s="54" t="s">
        <v>2971</v>
      </c>
    </row>
    <row r="1004" spans="1:5" ht="18.75" customHeight="1" x14ac:dyDescent="0.35">
      <c r="A1004" s="52" t="s">
        <v>2972</v>
      </c>
      <c r="C1004" s="54" t="s">
        <v>2973</v>
      </c>
    </row>
    <row r="1005" spans="1:5" ht="18.75" customHeight="1" x14ac:dyDescent="0.35">
      <c r="A1005" s="52" t="s">
        <v>2974</v>
      </c>
      <c r="B1005" s="53" t="s">
        <v>2975</v>
      </c>
    </row>
    <row r="1006" spans="1:5" ht="18.75" customHeight="1" x14ac:dyDescent="0.25">
      <c r="A1006" s="197" t="s">
        <v>2976</v>
      </c>
      <c r="B1006" s="130" t="s">
        <v>2977</v>
      </c>
      <c r="C1006" s="131" t="s">
        <v>2978</v>
      </c>
      <c r="D1006" s="56" t="s">
        <v>2979</v>
      </c>
      <c r="E1006" s="198" t="s">
        <v>2980</v>
      </c>
    </row>
    <row r="1007" spans="1:5" ht="18.75" customHeight="1" x14ac:dyDescent="0.25">
      <c r="A1007" s="197" t="s">
        <v>2981</v>
      </c>
      <c r="B1007" s="130" t="s">
        <v>2982</v>
      </c>
      <c r="C1007" s="131"/>
      <c r="D1007" s="56"/>
      <c r="E1007" s="198"/>
    </row>
    <row r="1008" spans="1:5" ht="27.75" customHeight="1" x14ac:dyDescent="0.25">
      <c r="A1008" s="197" t="s">
        <v>2983</v>
      </c>
      <c r="B1008" s="130" t="s">
        <v>2984</v>
      </c>
      <c r="C1008" s="131"/>
      <c r="D1008" s="56"/>
      <c r="E1008" s="198"/>
    </row>
    <row r="1009" spans="1:9" ht="23.25" x14ac:dyDescent="0.25">
      <c r="A1009" s="197" t="s">
        <v>2985</v>
      </c>
      <c r="B1009" s="130" t="s">
        <v>2986</v>
      </c>
      <c r="C1009" s="131" t="s">
        <v>2987</v>
      </c>
      <c r="D1009" s="56"/>
      <c r="E1009" s="198"/>
      <c r="I1009" s="199"/>
    </row>
    <row r="1010" spans="1:9" ht="23.25" x14ac:dyDescent="0.25">
      <c r="A1010" s="197" t="s">
        <v>2988</v>
      </c>
      <c r="B1010" s="130" t="s">
        <v>2989</v>
      </c>
      <c r="C1010" s="131" t="s">
        <v>2990</v>
      </c>
      <c r="D1010" s="56"/>
      <c r="E1010" s="198" t="s">
        <v>2991</v>
      </c>
      <c r="I1010" s="199"/>
    </row>
    <row r="1011" spans="1:9" ht="23.25" x14ac:dyDescent="0.35">
      <c r="A1011" s="52" t="s">
        <v>2992</v>
      </c>
      <c r="C1011" s="91" t="s">
        <v>2993</v>
      </c>
      <c r="I1011" s="199"/>
    </row>
    <row r="1012" spans="1:9" ht="23.25" x14ac:dyDescent="0.35">
      <c r="A1012" s="52" t="s">
        <v>2994</v>
      </c>
      <c r="B1012" s="53" t="s">
        <v>2995</v>
      </c>
      <c r="C1012" s="91" t="s">
        <v>2996</v>
      </c>
      <c r="D1012" s="55" t="s">
        <v>2997</v>
      </c>
      <c r="I1012" s="199"/>
    </row>
    <row r="1013" spans="1:9" ht="23.25" x14ac:dyDescent="0.35">
      <c r="A1013" s="52" t="s">
        <v>2998</v>
      </c>
      <c r="C1013" s="54" t="s">
        <v>2999</v>
      </c>
      <c r="I1013" s="199"/>
    </row>
    <row r="1014" spans="1:9" ht="23.25" x14ac:dyDescent="0.35">
      <c r="A1014" s="52" t="s">
        <v>3000</v>
      </c>
      <c r="C1014" s="54" t="s">
        <v>933</v>
      </c>
      <c r="I1014" s="200"/>
    </row>
    <row r="1015" spans="1:9" ht="23.25" x14ac:dyDescent="0.35">
      <c r="A1015" s="52" t="s">
        <v>3001</v>
      </c>
      <c r="C1015" s="54" t="s">
        <v>3002</v>
      </c>
      <c r="E1015" s="55" t="s">
        <v>3003</v>
      </c>
      <c r="I1015" s="200"/>
    </row>
    <row r="1016" spans="1:9" ht="23.25" x14ac:dyDescent="0.35">
      <c r="A1016" s="52" t="s">
        <v>3004</v>
      </c>
      <c r="B1016" s="53" t="s">
        <v>3005</v>
      </c>
      <c r="C1016" s="54" t="s">
        <v>3006</v>
      </c>
      <c r="D1016" s="55" t="s">
        <v>3007</v>
      </c>
      <c r="I1016" s="88"/>
    </row>
    <row r="1017" spans="1:9" ht="23.25" x14ac:dyDescent="0.35">
      <c r="A1017" s="52" t="s">
        <v>3008</v>
      </c>
      <c r="B1017" s="53" t="s">
        <v>3009</v>
      </c>
      <c r="C1017" s="54" t="s">
        <v>3010</v>
      </c>
      <c r="D1017" s="55" t="s">
        <v>3011</v>
      </c>
      <c r="I1017" s="88"/>
    </row>
    <row r="1018" spans="1:9" ht="23.25" x14ac:dyDescent="0.35">
      <c r="A1018" s="52" t="s">
        <v>3012</v>
      </c>
      <c r="C1018" s="54" t="s">
        <v>3013</v>
      </c>
      <c r="I1018" s="88"/>
    </row>
    <row r="1019" spans="1:9" ht="23.25" x14ac:dyDescent="0.35">
      <c r="A1019" s="52" t="s">
        <v>3014</v>
      </c>
      <c r="C1019" s="54" t="s">
        <v>3015</v>
      </c>
      <c r="I1019" s="88"/>
    </row>
    <row r="1020" spans="1:9" ht="23.25" x14ac:dyDescent="0.35">
      <c r="A1020" s="52" t="s">
        <v>3016</v>
      </c>
      <c r="B1020" s="53" t="s">
        <v>3017</v>
      </c>
    </row>
    <row r="1021" spans="1:9" ht="23.25" x14ac:dyDescent="0.35">
      <c r="A1021" s="52" t="s">
        <v>3018</v>
      </c>
      <c r="C1021" s="54" t="s">
        <v>3019</v>
      </c>
    </row>
    <row r="1022" spans="1:9" ht="23.25" x14ac:dyDescent="0.35">
      <c r="A1022" s="52" t="s">
        <v>3020</v>
      </c>
      <c r="E1022" s="55" t="s">
        <v>3021</v>
      </c>
    </row>
    <row r="1023" spans="1:9" ht="23.25" x14ac:dyDescent="0.35">
      <c r="A1023" s="52" t="s">
        <v>3022</v>
      </c>
      <c r="B1023" s="53" t="s">
        <v>3023</v>
      </c>
    </row>
    <row r="1024" spans="1:9" ht="23.25" x14ac:dyDescent="0.35">
      <c r="A1024" s="52" t="s">
        <v>3024</v>
      </c>
      <c r="B1024" s="53" t="s">
        <v>2763</v>
      </c>
    </row>
    <row r="1025" spans="1:5" ht="23.25" x14ac:dyDescent="0.35">
      <c r="A1025" s="52" t="s">
        <v>3025</v>
      </c>
      <c r="B1025" s="53" t="s">
        <v>3026</v>
      </c>
    </row>
    <row r="1026" spans="1:5" ht="23.25" x14ac:dyDescent="0.35">
      <c r="A1026" s="52" t="s">
        <v>3027</v>
      </c>
      <c r="C1026" s="54" t="s">
        <v>3028</v>
      </c>
    </row>
    <row r="1027" spans="1:5" ht="23.25" x14ac:dyDescent="0.35">
      <c r="A1027" s="52" t="s">
        <v>3029</v>
      </c>
      <c r="B1027" s="53" t="s">
        <v>3030</v>
      </c>
      <c r="C1027" s="54" t="s">
        <v>3031</v>
      </c>
      <c r="D1027" s="55" t="s">
        <v>3032</v>
      </c>
    </row>
    <row r="1028" spans="1:5" ht="23.25" x14ac:dyDescent="0.35">
      <c r="A1028" s="52" t="s">
        <v>3033</v>
      </c>
      <c r="C1028" s="54" t="s">
        <v>3034</v>
      </c>
    </row>
    <row r="1029" spans="1:5" ht="25.15" customHeight="1" x14ac:dyDescent="0.35">
      <c r="A1029" s="52" t="s">
        <v>3035</v>
      </c>
      <c r="B1029" s="53" t="s">
        <v>3036</v>
      </c>
      <c r="C1029" s="54" t="s">
        <v>3037</v>
      </c>
    </row>
    <row r="1030" spans="1:5" ht="25.15" customHeight="1" x14ac:dyDescent="0.35">
      <c r="A1030" s="52" t="s">
        <v>3038</v>
      </c>
      <c r="B1030" s="53" t="s">
        <v>3039</v>
      </c>
      <c r="C1030" s="54" t="s">
        <v>3040</v>
      </c>
      <c r="D1030" s="55" t="s">
        <v>3041</v>
      </c>
    </row>
    <row r="1031" spans="1:5" ht="25.15" customHeight="1" x14ac:dyDescent="0.35">
      <c r="A1031" s="52" t="s">
        <v>3042</v>
      </c>
      <c r="B1031" s="53" t="s">
        <v>3043</v>
      </c>
    </row>
    <row r="1032" spans="1:5" ht="23.25" x14ac:dyDescent="0.35">
      <c r="A1032" s="52" t="s">
        <v>3044</v>
      </c>
      <c r="B1032" s="53" t="s">
        <v>3045</v>
      </c>
    </row>
    <row r="1033" spans="1:5" ht="23.25" x14ac:dyDescent="0.35">
      <c r="A1033" s="52" t="s">
        <v>3046</v>
      </c>
      <c r="B1033" s="53" t="s">
        <v>3047</v>
      </c>
    </row>
    <row r="1034" spans="1:5" ht="23.25" x14ac:dyDescent="0.35">
      <c r="A1034" s="52" t="s">
        <v>3048</v>
      </c>
      <c r="B1034" s="53" t="s">
        <v>3049</v>
      </c>
    </row>
    <row r="1035" spans="1:5" ht="23.25" x14ac:dyDescent="0.35">
      <c r="A1035" s="52" t="s">
        <v>3050</v>
      </c>
      <c r="B1035" s="53" t="s">
        <v>3051</v>
      </c>
    </row>
    <row r="1036" spans="1:5" ht="23.25" x14ac:dyDescent="0.35">
      <c r="A1036" s="52" t="s">
        <v>3052</v>
      </c>
      <c r="B1036" s="53" t="s">
        <v>3053</v>
      </c>
      <c r="C1036" s="54" t="s">
        <v>3054</v>
      </c>
      <c r="D1036" s="55" t="s">
        <v>3055</v>
      </c>
      <c r="E1036" s="55" t="s">
        <v>3056</v>
      </c>
    </row>
    <row r="1037" spans="1:5" ht="23.25" x14ac:dyDescent="0.35">
      <c r="A1037" s="134" t="s">
        <v>3057</v>
      </c>
      <c r="D1037" s="55" t="s">
        <v>3055</v>
      </c>
    </row>
    <row r="1038" spans="1:5" ht="23.25" x14ac:dyDescent="0.35">
      <c r="A1038" s="52" t="s">
        <v>3058</v>
      </c>
      <c r="B1038" s="53" t="s">
        <v>3059</v>
      </c>
      <c r="D1038" s="55" t="s">
        <v>3060</v>
      </c>
    </row>
    <row r="1039" spans="1:5" ht="23.25" x14ac:dyDescent="0.35">
      <c r="A1039" s="52" t="s">
        <v>3061</v>
      </c>
      <c r="B1039" s="53" t="s">
        <v>3062</v>
      </c>
    </row>
    <row r="1040" spans="1:5" ht="23.25" x14ac:dyDescent="0.35">
      <c r="A1040" s="52" t="s">
        <v>3063</v>
      </c>
      <c r="B1040" s="53" t="s">
        <v>3064</v>
      </c>
    </row>
    <row r="1041" spans="1:5" ht="23.25" x14ac:dyDescent="0.35">
      <c r="A1041" s="52" t="s">
        <v>3063</v>
      </c>
      <c r="B1041" s="53" t="s">
        <v>3065</v>
      </c>
      <c r="C1041" s="54" t="s">
        <v>3066</v>
      </c>
      <c r="D1041" s="47"/>
      <c r="E1041" s="55" t="s">
        <v>3067</v>
      </c>
    </row>
    <row r="1042" spans="1:5" ht="23.25" x14ac:dyDescent="0.35">
      <c r="A1042" s="52" t="s">
        <v>3068</v>
      </c>
      <c r="B1042" s="53" t="s">
        <v>3069</v>
      </c>
    </row>
    <row r="1043" spans="1:5" ht="23.25" x14ac:dyDescent="0.35">
      <c r="A1043" s="52" t="s">
        <v>3070</v>
      </c>
      <c r="B1043" s="53" t="s">
        <v>3071</v>
      </c>
      <c r="C1043" s="54" t="s">
        <v>3072</v>
      </c>
    </row>
    <row r="1044" spans="1:5" ht="23.25" x14ac:dyDescent="0.35">
      <c r="A1044" s="52" t="s">
        <v>3073</v>
      </c>
      <c r="B1044" s="53" t="s">
        <v>3074</v>
      </c>
    </row>
    <row r="1045" spans="1:5" ht="23.25" x14ac:dyDescent="0.35">
      <c r="A1045" s="52" t="s">
        <v>3075</v>
      </c>
      <c r="B1045" s="53" t="s">
        <v>3076</v>
      </c>
    </row>
    <row r="1046" spans="1:5" ht="23.25" x14ac:dyDescent="0.35">
      <c r="A1046" s="52" t="s">
        <v>3077</v>
      </c>
      <c r="C1046" s="54" t="s">
        <v>3078</v>
      </c>
    </row>
    <row r="1047" spans="1:5" ht="23.25" x14ac:dyDescent="0.35">
      <c r="A1047" s="52" t="s">
        <v>3079</v>
      </c>
      <c r="C1047" s="54" t="s">
        <v>3080</v>
      </c>
    </row>
    <row r="1048" spans="1:5" ht="23.25" x14ac:dyDescent="0.35">
      <c r="A1048" s="52" t="s">
        <v>3081</v>
      </c>
      <c r="C1048" s="54" t="s">
        <v>3082</v>
      </c>
    </row>
    <row r="1049" spans="1:5" ht="23.25" x14ac:dyDescent="0.35">
      <c r="A1049" s="52" t="s">
        <v>3083</v>
      </c>
      <c r="B1049" s="53" t="s">
        <v>3084</v>
      </c>
    </row>
    <row r="1050" spans="1:5" ht="23.25" x14ac:dyDescent="0.35">
      <c r="A1050" s="52" t="s">
        <v>3085</v>
      </c>
      <c r="B1050" s="53" t="s">
        <v>3086</v>
      </c>
    </row>
    <row r="1051" spans="1:5" ht="23.25" x14ac:dyDescent="0.35">
      <c r="A1051" s="52" t="s">
        <v>3087</v>
      </c>
      <c r="B1051" s="53" t="s">
        <v>3088</v>
      </c>
    </row>
    <row r="1052" spans="1:5" ht="23.25" x14ac:dyDescent="0.35">
      <c r="A1052" s="52" t="s">
        <v>3089</v>
      </c>
      <c r="B1052" s="53" t="s">
        <v>3090</v>
      </c>
    </row>
    <row r="1053" spans="1:5" ht="23.25" x14ac:dyDescent="0.35">
      <c r="A1053" s="52" t="s">
        <v>3091</v>
      </c>
      <c r="C1053" s="54" t="s">
        <v>3092</v>
      </c>
      <c r="E1053" s="55" t="s">
        <v>3093</v>
      </c>
    </row>
    <row r="1054" spans="1:5" ht="23.25" x14ac:dyDescent="0.35">
      <c r="A1054" s="52" t="s">
        <v>3094</v>
      </c>
      <c r="B1054" s="53" t="s">
        <v>3095</v>
      </c>
    </row>
    <row r="1055" spans="1:5" ht="23.25" x14ac:dyDescent="0.35">
      <c r="A1055" s="52" t="s">
        <v>3096</v>
      </c>
      <c r="C1055" s="54" t="s">
        <v>820</v>
      </c>
    </row>
    <row r="1056" spans="1:5" ht="23.25" x14ac:dyDescent="0.35">
      <c r="A1056" s="52" t="s">
        <v>3097</v>
      </c>
      <c r="B1056" s="53" t="s">
        <v>3098</v>
      </c>
    </row>
    <row r="1057" spans="1:5" ht="23.25" x14ac:dyDescent="0.35">
      <c r="A1057" s="52" t="s">
        <v>3099</v>
      </c>
      <c r="B1057" s="53" t="s">
        <v>3100</v>
      </c>
      <c r="C1057" s="54" t="s">
        <v>3101</v>
      </c>
      <c r="D1057" s="55" t="s">
        <v>3102</v>
      </c>
    </row>
    <row r="1058" spans="1:5" ht="23.25" x14ac:dyDescent="0.35">
      <c r="A1058" s="96" t="s">
        <v>3103</v>
      </c>
      <c r="B1058" s="53" t="s">
        <v>3104</v>
      </c>
    </row>
    <row r="1059" spans="1:5" ht="23.25" x14ac:dyDescent="0.35">
      <c r="A1059" s="52" t="s">
        <v>3105</v>
      </c>
      <c r="C1059" s="54" t="s">
        <v>3106</v>
      </c>
      <c r="E1059" s="55" t="s">
        <v>3107</v>
      </c>
    </row>
    <row r="1060" spans="1:5" ht="23.25" x14ac:dyDescent="0.35">
      <c r="A1060" s="52" t="s">
        <v>3108</v>
      </c>
      <c r="B1060" s="53" t="s">
        <v>3109</v>
      </c>
      <c r="D1060" s="55" t="s">
        <v>3110</v>
      </c>
      <c r="E1060" s="147" t="s">
        <v>3111</v>
      </c>
    </row>
    <row r="1061" spans="1:5" ht="23.25" x14ac:dyDescent="0.35">
      <c r="A1061" s="52" t="s">
        <v>3112</v>
      </c>
      <c r="B1061" s="53" t="s">
        <v>3113</v>
      </c>
      <c r="C1061" s="54" t="s">
        <v>3114</v>
      </c>
    </row>
    <row r="1062" spans="1:5" ht="23.25" x14ac:dyDescent="0.35">
      <c r="A1062" s="52" t="s">
        <v>3115</v>
      </c>
      <c r="C1062" s="54" t="s">
        <v>3116</v>
      </c>
    </row>
    <row r="1063" spans="1:5" ht="23.25" x14ac:dyDescent="0.35">
      <c r="A1063" s="52" t="s">
        <v>3117</v>
      </c>
      <c r="B1063" s="53" t="s">
        <v>3118</v>
      </c>
      <c r="D1063" s="55" t="s">
        <v>3119</v>
      </c>
    </row>
    <row r="1064" spans="1:5" ht="23.25" x14ac:dyDescent="0.35">
      <c r="A1064" s="52" t="s">
        <v>3120</v>
      </c>
      <c r="B1064" s="53" t="s">
        <v>3121</v>
      </c>
    </row>
    <row r="1065" spans="1:5" ht="23.25" x14ac:dyDescent="0.35">
      <c r="A1065" s="52" t="s">
        <v>3122</v>
      </c>
      <c r="C1065" s="54" t="s">
        <v>3123</v>
      </c>
    </row>
    <row r="1066" spans="1:5" ht="23.25" x14ac:dyDescent="0.35">
      <c r="A1066" s="52" t="s">
        <v>3124</v>
      </c>
      <c r="B1066" s="53" t="s">
        <v>3125</v>
      </c>
    </row>
    <row r="1067" spans="1:5" ht="23.25" x14ac:dyDescent="0.35">
      <c r="A1067" s="52" t="s">
        <v>3126</v>
      </c>
      <c r="B1067" s="53" t="s">
        <v>3127</v>
      </c>
      <c r="C1067" s="54" t="s">
        <v>3128</v>
      </c>
    </row>
    <row r="1068" spans="1:5" ht="23.25" x14ac:dyDescent="0.35">
      <c r="A1068" s="52" t="s">
        <v>3129</v>
      </c>
      <c r="B1068" s="53" t="s">
        <v>3130</v>
      </c>
    </row>
    <row r="1069" spans="1:5" ht="23.25" x14ac:dyDescent="0.35">
      <c r="A1069" s="52" t="s">
        <v>3131</v>
      </c>
      <c r="B1069" s="53" t="s">
        <v>3132</v>
      </c>
    </row>
    <row r="1070" spans="1:5" ht="23.25" x14ac:dyDescent="0.35">
      <c r="A1070" s="92" t="s">
        <v>3133</v>
      </c>
      <c r="B1070" s="53" t="s">
        <v>3134</v>
      </c>
      <c r="C1070" s="54" t="s">
        <v>3135</v>
      </c>
      <c r="D1070" s="56"/>
      <c r="E1070" s="56"/>
    </row>
    <row r="1071" spans="1:5" ht="23.25" x14ac:dyDescent="0.35">
      <c r="A1071" s="92" t="s">
        <v>3136</v>
      </c>
      <c r="B1071" s="53" t="s">
        <v>3137</v>
      </c>
      <c r="C1071" s="54" t="s">
        <v>3138</v>
      </c>
      <c r="D1071" s="56" t="s">
        <v>3139</v>
      </c>
      <c r="E1071" s="54" t="s">
        <v>3140</v>
      </c>
    </row>
    <row r="1072" spans="1:5" ht="23.25" x14ac:dyDescent="0.35">
      <c r="A1072" s="92" t="s">
        <v>3141</v>
      </c>
      <c r="B1072" s="53" t="s">
        <v>3142</v>
      </c>
      <c r="C1072" s="54" t="s">
        <v>3143</v>
      </c>
      <c r="D1072" s="56"/>
      <c r="E1072" s="54"/>
    </row>
    <row r="1073" spans="1:6" ht="23.25" x14ac:dyDescent="0.35">
      <c r="A1073" s="92" t="s">
        <v>3144</v>
      </c>
      <c r="B1073" s="53" t="s">
        <v>3145</v>
      </c>
      <c r="D1073" s="56"/>
      <c r="E1073" s="54"/>
    </row>
    <row r="1074" spans="1:6" ht="23.25" x14ac:dyDescent="0.35">
      <c r="A1074" s="92" t="s">
        <v>3146</v>
      </c>
      <c r="B1074" s="53" t="s">
        <v>3147</v>
      </c>
      <c r="D1074" s="56"/>
      <c r="E1074" s="54"/>
    </row>
    <row r="1075" spans="1:6" ht="23.25" x14ac:dyDescent="0.35">
      <c r="A1075" s="92" t="s">
        <v>3148</v>
      </c>
      <c r="B1075" s="53" t="s">
        <v>3149</v>
      </c>
      <c r="C1075" s="54" t="s">
        <v>3150</v>
      </c>
      <c r="D1075" s="56" t="s">
        <v>3151</v>
      </c>
      <c r="E1075" s="54" t="s">
        <v>3152</v>
      </c>
    </row>
    <row r="1076" spans="1:6" ht="23.25" x14ac:dyDescent="0.35">
      <c r="A1076" s="52" t="s">
        <v>3153</v>
      </c>
      <c r="B1076" s="53" t="s">
        <v>3154</v>
      </c>
    </row>
    <row r="1077" spans="1:6" ht="23.25" x14ac:dyDescent="0.35">
      <c r="A1077" s="52" t="s">
        <v>3155</v>
      </c>
      <c r="B1077" s="53" t="s">
        <v>3156</v>
      </c>
      <c r="C1077" s="54" t="s">
        <v>3157</v>
      </c>
    </row>
    <row r="1078" spans="1:6" ht="23.25" x14ac:dyDescent="0.35">
      <c r="A1078" s="52" t="s">
        <v>3158</v>
      </c>
      <c r="B1078" s="53" t="s">
        <v>3159</v>
      </c>
      <c r="C1078" s="54" t="s">
        <v>3160</v>
      </c>
      <c r="E1078" s="63" t="s">
        <v>3161</v>
      </c>
      <c r="F1078" s="47" t="s">
        <v>3162</v>
      </c>
    </row>
    <row r="1079" spans="1:6" ht="23.25" x14ac:dyDescent="0.35">
      <c r="A1079" s="52" t="s">
        <v>3163</v>
      </c>
      <c r="B1079" s="53" t="s">
        <v>3164</v>
      </c>
    </row>
    <row r="1080" spans="1:6" ht="23.25" x14ac:dyDescent="0.35">
      <c r="A1080" s="52" t="s">
        <v>3165</v>
      </c>
      <c r="B1080" s="53" t="s">
        <v>3166</v>
      </c>
      <c r="D1080" s="55" t="s">
        <v>3167</v>
      </c>
    </row>
    <row r="1081" spans="1:6" ht="23.25" x14ac:dyDescent="0.35">
      <c r="A1081" s="52" t="s">
        <v>3168</v>
      </c>
      <c r="B1081" s="68" t="s">
        <v>3169</v>
      </c>
      <c r="C1081" s="59" t="s">
        <v>3170</v>
      </c>
      <c r="D1081" s="55" t="s">
        <v>3171</v>
      </c>
    </row>
    <row r="1082" spans="1:6" ht="23.25" x14ac:dyDescent="0.35">
      <c r="A1082" s="52" t="s">
        <v>3172</v>
      </c>
      <c r="B1082" s="53" t="s">
        <v>2179</v>
      </c>
      <c r="D1082" s="55" t="s">
        <v>3167</v>
      </c>
    </row>
    <row r="1083" spans="1:6" ht="23.25" x14ac:dyDescent="0.35">
      <c r="A1083" s="52" t="s">
        <v>3173</v>
      </c>
      <c r="B1083" s="53" t="s">
        <v>3174</v>
      </c>
      <c r="C1083" s="54" t="s">
        <v>3175</v>
      </c>
    </row>
    <row r="1084" spans="1:6" ht="23.25" x14ac:dyDescent="0.35">
      <c r="A1084" s="52" t="s">
        <v>3176</v>
      </c>
      <c r="B1084" s="53" t="s">
        <v>3177</v>
      </c>
    </row>
    <row r="1085" spans="1:6" ht="23.25" x14ac:dyDescent="0.35">
      <c r="A1085" s="52" t="s">
        <v>3178</v>
      </c>
      <c r="B1085" s="53" t="s">
        <v>3179</v>
      </c>
      <c r="D1085" s="104" t="s">
        <v>3180</v>
      </c>
      <c r="E1085" s="103" t="s">
        <v>3181</v>
      </c>
    </row>
    <row r="1086" spans="1:6" ht="23.25" x14ac:dyDescent="0.35">
      <c r="A1086" s="52" t="s">
        <v>3182</v>
      </c>
      <c r="B1086" s="53" t="s">
        <v>3183</v>
      </c>
      <c r="D1086" s="103"/>
      <c r="E1086" s="55" t="s">
        <v>3184</v>
      </c>
    </row>
    <row r="1087" spans="1:6" ht="23.25" x14ac:dyDescent="0.35">
      <c r="A1087" s="52" t="s">
        <v>3185</v>
      </c>
      <c r="B1087" s="53" t="s">
        <v>3186</v>
      </c>
    </row>
    <row r="1088" spans="1:6" ht="23.25" x14ac:dyDescent="0.35">
      <c r="A1088" s="52" t="s">
        <v>3187</v>
      </c>
      <c r="B1088" s="53" t="s">
        <v>3188</v>
      </c>
      <c r="E1088" s="55" t="s">
        <v>3189</v>
      </c>
    </row>
    <row r="1089" spans="1:5" ht="23.25" x14ac:dyDescent="0.35">
      <c r="A1089" s="52" t="s">
        <v>3190</v>
      </c>
      <c r="B1089" s="53" t="s">
        <v>3191</v>
      </c>
    </row>
    <row r="1090" spans="1:5" ht="23.25" x14ac:dyDescent="0.35">
      <c r="A1090" s="52" t="s">
        <v>3192</v>
      </c>
      <c r="E1090" s="55" t="s">
        <v>3193</v>
      </c>
    </row>
    <row r="1091" spans="1:5" ht="23.25" x14ac:dyDescent="0.35">
      <c r="A1091" s="52" t="s">
        <v>3194</v>
      </c>
      <c r="B1091" s="53" t="s">
        <v>3195</v>
      </c>
      <c r="C1091" s="54" t="s">
        <v>3196</v>
      </c>
    </row>
    <row r="1092" spans="1:5" ht="23.25" x14ac:dyDescent="0.35">
      <c r="A1092" s="52" t="s">
        <v>3197</v>
      </c>
      <c r="E1092" s="55" t="s">
        <v>3198</v>
      </c>
    </row>
    <row r="1093" spans="1:5" ht="23.25" x14ac:dyDescent="0.35">
      <c r="A1093" s="52" t="s">
        <v>3199</v>
      </c>
      <c r="B1093" s="53" t="s">
        <v>3200</v>
      </c>
      <c r="C1093" s="54" t="s">
        <v>3201</v>
      </c>
      <c r="D1093" s="55" t="s">
        <v>3202</v>
      </c>
      <c r="E1093" s="72" t="s">
        <v>3203</v>
      </c>
    </row>
    <row r="1094" spans="1:5" ht="23.25" x14ac:dyDescent="0.35">
      <c r="A1094" s="52" t="s">
        <v>3204</v>
      </c>
      <c r="B1094" s="53" t="s">
        <v>3205</v>
      </c>
      <c r="C1094" s="100" t="s">
        <v>7261</v>
      </c>
      <c r="E1094" s="55" t="s">
        <v>3206</v>
      </c>
    </row>
    <row r="1095" spans="1:5" ht="23.25" x14ac:dyDescent="0.35">
      <c r="A1095" s="52" t="s">
        <v>3207</v>
      </c>
      <c r="B1095" s="53" t="s">
        <v>7259</v>
      </c>
      <c r="C1095" s="54" t="s">
        <v>7260</v>
      </c>
    </row>
    <row r="1096" spans="1:5" ht="23.25" x14ac:dyDescent="0.35">
      <c r="A1096" s="52" t="s">
        <v>3208</v>
      </c>
      <c r="B1096" s="53" t="s">
        <v>3209</v>
      </c>
      <c r="D1096" s="55" t="s">
        <v>3210</v>
      </c>
    </row>
    <row r="1097" spans="1:5" ht="23.25" x14ac:dyDescent="0.35">
      <c r="A1097" s="52" t="s">
        <v>3211</v>
      </c>
      <c r="B1097" s="53" t="s">
        <v>3212</v>
      </c>
    </row>
    <row r="1098" spans="1:5" ht="23.25" x14ac:dyDescent="0.35">
      <c r="A1098" s="52" t="s">
        <v>3213</v>
      </c>
      <c r="B1098" s="53" t="s">
        <v>3214</v>
      </c>
      <c r="C1098" s="54" t="s">
        <v>3215</v>
      </c>
      <c r="E1098" s="55" t="s">
        <v>3216</v>
      </c>
    </row>
    <row r="1099" spans="1:5" ht="23.25" x14ac:dyDescent="0.35">
      <c r="A1099" s="52" t="s">
        <v>3217</v>
      </c>
      <c r="B1099" s="53" t="s">
        <v>3218</v>
      </c>
      <c r="C1099" s="54" t="s">
        <v>3219</v>
      </c>
      <c r="D1099" s="55" t="s">
        <v>3220</v>
      </c>
      <c r="E1099" s="55" t="s">
        <v>2441</v>
      </c>
    </row>
    <row r="1100" spans="1:5" ht="23.25" x14ac:dyDescent="0.35">
      <c r="A1100" s="52" t="s">
        <v>3221</v>
      </c>
      <c r="B1100" s="53" t="s">
        <v>3222</v>
      </c>
      <c r="D1100" s="55" t="s">
        <v>3223</v>
      </c>
    </row>
    <row r="1101" spans="1:5" ht="23.25" x14ac:dyDescent="0.35">
      <c r="A1101" s="52" t="s">
        <v>3224</v>
      </c>
      <c r="B1101" s="53" t="s">
        <v>3225</v>
      </c>
    </row>
    <row r="1102" spans="1:5" ht="23.25" x14ac:dyDescent="0.35">
      <c r="A1102" s="52" t="s">
        <v>3226</v>
      </c>
      <c r="B1102" s="53" t="s">
        <v>3227</v>
      </c>
    </row>
    <row r="1103" spans="1:5" ht="23.25" x14ac:dyDescent="0.35">
      <c r="A1103" s="52" t="s">
        <v>3228</v>
      </c>
      <c r="E1103" s="55" t="s">
        <v>3229</v>
      </c>
    </row>
    <row r="1104" spans="1:5" ht="23.25" x14ac:dyDescent="0.35">
      <c r="A1104" s="52" t="s">
        <v>3230</v>
      </c>
      <c r="B1104" s="53" t="s">
        <v>3231</v>
      </c>
    </row>
    <row r="1105" spans="1:8" ht="23.25" x14ac:dyDescent="0.35">
      <c r="A1105" s="52" t="s">
        <v>3232</v>
      </c>
      <c r="B1105" s="53" t="s">
        <v>3233</v>
      </c>
    </row>
    <row r="1106" spans="1:8" ht="23.25" x14ac:dyDescent="0.35">
      <c r="A1106" s="52" t="s">
        <v>3234</v>
      </c>
      <c r="B1106" s="53" t="s">
        <v>3235</v>
      </c>
    </row>
    <row r="1107" spans="1:8" ht="23.25" x14ac:dyDescent="0.35">
      <c r="A1107" s="52" t="s">
        <v>3236</v>
      </c>
      <c r="B1107" s="53" t="s">
        <v>3237</v>
      </c>
    </row>
    <row r="1108" spans="1:8" ht="23.25" x14ac:dyDescent="0.35">
      <c r="A1108" s="52" t="s">
        <v>3238</v>
      </c>
      <c r="B1108" s="53" t="s">
        <v>3239</v>
      </c>
    </row>
    <row r="1109" spans="1:8" ht="23.25" x14ac:dyDescent="0.35">
      <c r="A1109" s="52" t="s">
        <v>3240</v>
      </c>
      <c r="B1109" s="53" t="s">
        <v>3241</v>
      </c>
      <c r="D1109" s="55" t="s">
        <v>3242</v>
      </c>
    </row>
    <row r="1110" spans="1:8" ht="23.25" x14ac:dyDescent="0.35">
      <c r="A1110" s="52" t="s">
        <v>3243</v>
      </c>
      <c r="B1110" s="53" t="s">
        <v>3244</v>
      </c>
    </row>
    <row r="1111" spans="1:8" ht="23.25" x14ac:dyDescent="0.35">
      <c r="A1111" s="52" t="s">
        <v>3245</v>
      </c>
      <c r="B1111" s="53" t="s">
        <v>3246</v>
      </c>
      <c r="C1111" s="54" t="s">
        <v>3247</v>
      </c>
      <c r="D1111" s="201" t="s">
        <v>3248</v>
      </c>
      <c r="E1111" s="202" t="s">
        <v>3249</v>
      </c>
    </row>
    <row r="1112" spans="1:8" ht="23.25" x14ac:dyDescent="0.35">
      <c r="A1112" s="52" t="s">
        <v>3117</v>
      </c>
      <c r="B1112" s="53" t="s">
        <v>3250</v>
      </c>
      <c r="D1112" s="55" t="s">
        <v>3251</v>
      </c>
    </row>
    <row r="1113" spans="1:8" ht="23.25" x14ac:dyDescent="0.35">
      <c r="A1113" s="52" t="s">
        <v>3252</v>
      </c>
      <c r="C1113" s="54" t="s">
        <v>3253</v>
      </c>
    </row>
    <row r="1114" spans="1:8" ht="23.25" x14ac:dyDescent="0.35">
      <c r="A1114" s="52" t="s">
        <v>3254</v>
      </c>
      <c r="B1114" s="53" t="s">
        <v>3255</v>
      </c>
      <c r="H1114" s="72" t="s">
        <v>3256</v>
      </c>
    </row>
    <row r="1115" spans="1:8" ht="23.25" x14ac:dyDescent="0.35">
      <c r="A1115" s="52" t="s">
        <v>3257</v>
      </c>
      <c r="B1115" s="53" t="s">
        <v>2781</v>
      </c>
      <c r="C1115" s="70" t="s">
        <v>3258</v>
      </c>
      <c r="D1115" s="94" t="s">
        <v>3259</v>
      </c>
      <c r="E1115" s="55" t="s">
        <v>3260</v>
      </c>
      <c r="H1115" s="72"/>
    </row>
    <row r="1116" spans="1:8" ht="23.25" x14ac:dyDescent="0.35">
      <c r="A1116" s="52" t="s">
        <v>3261</v>
      </c>
      <c r="B1116" s="53" t="s">
        <v>3262</v>
      </c>
      <c r="C1116" s="54" t="s">
        <v>3263</v>
      </c>
      <c r="D1116" s="72" t="s">
        <v>3264</v>
      </c>
      <c r="G1116" s="55" t="s">
        <v>3265</v>
      </c>
      <c r="H1116" s="47" t="s">
        <v>3266</v>
      </c>
    </row>
    <row r="1117" spans="1:8" ht="23.25" x14ac:dyDescent="0.35">
      <c r="A1117" s="52" t="s">
        <v>3267</v>
      </c>
      <c r="B1117" s="53" t="s">
        <v>3268</v>
      </c>
      <c r="C1117" s="203" t="s">
        <v>3269</v>
      </c>
      <c r="D1117" s="72" t="s">
        <v>3270</v>
      </c>
      <c r="E1117" s="55" t="s">
        <v>3271</v>
      </c>
      <c r="G1117" s="55"/>
    </row>
    <row r="1118" spans="1:8" ht="23.25" x14ac:dyDescent="0.35">
      <c r="A1118" s="52" t="s">
        <v>3272</v>
      </c>
      <c r="B1118" s="68" t="s">
        <v>3273</v>
      </c>
      <c r="C1118" s="70" t="s">
        <v>3274</v>
      </c>
      <c r="D1118" s="54"/>
      <c r="E1118" s="56"/>
      <c r="G1118" s="55"/>
    </row>
    <row r="1119" spans="1:8" ht="23.25" x14ac:dyDescent="0.35">
      <c r="A1119" s="52" t="s">
        <v>3275</v>
      </c>
      <c r="B1119" s="68" t="s">
        <v>3276</v>
      </c>
      <c r="C1119" s="70"/>
      <c r="D1119" s="204"/>
      <c r="E1119" s="56"/>
      <c r="G1119" s="55"/>
    </row>
    <row r="1120" spans="1:8" ht="42" customHeight="1" x14ac:dyDescent="0.35">
      <c r="A1120" s="122" t="s">
        <v>3277</v>
      </c>
      <c r="B1120" s="205" t="s">
        <v>3278</v>
      </c>
      <c r="D1120" s="206" t="s">
        <v>3279</v>
      </c>
      <c r="E1120" s="570" t="s">
        <v>3280</v>
      </c>
      <c r="F1120" s="570"/>
      <c r="G1120" s="570"/>
    </row>
    <row r="1121" spans="1:9" ht="28.15" customHeight="1" x14ac:dyDescent="0.35">
      <c r="A1121" s="52" t="s">
        <v>3281</v>
      </c>
      <c r="B1121" s="53" t="s">
        <v>3282</v>
      </c>
      <c r="G1121" s="47" t="s">
        <v>3283</v>
      </c>
      <c r="I1121" s="47" t="s">
        <v>3284</v>
      </c>
    </row>
    <row r="1122" spans="1:9" ht="24.6" customHeight="1" x14ac:dyDescent="0.35">
      <c r="A1122" s="52" t="s">
        <v>3285</v>
      </c>
      <c r="B1122" s="137" t="s">
        <v>3286</v>
      </c>
      <c r="H1122" s="47" t="s">
        <v>3287</v>
      </c>
    </row>
    <row r="1123" spans="1:9" ht="23.25" x14ac:dyDescent="0.35">
      <c r="A1123" s="52" t="s">
        <v>3288</v>
      </c>
      <c r="B1123" s="185" t="s">
        <v>3289</v>
      </c>
      <c r="D1123" s="55" t="s">
        <v>3290</v>
      </c>
      <c r="F1123" s="47" t="s">
        <v>3291</v>
      </c>
    </row>
    <row r="1124" spans="1:9" ht="23.25" x14ac:dyDescent="0.35">
      <c r="A1124" s="52" t="s">
        <v>3292</v>
      </c>
      <c r="B1124" s="137" t="s">
        <v>3293</v>
      </c>
      <c r="C1124" s="54" t="s">
        <v>3294</v>
      </c>
      <c r="D1124" s="55" t="s">
        <v>3295</v>
      </c>
    </row>
    <row r="1125" spans="1:9" ht="23.25" x14ac:dyDescent="0.35">
      <c r="A1125" s="52" t="s">
        <v>3296</v>
      </c>
      <c r="B1125" s="137" t="s">
        <v>3297</v>
      </c>
    </row>
    <row r="1126" spans="1:9" ht="23.25" x14ac:dyDescent="0.35">
      <c r="A1126" s="52" t="s">
        <v>3298</v>
      </c>
      <c r="B1126" s="137" t="s">
        <v>3299</v>
      </c>
      <c r="C1126" s="59" t="s">
        <v>3300</v>
      </c>
    </row>
    <row r="1127" spans="1:9" ht="23.25" x14ac:dyDescent="0.35">
      <c r="A1127" s="52" t="s">
        <v>3301</v>
      </c>
      <c r="B1127" s="68" t="s">
        <v>3302</v>
      </c>
      <c r="C1127" s="59"/>
    </row>
    <row r="1128" spans="1:9" ht="23.25" x14ac:dyDescent="0.35">
      <c r="A1128" s="52" t="s">
        <v>3303</v>
      </c>
      <c r="B1128" s="137" t="s">
        <v>3304</v>
      </c>
      <c r="C1128" s="70" t="s">
        <v>3305</v>
      </c>
      <c r="D1128" s="162" t="s">
        <v>3306</v>
      </c>
      <c r="E1128" s="58" t="s">
        <v>3307</v>
      </c>
      <c r="G1128" s="82" t="s">
        <v>3308</v>
      </c>
    </row>
    <row r="1129" spans="1:9" ht="23.25" x14ac:dyDescent="0.35">
      <c r="A1129" s="52" t="s">
        <v>3309</v>
      </c>
      <c r="B1129" s="207" t="s">
        <v>3310</v>
      </c>
      <c r="C1129" s="70"/>
      <c r="D1129" s="162"/>
      <c r="E1129" s="58"/>
      <c r="G1129" s="82"/>
    </row>
    <row r="1130" spans="1:9" ht="23.25" x14ac:dyDescent="0.35">
      <c r="A1130" s="52" t="s">
        <v>3311</v>
      </c>
      <c r="B1130" s="68" t="s">
        <v>3312</v>
      </c>
      <c r="C1130" s="70" t="s">
        <v>3313</v>
      </c>
      <c r="D1130" s="162"/>
      <c r="E1130" s="58"/>
      <c r="G1130" s="82"/>
    </row>
    <row r="1131" spans="1:9" ht="23.25" x14ac:dyDescent="0.35">
      <c r="A1131" s="52" t="s">
        <v>3314</v>
      </c>
      <c r="B1131" s="68" t="s">
        <v>3315</v>
      </c>
      <c r="C1131" s="70"/>
      <c r="D1131" s="162"/>
      <c r="E1131" s="58"/>
      <c r="G1131" s="82"/>
    </row>
    <row r="1132" spans="1:9" ht="23.25" x14ac:dyDescent="0.35">
      <c r="A1132" s="52" t="s">
        <v>3316</v>
      </c>
      <c r="B1132" s="137" t="s">
        <v>3317</v>
      </c>
      <c r="C1132" s="54" t="s">
        <v>3318</v>
      </c>
    </row>
    <row r="1133" spans="1:9" ht="23.25" x14ac:dyDescent="0.35">
      <c r="A1133" s="52" t="s">
        <v>3319</v>
      </c>
      <c r="B1133" s="137" t="s">
        <v>3320</v>
      </c>
      <c r="C1133" s="59" t="s">
        <v>3321</v>
      </c>
      <c r="D1133" s="65" t="s">
        <v>3322</v>
      </c>
      <c r="F1133" s="55" t="s">
        <v>3323</v>
      </c>
      <c r="G1133" s="66" t="s">
        <v>3324</v>
      </c>
    </row>
    <row r="1134" spans="1:9" ht="23.25" x14ac:dyDescent="0.35">
      <c r="A1134" s="52" t="s">
        <v>3325</v>
      </c>
      <c r="B1134" s="137" t="s">
        <v>2735</v>
      </c>
      <c r="C1134" s="59" t="s">
        <v>3326</v>
      </c>
      <c r="D1134" s="65"/>
      <c r="F1134" s="55"/>
      <c r="G1134" s="66"/>
    </row>
    <row r="1135" spans="1:9" ht="23.25" x14ac:dyDescent="0.35">
      <c r="A1135" s="52" t="s">
        <v>3327</v>
      </c>
      <c r="B1135" s="137" t="s">
        <v>3328</v>
      </c>
      <c r="C1135" s="54" t="s">
        <v>3329</v>
      </c>
      <c r="D1135" s="72" t="s">
        <v>3330</v>
      </c>
      <c r="G1135" s="66"/>
    </row>
    <row r="1136" spans="1:9" ht="23.25" x14ac:dyDescent="0.35">
      <c r="A1136" s="52" t="s">
        <v>3331</v>
      </c>
      <c r="E1136" s="55" t="s">
        <v>3332</v>
      </c>
      <c r="F1136" s="47" t="s">
        <v>3291</v>
      </c>
    </row>
    <row r="1137" spans="1:8" ht="23.25" x14ac:dyDescent="0.35">
      <c r="A1137" s="52" t="s">
        <v>3333</v>
      </c>
      <c r="B1137" s="53" t="s">
        <v>3334</v>
      </c>
    </row>
    <row r="1138" spans="1:8" ht="23.25" x14ac:dyDescent="0.35">
      <c r="A1138" s="52" t="s">
        <v>3335</v>
      </c>
      <c r="B1138" s="53" t="s">
        <v>3336</v>
      </c>
    </row>
    <row r="1139" spans="1:8" ht="23.25" x14ac:dyDescent="0.35">
      <c r="A1139" s="52" t="s">
        <v>3337</v>
      </c>
      <c r="B1139" s="53" t="s">
        <v>3338</v>
      </c>
    </row>
    <row r="1140" spans="1:8" ht="23.25" x14ac:dyDescent="0.35">
      <c r="A1140" s="52" t="s">
        <v>3339</v>
      </c>
      <c r="B1140" s="53" t="s">
        <v>3340</v>
      </c>
    </row>
    <row r="1141" spans="1:8" ht="23.25" x14ac:dyDescent="0.35">
      <c r="A1141" s="52" t="s">
        <v>3341</v>
      </c>
      <c r="B1141" s="53" t="s">
        <v>3342</v>
      </c>
      <c r="E1141" s="72" t="s">
        <v>3343</v>
      </c>
    </row>
    <row r="1142" spans="1:8" ht="23.25" x14ac:dyDescent="0.35">
      <c r="A1142" s="52" t="s">
        <v>3344</v>
      </c>
      <c r="B1142" s="53" t="s">
        <v>3345</v>
      </c>
    </row>
    <row r="1143" spans="1:8" ht="23.25" x14ac:dyDescent="0.35">
      <c r="A1143" s="52" t="s">
        <v>3346</v>
      </c>
      <c r="B1143" s="53" t="s">
        <v>3347</v>
      </c>
      <c r="D1143" s="55" t="s">
        <v>3348</v>
      </c>
      <c r="G1143" s="47" t="s">
        <v>642</v>
      </c>
    </row>
    <row r="1144" spans="1:8" ht="23.25" x14ac:dyDescent="0.35">
      <c r="A1144" s="52" t="s">
        <v>3349</v>
      </c>
      <c r="B1144" s="53" t="s">
        <v>3350</v>
      </c>
    </row>
    <row r="1145" spans="1:8" ht="23.25" x14ac:dyDescent="0.35">
      <c r="A1145" s="52" t="s">
        <v>3351</v>
      </c>
      <c r="B1145" s="53" t="s">
        <v>3352</v>
      </c>
      <c r="D1145" s="55" t="s">
        <v>3353</v>
      </c>
    </row>
    <row r="1146" spans="1:8" ht="23.25" x14ac:dyDescent="0.35">
      <c r="A1146" s="52" t="s">
        <v>3354</v>
      </c>
      <c r="B1146" s="53" t="s">
        <v>3355</v>
      </c>
      <c r="C1146" s="54" t="s">
        <v>3356</v>
      </c>
      <c r="D1146" s="55" t="s">
        <v>3355</v>
      </c>
    </row>
    <row r="1147" spans="1:8" ht="23.25" x14ac:dyDescent="0.35">
      <c r="A1147" s="52" t="s">
        <v>3357</v>
      </c>
      <c r="B1147" s="53" t="s">
        <v>3358</v>
      </c>
      <c r="C1147" s="91" t="s">
        <v>3359</v>
      </c>
    </row>
    <row r="1148" spans="1:8" ht="23.25" x14ac:dyDescent="0.35">
      <c r="A1148" s="52" t="s">
        <v>3360</v>
      </c>
      <c r="C1148" s="91" t="s">
        <v>3361</v>
      </c>
    </row>
    <row r="1149" spans="1:8" ht="23.25" x14ac:dyDescent="0.35">
      <c r="A1149" s="52" t="s">
        <v>3362</v>
      </c>
      <c r="B1149" s="53" t="s">
        <v>3363</v>
      </c>
      <c r="H1149" s="47" t="s">
        <v>3364</v>
      </c>
    </row>
    <row r="1150" spans="1:8" ht="23.25" x14ac:dyDescent="0.35">
      <c r="A1150" s="52" t="s">
        <v>3365</v>
      </c>
      <c r="B1150" s="53" t="s">
        <v>3366</v>
      </c>
      <c r="C1150" s="70" t="s">
        <v>3367</v>
      </c>
      <c r="D1150" s="162" t="s">
        <v>3368</v>
      </c>
      <c r="E1150" s="162" t="s">
        <v>3369</v>
      </c>
      <c r="F1150" s="55" t="s">
        <v>3370</v>
      </c>
      <c r="G1150" s="105" t="s">
        <v>3371</v>
      </c>
    </row>
    <row r="1151" spans="1:8" ht="23.25" x14ac:dyDescent="0.35">
      <c r="A1151" s="52" t="s">
        <v>3372</v>
      </c>
      <c r="B1151" s="53" t="s">
        <v>3373</v>
      </c>
      <c r="C1151" s="70" t="s">
        <v>3374</v>
      </c>
      <c r="D1151" s="55" t="s">
        <v>3375</v>
      </c>
      <c r="F1151" s="47" t="s">
        <v>3376</v>
      </c>
    </row>
    <row r="1152" spans="1:8" ht="23.25" x14ac:dyDescent="0.35">
      <c r="A1152" s="52" t="s">
        <v>3377</v>
      </c>
      <c r="B1152" s="53" t="s">
        <v>3378</v>
      </c>
      <c r="C1152" s="208" t="s">
        <v>3379</v>
      </c>
      <c r="E1152" s="104" t="s">
        <v>3380</v>
      </c>
    </row>
    <row r="1153" spans="1:6" ht="23.25" x14ac:dyDescent="0.35">
      <c r="A1153" s="52" t="s">
        <v>3381</v>
      </c>
      <c r="B1153" s="53" t="s">
        <v>3382</v>
      </c>
      <c r="C1153" s="208"/>
      <c r="E1153" s="104"/>
    </row>
    <row r="1154" spans="1:6" ht="23.25" x14ac:dyDescent="0.35">
      <c r="A1154" s="96" t="s">
        <v>3383</v>
      </c>
      <c r="B1154" s="143" t="s">
        <v>3384</v>
      </c>
      <c r="C1154" s="144" t="s">
        <v>3385</v>
      </c>
      <c r="D1154" s="47" t="s">
        <v>3386</v>
      </c>
      <c r="E1154" s="189" t="s">
        <v>3387</v>
      </c>
    </row>
    <row r="1155" spans="1:6" ht="23.25" x14ac:dyDescent="0.35">
      <c r="A1155" s="52" t="s">
        <v>3388</v>
      </c>
      <c r="B1155" s="53" t="s">
        <v>3389</v>
      </c>
    </row>
    <row r="1156" spans="1:6" ht="23.25" x14ac:dyDescent="0.35">
      <c r="A1156" s="52" t="s">
        <v>3390</v>
      </c>
      <c r="C1156" s="54" t="s">
        <v>3391</v>
      </c>
    </row>
    <row r="1157" spans="1:6" ht="23.25" x14ac:dyDescent="0.35">
      <c r="A1157" s="52" t="s">
        <v>3392</v>
      </c>
      <c r="B1157" s="53" t="s">
        <v>3393</v>
      </c>
      <c r="C1157" s="54" t="s">
        <v>3394</v>
      </c>
    </row>
    <row r="1158" spans="1:6" ht="23.25" x14ac:dyDescent="0.35">
      <c r="A1158" s="52" t="s">
        <v>3395</v>
      </c>
    </row>
    <row r="1159" spans="1:6" ht="23.25" x14ac:dyDescent="0.35">
      <c r="A1159" s="52" t="s">
        <v>3396</v>
      </c>
      <c r="C1159" s="54" t="s">
        <v>3397</v>
      </c>
      <c r="D1159" s="209"/>
    </row>
    <row r="1160" spans="1:6" ht="23.25" x14ac:dyDescent="0.35">
      <c r="A1160" s="52" t="s">
        <v>3398</v>
      </c>
      <c r="B1160" s="53" t="s">
        <v>3399</v>
      </c>
      <c r="D1160" s="209"/>
      <c r="E1160" s="210" t="s">
        <v>3400</v>
      </c>
    </row>
    <row r="1161" spans="1:6" ht="23.25" x14ac:dyDescent="0.35">
      <c r="A1161" s="52" t="s">
        <v>3401</v>
      </c>
      <c r="B1161" s="53" t="s">
        <v>3402</v>
      </c>
    </row>
    <row r="1162" spans="1:6" ht="23.25" x14ac:dyDescent="0.35">
      <c r="A1162" s="52" t="s">
        <v>3403</v>
      </c>
      <c r="B1162" s="53" t="s">
        <v>3404</v>
      </c>
    </row>
    <row r="1163" spans="1:6" ht="23.25" x14ac:dyDescent="0.35">
      <c r="A1163" s="52" t="s">
        <v>3405</v>
      </c>
      <c r="B1163" s="53" t="s">
        <v>3406</v>
      </c>
      <c r="D1163" s="55" t="s">
        <v>3407</v>
      </c>
    </row>
    <row r="1164" spans="1:6" ht="23.25" x14ac:dyDescent="0.35">
      <c r="A1164" s="52" t="s">
        <v>3408</v>
      </c>
      <c r="B1164" s="53" t="s">
        <v>3409</v>
      </c>
    </row>
    <row r="1165" spans="1:6" ht="23.25" x14ac:dyDescent="0.35">
      <c r="A1165" s="52" t="s">
        <v>3410</v>
      </c>
      <c r="B1165" s="53" t="s">
        <v>3411</v>
      </c>
    </row>
    <row r="1166" spans="1:6" ht="46.5" x14ac:dyDescent="0.35">
      <c r="A1166" s="52" t="s">
        <v>3412</v>
      </c>
      <c r="B1166" s="137" t="s">
        <v>3413</v>
      </c>
      <c r="C1166" s="54" t="s">
        <v>3414</v>
      </c>
      <c r="D1166" s="55" t="s">
        <v>3110</v>
      </c>
      <c r="E1166" s="55" t="s">
        <v>3415</v>
      </c>
    </row>
    <row r="1167" spans="1:6" ht="23.25" x14ac:dyDescent="0.35">
      <c r="A1167" s="52" t="s">
        <v>3416</v>
      </c>
      <c r="C1167" s="54" t="s">
        <v>3417</v>
      </c>
      <c r="F1167" s="47" t="s">
        <v>3418</v>
      </c>
    </row>
    <row r="1168" spans="1:6" ht="23.25" x14ac:dyDescent="0.35">
      <c r="A1168" s="52" t="s">
        <v>3419</v>
      </c>
      <c r="B1168" s="53" t="s">
        <v>3420</v>
      </c>
      <c r="C1168" s="54" t="s">
        <v>3421</v>
      </c>
      <c r="E1168" s="55" t="s">
        <v>3422</v>
      </c>
    </row>
    <row r="1169" spans="1:7" ht="23.25" x14ac:dyDescent="0.35">
      <c r="A1169" s="52" t="s">
        <v>3423</v>
      </c>
      <c r="B1169" s="53" t="s">
        <v>3424</v>
      </c>
      <c r="E1169" s="55" t="s">
        <v>3425</v>
      </c>
    </row>
    <row r="1170" spans="1:7" ht="23.25" x14ac:dyDescent="0.35">
      <c r="A1170" s="52" t="s">
        <v>3426</v>
      </c>
      <c r="C1170" s="54" t="s">
        <v>3427</v>
      </c>
    </row>
    <row r="1171" spans="1:7" ht="23.25" x14ac:dyDescent="0.35">
      <c r="A1171" s="52" t="s">
        <v>3428</v>
      </c>
      <c r="B1171" s="53" t="s">
        <v>3429</v>
      </c>
    </row>
    <row r="1172" spans="1:7" ht="23.25" x14ac:dyDescent="0.35">
      <c r="A1172" s="52" t="s">
        <v>3430</v>
      </c>
      <c r="C1172" s="54" t="s">
        <v>3431</v>
      </c>
    </row>
    <row r="1173" spans="1:7" ht="23.25" x14ac:dyDescent="0.35">
      <c r="A1173" s="52" t="s">
        <v>3432</v>
      </c>
      <c r="B1173" s="53" t="s">
        <v>3433</v>
      </c>
      <c r="C1173" s="54" t="s">
        <v>3434</v>
      </c>
      <c r="E1173" s="55" t="s">
        <v>3435</v>
      </c>
    </row>
    <row r="1174" spans="1:7" ht="23.25" x14ac:dyDescent="0.35">
      <c r="A1174" s="52" t="s">
        <v>3436</v>
      </c>
      <c r="B1174" s="53" t="s">
        <v>3437</v>
      </c>
      <c r="C1174" s="54" t="s">
        <v>3438</v>
      </c>
      <c r="E1174" s="55" t="s">
        <v>3439</v>
      </c>
    </row>
    <row r="1175" spans="1:7" ht="23.25" x14ac:dyDescent="0.35">
      <c r="A1175" s="52" t="s">
        <v>3440</v>
      </c>
      <c r="C1175" s="54" t="s">
        <v>3441</v>
      </c>
      <c r="D1175" s="72" t="s">
        <v>3442</v>
      </c>
      <c r="G1175" s="47" t="s">
        <v>3443</v>
      </c>
    </row>
    <row r="1176" spans="1:7" ht="23.25" x14ac:dyDescent="0.35">
      <c r="A1176" s="52" t="s">
        <v>3444</v>
      </c>
      <c r="B1176" s="53" t="s">
        <v>3445</v>
      </c>
    </row>
    <row r="1177" spans="1:7" ht="23.25" x14ac:dyDescent="0.35">
      <c r="A1177" s="52" t="s">
        <v>3446</v>
      </c>
      <c r="C1177" s="54" t="s">
        <v>3447</v>
      </c>
      <c r="D1177" s="55" t="s">
        <v>3448</v>
      </c>
      <c r="E1177" s="55" t="s">
        <v>3449</v>
      </c>
    </row>
    <row r="1178" spans="1:7" ht="23.25" x14ac:dyDescent="0.35">
      <c r="A1178" s="52" t="s">
        <v>3450</v>
      </c>
      <c r="C1178" s="54" t="s">
        <v>3451</v>
      </c>
    </row>
    <row r="1179" spans="1:7" ht="23.25" x14ac:dyDescent="0.35">
      <c r="A1179" s="52" t="s">
        <v>3452</v>
      </c>
      <c r="B1179" s="53" t="s">
        <v>3453</v>
      </c>
    </row>
    <row r="1180" spans="1:7" ht="23.25" x14ac:dyDescent="0.35">
      <c r="A1180" s="52" t="s">
        <v>3454</v>
      </c>
      <c r="B1180" s="53" t="s">
        <v>3455</v>
      </c>
    </row>
    <row r="1181" spans="1:7" ht="23.25" x14ac:dyDescent="0.35">
      <c r="A1181" s="52" t="s">
        <v>3456</v>
      </c>
      <c r="B1181" s="53" t="s">
        <v>3457</v>
      </c>
      <c r="C1181" s="54" t="s">
        <v>3458</v>
      </c>
      <c r="D1181" s="55" t="s">
        <v>3459</v>
      </c>
      <c r="E1181" s="72" t="s">
        <v>3460</v>
      </c>
    </row>
    <row r="1182" spans="1:7" ht="23.25" x14ac:dyDescent="0.35">
      <c r="A1182" s="52" t="s">
        <v>3461</v>
      </c>
      <c r="C1182" s="54" t="s">
        <v>2987</v>
      </c>
    </row>
    <row r="1183" spans="1:7" ht="23.25" x14ac:dyDescent="0.35">
      <c r="A1183" s="52" t="s">
        <v>3462</v>
      </c>
      <c r="B1183" s="53" t="s">
        <v>3463</v>
      </c>
      <c r="C1183" s="54" t="s">
        <v>3464</v>
      </c>
    </row>
    <row r="1184" spans="1:7" ht="23.25" x14ac:dyDescent="0.35">
      <c r="A1184" s="52" t="s">
        <v>3465</v>
      </c>
      <c r="C1184" s="54" t="s">
        <v>3466</v>
      </c>
    </row>
    <row r="1185" spans="1:7" ht="23.25" x14ac:dyDescent="0.35">
      <c r="A1185" s="52" t="s">
        <v>3467</v>
      </c>
      <c r="B1185" s="68" t="s">
        <v>3468</v>
      </c>
      <c r="C1185" s="54" t="s">
        <v>3469</v>
      </c>
    </row>
    <row r="1186" spans="1:7" ht="23.25" x14ac:dyDescent="0.35">
      <c r="A1186" s="52" t="s">
        <v>3470</v>
      </c>
      <c r="B1186" s="53" t="s">
        <v>3471</v>
      </c>
    </row>
    <row r="1187" spans="1:7" ht="23.25" x14ac:dyDescent="0.35">
      <c r="A1187" s="52" t="s">
        <v>3472</v>
      </c>
      <c r="B1187" s="53" t="s">
        <v>2334</v>
      </c>
      <c r="C1187" s="54" t="s">
        <v>3473</v>
      </c>
      <c r="D1187" s="55" t="s">
        <v>3474</v>
      </c>
      <c r="E1187" s="58" t="s">
        <v>3475</v>
      </c>
      <c r="G1187" s="47" t="s">
        <v>3476</v>
      </c>
    </row>
    <row r="1188" spans="1:7" ht="23.25" x14ac:dyDescent="0.35">
      <c r="A1188" s="52" t="s">
        <v>3477</v>
      </c>
      <c r="C1188" s="54" t="s">
        <v>3138</v>
      </c>
    </row>
    <row r="1189" spans="1:7" ht="23.25" x14ac:dyDescent="0.35">
      <c r="A1189" s="52" t="s">
        <v>3478</v>
      </c>
      <c r="C1189" s="54" t="s">
        <v>2014</v>
      </c>
    </row>
    <row r="1190" spans="1:7" ht="23.25" x14ac:dyDescent="0.35">
      <c r="A1190" s="52" t="s">
        <v>3479</v>
      </c>
      <c r="C1190" s="54" t="s">
        <v>3480</v>
      </c>
    </row>
    <row r="1191" spans="1:7" ht="23.25" x14ac:dyDescent="0.35">
      <c r="A1191" s="52" t="s">
        <v>3481</v>
      </c>
      <c r="C1191" s="54" t="s">
        <v>3482</v>
      </c>
    </row>
    <row r="1192" spans="1:7" ht="23.25" x14ac:dyDescent="0.35">
      <c r="A1192" s="52" t="s">
        <v>3483</v>
      </c>
      <c r="B1192" s="53" t="s">
        <v>3484</v>
      </c>
    </row>
    <row r="1193" spans="1:7" ht="23.25" x14ac:dyDescent="0.35">
      <c r="A1193" s="52" t="s">
        <v>3485</v>
      </c>
      <c r="C1193" s="54" t="s">
        <v>3486</v>
      </c>
    </row>
    <row r="1194" spans="1:7" ht="23.25" x14ac:dyDescent="0.35">
      <c r="A1194" s="52" t="s">
        <v>3487</v>
      </c>
      <c r="C1194" s="54" t="s">
        <v>3488</v>
      </c>
    </row>
    <row r="1195" spans="1:7" ht="23.25" x14ac:dyDescent="0.35">
      <c r="A1195" s="52" t="s">
        <v>3489</v>
      </c>
      <c r="B1195" s="53" t="s">
        <v>3490</v>
      </c>
      <c r="C1195" s="54" t="s">
        <v>3491</v>
      </c>
    </row>
    <row r="1196" spans="1:7" ht="23.25" x14ac:dyDescent="0.35">
      <c r="A1196" s="52" t="s">
        <v>3492</v>
      </c>
      <c r="C1196" s="54" t="s">
        <v>2014</v>
      </c>
    </row>
    <row r="1197" spans="1:7" ht="23.25" x14ac:dyDescent="0.35">
      <c r="A1197" s="52" t="s">
        <v>3493</v>
      </c>
      <c r="B1197" s="53" t="s">
        <v>3494</v>
      </c>
    </row>
    <row r="1198" spans="1:7" ht="23.25" x14ac:dyDescent="0.35">
      <c r="A1198" s="52" t="s">
        <v>3495</v>
      </c>
      <c r="C1198" s="54" t="s">
        <v>3496</v>
      </c>
    </row>
    <row r="1199" spans="1:7" ht="23.25" x14ac:dyDescent="0.35">
      <c r="A1199" s="52" t="s">
        <v>3497</v>
      </c>
      <c r="B1199" s="53" t="s">
        <v>3498</v>
      </c>
    </row>
    <row r="1200" spans="1:7" ht="23.25" x14ac:dyDescent="0.35">
      <c r="A1200" s="52" t="s">
        <v>3499</v>
      </c>
      <c r="C1200" s="54" t="s">
        <v>3500</v>
      </c>
    </row>
    <row r="1201" spans="1:5" ht="23.25" x14ac:dyDescent="0.35">
      <c r="A1201" s="52" t="s">
        <v>3501</v>
      </c>
      <c r="B1201" s="53" t="s">
        <v>3502</v>
      </c>
      <c r="C1201" s="54" t="s">
        <v>642</v>
      </c>
    </row>
    <row r="1202" spans="1:5" ht="23.25" x14ac:dyDescent="0.35">
      <c r="A1202" s="52" t="s">
        <v>3503</v>
      </c>
      <c r="C1202" s="54" t="s">
        <v>3504</v>
      </c>
    </row>
    <row r="1203" spans="1:5" ht="23.25" x14ac:dyDescent="0.35">
      <c r="A1203" s="52" t="s">
        <v>3505</v>
      </c>
      <c r="E1203" s="56" t="s">
        <v>3506</v>
      </c>
    </row>
    <row r="1204" spans="1:5" ht="23.25" x14ac:dyDescent="0.35">
      <c r="A1204" s="52" t="s">
        <v>3507</v>
      </c>
      <c r="E1204" s="55" t="s">
        <v>3508</v>
      </c>
    </row>
    <row r="1205" spans="1:5" ht="23.25" x14ac:dyDescent="0.35">
      <c r="A1205" s="52" t="s">
        <v>3509</v>
      </c>
      <c r="B1205" s="53" t="s">
        <v>1898</v>
      </c>
    </row>
    <row r="1206" spans="1:5" ht="23.25" x14ac:dyDescent="0.35">
      <c r="A1206" s="52" t="s">
        <v>3510</v>
      </c>
      <c r="B1206" s="53" t="s">
        <v>3511</v>
      </c>
    </row>
    <row r="1207" spans="1:5" ht="34.5" customHeight="1" x14ac:dyDescent="0.35">
      <c r="A1207" s="52" t="s">
        <v>3512</v>
      </c>
      <c r="B1207" s="53" t="s">
        <v>3513</v>
      </c>
    </row>
    <row r="1208" spans="1:5" ht="23.25" x14ac:dyDescent="0.35">
      <c r="A1208" s="52" t="s">
        <v>3514</v>
      </c>
      <c r="B1208" s="53" t="s">
        <v>3515</v>
      </c>
    </row>
    <row r="1209" spans="1:5" ht="23.25" x14ac:dyDescent="0.35">
      <c r="A1209" s="52" t="s">
        <v>3516</v>
      </c>
      <c r="B1209" s="53" t="s">
        <v>3517</v>
      </c>
    </row>
    <row r="1210" spans="1:5" ht="23.25" x14ac:dyDescent="0.35">
      <c r="A1210" s="52" t="s">
        <v>3518</v>
      </c>
      <c r="B1210" s="53" t="s">
        <v>3519</v>
      </c>
    </row>
    <row r="1211" spans="1:5" ht="23.25" x14ac:dyDescent="0.35">
      <c r="A1211" s="52" t="s">
        <v>3520</v>
      </c>
      <c r="B1211" s="53" t="s">
        <v>3521</v>
      </c>
    </row>
    <row r="1212" spans="1:5" ht="23.25" x14ac:dyDescent="0.35">
      <c r="A1212" s="52" t="s">
        <v>3522</v>
      </c>
      <c r="B1212" s="53" t="s">
        <v>3523</v>
      </c>
    </row>
    <row r="1213" spans="1:5" ht="23.25" x14ac:dyDescent="0.35">
      <c r="A1213" s="52" t="s">
        <v>3524</v>
      </c>
      <c r="B1213" s="53" t="s">
        <v>3525</v>
      </c>
    </row>
    <row r="1214" spans="1:5" ht="23.25" x14ac:dyDescent="0.35">
      <c r="A1214" s="52" t="s">
        <v>3526</v>
      </c>
      <c r="B1214" s="53" t="s">
        <v>3527</v>
      </c>
      <c r="D1214" s="55" t="s">
        <v>3528</v>
      </c>
    </row>
    <row r="1215" spans="1:5" ht="23.25" x14ac:dyDescent="0.35">
      <c r="A1215" s="52" t="s">
        <v>3529</v>
      </c>
      <c r="B1215" s="53" t="s">
        <v>3530</v>
      </c>
      <c r="D1215" s="55" t="s">
        <v>3531</v>
      </c>
    </row>
    <row r="1217" spans="1:5" ht="23.25" x14ac:dyDescent="0.35">
      <c r="A1217" s="52" t="s">
        <v>3532</v>
      </c>
      <c r="B1217" s="53" t="s">
        <v>3533</v>
      </c>
    </row>
    <row r="1218" spans="1:5" ht="23.25" x14ac:dyDescent="0.35">
      <c r="A1218" s="52" t="s">
        <v>3534</v>
      </c>
      <c r="B1218" s="53" t="s">
        <v>3535</v>
      </c>
    </row>
    <row r="1219" spans="1:5" ht="23.25" x14ac:dyDescent="0.35">
      <c r="A1219" s="52" t="s">
        <v>3536</v>
      </c>
      <c r="B1219" s="53" t="s">
        <v>3537</v>
      </c>
    </row>
    <row r="1220" spans="1:5" ht="23.25" x14ac:dyDescent="0.35">
      <c r="A1220" s="52" t="s">
        <v>3538</v>
      </c>
      <c r="B1220" s="53" t="s">
        <v>3539</v>
      </c>
      <c r="C1220" s="54" t="s">
        <v>3540</v>
      </c>
      <c r="D1220" s="55" t="s">
        <v>3541</v>
      </c>
      <c r="E1220" s="211" t="s">
        <v>3542</v>
      </c>
    </row>
    <row r="1221" spans="1:5" ht="23.25" x14ac:dyDescent="0.35">
      <c r="A1221" s="52" t="s">
        <v>3543</v>
      </c>
      <c r="E1221" s="211" t="s">
        <v>3544</v>
      </c>
    </row>
    <row r="1222" spans="1:5" ht="23.25" x14ac:dyDescent="0.35">
      <c r="A1222" s="52" t="s">
        <v>3545</v>
      </c>
      <c r="B1222" s="53" t="s">
        <v>3546</v>
      </c>
    </row>
    <row r="1223" spans="1:5" ht="23.25" x14ac:dyDescent="0.35">
      <c r="A1223" s="52" t="s">
        <v>3547</v>
      </c>
      <c r="B1223" s="53" t="s">
        <v>3548</v>
      </c>
      <c r="C1223" s="54" t="s">
        <v>3549</v>
      </c>
    </row>
    <row r="1224" spans="1:5" ht="23.25" x14ac:dyDescent="0.35">
      <c r="A1224" s="52" t="s">
        <v>3550</v>
      </c>
      <c r="C1224" s="54" t="s">
        <v>3551</v>
      </c>
    </row>
    <row r="1225" spans="1:5" ht="23.25" x14ac:dyDescent="0.35">
      <c r="A1225" s="52" t="s">
        <v>3552</v>
      </c>
      <c r="B1225" s="53" t="s">
        <v>3553</v>
      </c>
    </row>
    <row r="1226" spans="1:5" ht="23.25" x14ac:dyDescent="0.35">
      <c r="A1226" s="52" t="s">
        <v>3554</v>
      </c>
      <c r="B1226" s="53" t="s">
        <v>3555</v>
      </c>
    </row>
    <row r="1227" spans="1:5" ht="23.25" x14ac:dyDescent="0.35">
      <c r="A1227" s="52" t="s">
        <v>3556</v>
      </c>
      <c r="B1227" s="53" t="s">
        <v>3557</v>
      </c>
    </row>
    <row r="1228" spans="1:5" ht="23.25" x14ac:dyDescent="0.35">
      <c r="A1228" s="52" t="s">
        <v>3558</v>
      </c>
      <c r="B1228" s="53" t="s">
        <v>3559</v>
      </c>
      <c r="C1228" s="54" t="s">
        <v>3560</v>
      </c>
    </row>
    <row r="1229" spans="1:5" ht="23.25" x14ac:dyDescent="0.35">
      <c r="A1229" s="52" t="s">
        <v>3561</v>
      </c>
      <c r="B1229" s="53" t="s">
        <v>3562</v>
      </c>
      <c r="C1229" s="54" t="s">
        <v>3563</v>
      </c>
    </row>
    <row r="1230" spans="1:5" ht="23.25" x14ac:dyDescent="0.35">
      <c r="A1230" s="52" t="s">
        <v>3564</v>
      </c>
      <c r="B1230" s="53" t="s">
        <v>3565</v>
      </c>
      <c r="C1230" s="54" t="s">
        <v>3566</v>
      </c>
    </row>
    <row r="1231" spans="1:5" ht="23.25" x14ac:dyDescent="0.35">
      <c r="A1231" s="52" t="s">
        <v>3567</v>
      </c>
      <c r="B1231" s="53" t="s">
        <v>3568</v>
      </c>
      <c r="D1231" s="55" t="s">
        <v>3569</v>
      </c>
    </row>
    <row r="1232" spans="1:5" ht="23.25" x14ac:dyDescent="0.35">
      <c r="A1232" s="52" t="s">
        <v>3570</v>
      </c>
      <c r="B1232" s="53" t="s">
        <v>3571</v>
      </c>
    </row>
    <row r="1233" spans="1:6" ht="23.25" x14ac:dyDescent="0.35">
      <c r="A1233" s="52" t="s">
        <v>3572</v>
      </c>
      <c r="B1233" s="53" t="s">
        <v>3573</v>
      </c>
      <c r="C1233" s="86" t="s">
        <v>3574</v>
      </c>
      <c r="D1233" s="55" t="s">
        <v>3575</v>
      </c>
    </row>
    <row r="1234" spans="1:6" ht="23.25" x14ac:dyDescent="0.35">
      <c r="A1234" s="52" t="s">
        <v>3576</v>
      </c>
      <c r="B1234" s="53" t="s">
        <v>3577</v>
      </c>
    </row>
    <row r="1235" spans="1:6" ht="23.25" x14ac:dyDescent="0.35">
      <c r="A1235" s="52" t="s">
        <v>3578</v>
      </c>
      <c r="B1235" s="53" t="s">
        <v>3579</v>
      </c>
    </row>
    <row r="1236" spans="1:6" ht="23.25" x14ac:dyDescent="0.35">
      <c r="A1236" s="52" t="s">
        <v>3580</v>
      </c>
      <c r="B1236" s="53" t="s">
        <v>3581</v>
      </c>
    </row>
    <row r="1237" spans="1:6" ht="23.25" x14ac:dyDescent="0.35">
      <c r="A1237" s="52" t="s">
        <v>3582</v>
      </c>
      <c r="B1237" s="53" t="s">
        <v>3583</v>
      </c>
    </row>
    <row r="1238" spans="1:6" ht="23.25" x14ac:dyDescent="0.35">
      <c r="A1238" s="52" t="s">
        <v>3584</v>
      </c>
      <c r="E1238" s="55" t="s">
        <v>3585</v>
      </c>
    </row>
    <row r="1239" spans="1:6" ht="23.25" x14ac:dyDescent="0.35">
      <c r="A1239" s="52" t="s">
        <v>1066</v>
      </c>
      <c r="C1239" s="54" t="s">
        <v>1067</v>
      </c>
    </row>
    <row r="1240" spans="1:6" ht="23.25" x14ac:dyDescent="0.35">
      <c r="A1240" s="92" t="s">
        <v>3586</v>
      </c>
      <c r="B1240" s="53" t="s">
        <v>3587</v>
      </c>
      <c r="C1240" s="168" t="s">
        <v>3588</v>
      </c>
    </row>
    <row r="1241" spans="1:6" ht="23.25" x14ac:dyDescent="0.35">
      <c r="A1241" s="52" t="s">
        <v>3589</v>
      </c>
      <c r="E1241" s="55" t="s">
        <v>3590</v>
      </c>
    </row>
    <row r="1242" spans="1:6" ht="23.25" x14ac:dyDescent="0.35">
      <c r="A1242" s="52" t="s">
        <v>3591</v>
      </c>
      <c r="B1242" s="53" t="s">
        <v>3592</v>
      </c>
    </row>
    <row r="1243" spans="1:6" ht="23.25" x14ac:dyDescent="0.35">
      <c r="A1243" s="52" t="s">
        <v>3593</v>
      </c>
      <c r="B1243" s="53" t="s">
        <v>3594</v>
      </c>
      <c r="D1243" s="55" t="s">
        <v>3595</v>
      </c>
      <c r="F1243" s="47" t="s">
        <v>3596</v>
      </c>
    </row>
    <row r="1244" spans="1:6" ht="23.25" x14ac:dyDescent="0.35">
      <c r="A1244" s="52" t="s">
        <v>3597</v>
      </c>
      <c r="B1244" s="53" t="s">
        <v>3598</v>
      </c>
      <c r="C1244" s="54" t="s">
        <v>2659</v>
      </c>
      <c r="D1244" s="55" t="s">
        <v>3599</v>
      </c>
      <c r="E1244" s="55" t="s">
        <v>3600</v>
      </c>
      <c r="F1244" s="47" t="s">
        <v>3601</v>
      </c>
    </row>
    <row r="1245" spans="1:6" ht="23.25" x14ac:dyDescent="0.35">
      <c r="A1245" s="52" t="s">
        <v>3602</v>
      </c>
      <c r="B1245" s="53" t="s">
        <v>3603</v>
      </c>
    </row>
    <row r="1246" spans="1:6" ht="23.25" x14ac:dyDescent="0.35">
      <c r="A1246" s="52" t="s">
        <v>3604</v>
      </c>
      <c r="B1246" s="53" t="s">
        <v>3605</v>
      </c>
    </row>
    <row r="1247" spans="1:6" ht="23.25" x14ac:dyDescent="0.35">
      <c r="A1247" s="52" t="s">
        <v>3606</v>
      </c>
      <c r="B1247" s="53" t="s">
        <v>3607</v>
      </c>
      <c r="C1247" s="54" t="s">
        <v>3608</v>
      </c>
    </row>
    <row r="1248" spans="1:6" ht="46.5" x14ac:dyDescent="0.25">
      <c r="A1248" s="212" t="s">
        <v>3609</v>
      </c>
      <c r="B1248" s="83" t="s">
        <v>3610</v>
      </c>
      <c r="C1248" s="86" t="s">
        <v>3611</v>
      </c>
      <c r="D1248" s="179" t="s">
        <v>3612</v>
      </c>
      <c r="E1248" s="89" t="s">
        <v>3613</v>
      </c>
    </row>
    <row r="1249" spans="1:8" ht="23.25" x14ac:dyDescent="0.35">
      <c r="A1249" s="52" t="s">
        <v>3614</v>
      </c>
      <c r="B1249" s="137" t="s">
        <v>3615</v>
      </c>
    </row>
    <row r="1250" spans="1:8" ht="21" customHeight="1" x14ac:dyDescent="0.35">
      <c r="A1250" s="52" t="s">
        <v>3616</v>
      </c>
      <c r="B1250" s="53" t="s">
        <v>3562</v>
      </c>
    </row>
    <row r="1251" spans="1:8" ht="18" customHeight="1" x14ac:dyDescent="0.35">
      <c r="A1251" s="52" t="s">
        <v>3617</v>
      </c>
      <c r="C1251" s="54" t="s">
        <v>3618</v>
      </c>
    </row>
    <row r="1252" spans="1:8" ht="18" customHeight="1" x14ac:dyDescent="0.35">
      <c r="A1252" s="52" t="s">
        <v>3619</v>
      </c>
      <c r="B1252" s="53" t="s">
        <v>3620</v>
      </c>
    </row>
    <row r="1253" spans="1:8" ht="23.25" x14ac:dyDescent="0.35">
      <c r="A1253" s="92" t="s">
        <v>3621</v>
      </c>
      <c r="D1253" s="56" t="s">
        <v>1121</v>
      </c>
      <c r="E1253" s="54"/>
      <c r="F1253" s="142" t="s">
        <v>3622</v>
      </c>
    </row>
    <row r="1254" spans="1:8" ht="23.25" x14ac:dyDescent="0.35">
      <c r="A1254" s="92" t="s">
        <v>3623</v>
      </c>
      <c r="B1254" s="53" t="s">
        <v>3624</v>
      </c>
      <c r="C1254" s="54" t="s">
        <v>3625</v>
      </c>
      <c r="D1254" s="54" t="s">
        <v>3626</v>
      </c>
      <c r="E1254" s="54"/>
      <c r="G1254" s="213" t="s">
        <v>3627</v>
      </c>
    </row>
    <row r="1255" spans="1:8" ht="84.75" customHeight="1" x14ac:dyDescent="0.35">
      <c r="A1255" s="92" t="s">
        <v>3628</v>
      </c>
      <c r="B1255" s="90" t="s">
        <v>3629</v>
      </c>
      <c r="C1255" s="86" t="s">
        <v>3630</v>
      </c>
      <c r="D1255" s="56" t="s">
        <v>3631</v>
      </c>
      <c r="E1255" s="54" t="s">
        <v>3632</v>
      </c>
      <c r="F1255" s="214" t="s">
        <v>3633</v>
      </c>
      <c r="G1255" s="215"/>
    </row>
    <row r="1256" spans="1:8" ht="23.25" x14ac:dyDescent="0.35">
      <c r="A1256" s="92" t="s">
        <v>3628</v>
      </c>
      <c r="B1256" s="53" t="s">
        <v>3634</v>
      </c>
      <c r="C1256" s="54" t="s">
        <v>3635</v>
      </c>
      <c r="D1256" s="56" t="s">
        <v>3636</v>
      </c>
      <c r="E1256" s="54" t="s">
        <v>3637</v>
      </c>
      <c r="F1256" s="216"/>
    </row>
    <row r="1257" spans="1:8" ht="23.25" x14ac:dyDescent="0.35">
      <c r="A1257" s="92" t="s">
        <v>3638</v>
      </c>
      <c r="B1257" s="53" t="s">
        <v>3639</v>
      </c>
      <c r="D1257" s="56"/>
      <c r="E1257" s="54"/>
    </row>
    <row r="1258" spans="1:8" ht="23.25" x14ac:dyDescent="0.35">
      <c r="A1258" s="92" t="s">
        <v>3640</v>
      </c>
      <c r="B1258" s="53" t="s">
        <v>3641</v>
      </c>
      <c r="D1258" s="56"/>
      <c r="E1258" s="54" t="s">
        <v>3642</v>
      </c>
      <c r="H1258" s="82" t="s">
        <v>3643</v>
      </c>
    </row>
    <row r="1259" spans="1:8" ht="21" x14ac:dyDescent="0.35">
      <c r="A1259" s="217" t="s">
        <v>3644</v>
      </c>
      <c r="B1259" s="191" t="s">
        <v>3645</v>
      </c>
      <c r="D1259" s="56"/>
      <c r="E1259" s="127" t="s">
        <v>3646</v>
      </c>
      <c r="G1259" s="127" t="s">
        <v>3647</v>
      </c>
      <c r="H1259" s="82"/>
    </row>
    <row r="1260" spans="1:8" ht="21" x14ac:dyDescent="0.35">
      <c r="A1260" s="92" t="s">
        <v>3648</v>
      </c>
      <c r="B1260" s="123" t="s">
        <v>3649</v>
      </c>
      <c r="C1260" s="123"/>
      <c r="D1260" s="123"/>
      <c r="E1260" s="218"/>
    </row>
    <row r="1261" spans="1:8" ht="23.25" x14ac:dyDescent="0.35">
      <c r="A1261" s="92" t="s">
        <v>3648</v>
      </c>
      <c r="B1261" s="68" t="s">
        <v>3650</v>
      </c>
      <c r="C1261" s="54" t="s">
        <v>3651</v>
      </c>
      <c r="D1261" s="56"/>
      <c r="E1261" s="54"/>
    </row>
    <row r="1262" spans="1:8" ht="23.25" x14ac:dyDescent="0.35">
      <c r="A1262" s="92" t="s">
        <v>3652</v>
      </c>
      <c r="B1262" s="53" t="s">
        <v>3653</v>
      </c>
      <c r="D1262" s="56"/>
      <c r="E1262" s="54"/>
    </row>
    <row r="1263" spans="1:8" ht="23.25" x14ac:dyDescent="0.35">
      <c r="A1263" s="92" t="s">
        <v>3654</v>
      </c>
      <c r="C1263" s="54" t="s">
        <v>3655</v>
      </c>
      <c r="D1263" s="56"/>
      <c r="E1263" s="54"/>
    </row>
    <row r="1264" spans="1:8" ht="23.25" x14ac:dyDescent="0.35">
      <c r="A1264" s="92" t="s">
        <v>3656</v>
      </c>
      <c r="C1264" s="54" t="s">
        <v>3657</v>
      </c>
      <c r="D1264" s="56"/>
      <c r="E1264" s="54"/>
    </row>
    <row r="1265" spans="1:7" ht="23.25" x14ac:dyDescent="0.35">
      <c r="A1265" s="92" t="s">
        <v>3658</v>
      </c>
      <c r="B1265" s="53" t="s">
        <v>3659</v>
      </c>
      <c r="C1265" s="54" t="s">
        <v>3660</v>
      </c>
      <c r="D1265" s="56"/>
      <c r="E1265" s="54"/>
    </row>
    <row r="1266" spans="1:7" ht="23.25" x14ac:dyDescent="0.35">
      <c r="A1266" s="92" t="s">
        <v>3661</v>
      </c>
      <c r="B1266" s="53" t="s">
        <v>3662</v>
      </c>
      <c r="C1266" s="54" t="s">
        <v>3663</v>
      </c>
      <c r="D1266" s="56"/>
      <c r="E1266" s="54"/>
    </row>
    <row r="1267" spans="1:7" ht="23.25" x14ac:dyDescent="0.35">
      <c r="A1267" s="92" t="s">
        <v>3664</v>
      </c>
      <c r="B1267" s="53" t="s">
        <v>3665</v>
      </c>
      <c r="C1267" s="54" t="s">
        <v>3666</v>
      </c>
      <c r="D1267" s="66" t="s">
        <v>3667</v>
      </c>
      <c r="E1267" s="66" t="s">
        <v>3668</v>
      </c>
    </row>
    <row r="1268" spans="1:7" ht="23.25" x14ac:dyDescent="0.35">
      <c r="A1268" s="92" t="s">
        <v>3669</v>
      </c>
      <c r="B1268" s="53" t="s">
        <v>3670</v>
      </c>
      <c r="D1268" s="56" t="s">
        <v>3671</v>
      </c>
      <c r="E1268" s="54"/>
    </row>
    <row r="1269" spans="1:7" ht="23.25" x14ac:dyDescent="0.35">
      <c r="A1269" s="52" t="s">
        <v>3672</v>
      </c>
      <c r="B1269" s="53" t="s">
        <v>3673</v>
      </c>
    </row>
    <row r="1270" spans="1:7" ht="23.25" x14ac:dyDescent="0.35">
      <c r="A1270" s="52" t="s">
        <v>3674</v>
      </c>
      <c r="B1270" s="53" t="s">
        <v>3675</v>
      </c>
    </row>
    <row r="1271" spans="1:7" ht="23.25" x14ac:dyDescent="0.35">
      <c r="A1271" s="52" t="s">
        <v>3676</v>
      </c>
      <c r="B1271" s="53" t="s">
        <v>3677</v>
      </c>
      <c r="C1271" s="54" t="s">
        <v>3678</v>
      </c>
      <c r="G1271" s="47" t="s">
        <v>3679</v>
      </c>
    </row>
    <row r="1272" spans="1:7" ht="23.25" x14ac:dyDescent="0.35">
      <c r="A1272" s="52" t="s">
        <v>3680</v>
      </c>
      <c r="B1272" s="53" t="s">
        <v>3681</v>
      </c>
      <c r="C1272" s="54" t="s">
        <v>3682</v>
      </c>
    </row>
    <row r="1273" spans="1:7" ht="23.25" x14ac:dyDescent="0.35">
      <c r="A1273" s="52" t="s">
        <v>3683</v>
      </c>
      <c r="B1273" s="53" t="s">
        <v>3684</v>
      </c>
    </row>
    <row r="1274" spans="1:7" ht="23.25" x14ac:dyDescent="0.35">
      <c r="A1274" s="52" t="s">
        <v>3685</v>
      </c>
      <c r="B1274" s="120">
        <v>32422431</v>
      </c>
    </row>
    <row r="1275" spans="1:7" ht="23.25" x14ac:dyDescent="0.35">
      <c r="A1275" s="52" t="s">
        <v>3686</v>
      </c>
      <c r="B1275" s="53" t="s">
        <v>3687</v>
      </c>
      <c r="C1275" s="219" t="s">
        <v>3688</v>
      </c>
      <c r="D1275" s="72" t="s">
        <v>3689</v>
      </c>
      <c r="E1275" s="72" t="s">
        <v>3690</v>
      </c>
    </row>
    <row r="1276" spans="1:7" ht="23.25" x14ac:dyDescent="0.35">
      <c r="A1276" s="52" t="s">
        <v>3691</v>
      </c>
      <c r="B1276" s="68" t="s">
        <v>3692</v>
      </c>
      <c r="C1276" s="54" t="s">
        <v>3693</v>
      </c>
      <c r="D1276" s="72" t="s">
        <v>3694</v>
      </c>
      <c r="E1276" s="72"/>
    </row>
    <row r="1277" spans="1:7" ht="23.25" x14ac:dyDescent="0.35">
      <c r="A1277" s="52" t="s">
        <v>3695</v>
      </c>
      <c r="B1277" s="68" t="s">
        <v>3696</v>
      </c>
      <c r="C1277" s="59" t="s">
        <v>3697</v>
      </c>
      <c r="D1277" s="72"/>
      <c r="E1277" s="72"/>
    </row>
    <row r="1278" spans="1:7" ht="23.25" x14ac:dyDescent="0.35">
      <c r="A1278" s="52" t="s">
        <v>3698</v>
      </c>
      <c r="B1278" s="53" t="s">
        <v>3699</v>
      </c>
      <c r="C1278" s="54" t="s">
        <v>3700</v>
      </c>
      <c r="D1278" s="72" t="s">
        <v>3701</v>
      </c>
      <c r="E1278" s="72"/>
    </row>
    <row r="1279" spans="1:7" ht="23.25" x14ac:dyDescent="0.35">
      <c r="A1279" s="52" t="s">
        <v>3702</v>
      </c>
      <c r="B1279" s="53" t="s">
        <v>3703</v>
      </c>
      <c r="C1279" s="59" t="s">
        <v>3704</v>
      </c>
      <c r="D1279" s="72" t="s">
        <v>3705</v>
      </c>
      <c r="E1279" s="72"/>
    </row>
    <row r="1280" spans="1:7" ht="23.25" x14ac:dyDescent="0.35">
      <c r="A1280" s="52" t="s">
        <v>3706</v>
      </c>
      <c r="B1280" s="53" t="s">
        <v>3707</v>
      </c>
      <c r="E1280" s="55" t="s">
        <v>3708</v>
      </c>
    </row>
    <row r="1281" spans="1:5" ht="23.25" x14ac:dyDescent="0.35">
      <c r="A1281" s="52" t="s">
        <v>3709</v>
      </c>
      <c r="B1281" s="53" t="s">
        <v>2647</v>
      </c>
    </row>
    <row r="1282" spans="1:5" ht="23.25" x14ac:dyDescent="0.35">
      <c r="A1282" s="52" t="s">
        <v>3710</v>
      </c>
      <c r="B1282" s="53" t="s">
        <v>3711</v>
      </c>
    </row>
    <row r="1283" spans="1:5" ht="23.25" x14ac:dyDescent="0.35">
      <c r="A1283" s="52" t="s">
        <v>3712</v>
      </c>
      <c r="B1283" s="53" t="s">
        <v>3713</v>
      </c>
    </row>
    <row r="1284" spans="1:5" ht="23.25" x14ac:dyDescent="0.35">
      <c r="A1284" s="52" t="s">
        <v>3714</v>
      </c>
      <c r="B1284" s="53" t="s">
        <v>3715</v>
      </c>
    </row>
    <row r="1285" spans="1:5" ht="23.25" x14ac:dyDescent="0.35">
      <c r="A1285" s="52" t="s">
        <v>3716</v>
      </c>
      <c r="B1285" s="53" t="s">
        <v>3717</v>
      </c>
      <c r="E1285" s="55" t="s">
        <v>3718</v>
      </c>
    </row>
    <row r="1286" spans="1:5" ht="23.25" x14ac:dyDescent="0.35">
      <c r="A1286" s="52" t="s">
        <v>3719</v>
      </c>
      <c r="B1286" s="53" t="s">
        <v>3720</v>
      </c>
    </row>
    <row r="1287" spans="1:5" ht="23.25" x14ac:dyDescent="0.35">
      <c r="A1287" s="52" t="s">
        <v>3721</v>
      </c>
      <c r="B1287" s="53" t="s">
        <v>3722</v>
      </c>
    </row>
    <row r="1288" spans="1:5" ht="23.25" x14ac:dyDescent="0.35">
      <c r="A1288" s="52" t="s">
        <v>3723</v>
      </c>
      <c r="B1288" s="53" t="s">
        <v>3724</v>
      </c>
      <c r="C1288" s="54" t="s">
        <v>3725</v>
      </c>
      <c r="E1288" s="55" t="s">
        <v>3726</v>
      </c>
    </row>
    <row r="1289" spans="1:5" ht="23.25" x14ac:dyDescent="0.35">
      <c r="A1289" s="52" t="s">
        <v>3727</v>
      </c>
      <c r="B1289" s="53" t="s">
        <v>3728</v>
      </c>
    </row>
    <row r="1290" spans="1:5" ht="23.25" x14ac:dyDescent="0.35">
      <c r="A1290" s="52" t="s">
        <v>3729</v>
      </c>
      <c r="E1290" s="55" t="s">
        <v>3730</v>
      </c>
    </row>
    <row r="1291" spans="1:5" ht="23.25" x14ac:dyDescent="0.35">
      <c r="A1291" s="52" t="s">
        <v>3731</v>
      </c>
      <c r="B1291" s="53" t="s">
        <v>3732</v>
      </c>
    </row>
    <row r="1292" spans="1:5" ht="23.25" x14ac:dyDescent="0.35">
      <c r="A1292" s="52" t="s">
        <v>3733</v>
      </c>
      <c r="B1292" s="53" t="s">
        <v>3734</v>
      </c>
      <c r="C1292" s="54" t="s">
        <v>2721</v>
      </c>
    </row>
    <row r="1293" spans="1:5" ht="23.25" x14ac:dyDescent="0.35">
      <c r="A1293" s="52" t="s">
        <v>3735</v>
      </c>
      <c r="B1293" s="53" t="s">
        <v>3736</v>
      </c>
    </row>
    <row r="1294" spans="1:5" ht="23.25" x14ac:dyDescent="0.35">
      <c r="A1294" s="52" t="s">
        <v>3737</v>
      </c>
      <c r="C1294" s="54" t="s">
        <v>1260</v>
      </c>
    </row>
    <row r="1295" spans="1:5" ht="23.25" x14ac:dyDescent="0.35">
      <c r="A1295" s="52" t="s">
        <v>3738</v>
      </c>
      <c r="B1295" s="53" t="s">
        <v>3739</v>
      </c>
    </row>
    <row r="1296" spans="1:5" ht="23.25" x14ac:dyDescent="0.35">
      <c r="A1296" s="52" t="s">
        <v>3740</v>
      </c>
      <c r="E1296" s="55" t="s">
        <v>1353</v>
      </c>
    </row>
    <row r="1297" spans="1:5" ht="23.25" x14ac:dyDescent="0.35">
      <c r="A1297" s="52" t="s">
        <v>3741</v>
      </c>
      <c r="B1297" s="53" t="s">
        <v>3742</v>
      </c>
      <c r="C1297" s="54" t="s">
        <v>3743</v>
      </c>
      <c r="D1297" s="104" t="s">
        <v>3744</v>
      </c>
      <c r="E1297" s="220" t="s">
        <v>3745</v>
      </c>
    </row>
    <row r="1298" spans="1:5" ht="23.25" x14ac:dyDescent="0.35">
      <c r="A1298" s="52" t="s">
        <v>3746</v>
      </c>
      <c r="B1298" s="53" t="s">
        <v>3747</v>
      </c>
      <c r="D1298" s="104"/>
      <c r="E1298" s="220"/>
    </row>
    <row r="1299" spans="1:5" ht="23.25" x14ac:dyDescent="0.35">
      <c r="A1299" s="52" t="s">
        <v>3748</v>
      </c>
      <c r="B1299" s="53" t="s">
        <v>3749</v>
      </c>
    </row>
    <row r="1300" spans="1:5" ht="23.25" x14ac:dyDescent="0.35">
      <c r="A1300" s="52" t="s">
        <v>3750</v>
      </c>
      <c r="B1300" s="53" t="s">
        <v>3751</v>
      </c>
      <c r="E1300" s="55" t="s">
        <v>3752</v>
      </c>
    </row>
    <row r="1301" spans="1:5" ht="23.25" x14ac:dyDescent="0.35">
      <c r="A1301" s="52" t="s">
        <v>3753</v>
      </c>
      <c r="C1301" s="54" t="s">
        <v>3754</v>
      </c>
    </row>
    <row r="1302" spans="1:5" ht="23.25" x14ac:dyDescent="0.35">
      <c r="A1302" s="52" t="s">
        <v>3755</v>
      </c>
      <c r="B1302" s="53" t="s">
        <v>3756</v>
      </c>
      <c r="D1302" s="55" t="s">
        <v>3757</v>
      </c>
    </row>
    <row r="1303" spans="1:5" ht="23.25" x14ac:dyDescent="0.35">
      <c r="A1303" s="52" t="s">
        <v>3758</v>
      </c>
      <c r="B1303" s="53" t="s">
        <v>3759</v>
      </c>
    </row>
    <row r="1304" spans="1:5" ht="23.25" x14ac:dyDescent="0.35">
      <c r="A1304" s="52" t="s">
        <v>3760</v>
      </c>
      <c r="B1304" s="53" t="s">
        <v>3761</v>
      </c>
    </row>
    <row r="1305" spans="1:5" ht="23.25" x14ac:dyDescent="0.35">
      <c r="A1305" s="52" t="s">
        <v>3762</v>
      </c>
      <c r="B1305" s="53" t="s">
        <v>3763</v>
      </c>
      <c r="C1305" s="54" t="s">
        <v>3764</v>
      </c>
      <c r="E1305" s="55" t="s">
        <v>3765</v>
      </c>
    </row>
    <row r="1306" spans="1:5" ht="23.25" x14ac:dyDescent="0.35">
      <c r="A1306" s="52" t="s">
        <v>3766</v>
      </c>
      <c r="B1306" s="53" t="s">
        <v>1973</v>
      </c>
    </row>
    <row r="1307" spans="1:5" ht="23.25" x14ac:dyDescent="0.35">
      <c r="A1307" s="52" t="s">
        <v>3767</v>
      </c>
      <c r="B1307" s="53" t="s">
        <v>3768</v>
      </c>
    </row>
    <row r="1308" spans="1:5" ht="46.5" x14ac:dyDescent="0.35">
      <c r="A1308" s="52" t="s">
        <v>3769</v>
      </c>
      <c r="B1308" s="137" t="s">
        <v>3770</v>
      </c>
      <c r="C1308" s="86" t="s">
        <v>3771</v>
      </c>
      <c r="D1308" s="55" t="s">
        <v>3772</v>
      </c>
      <c r="E1308" s="221" t="s">
        <v>3773</v>
      </c>
    </row>
    <row r="1309" spans="1:5" ht="23.25" x14ac:dyDescent="0.35">
      <c r="A1309" s="52" t="s">
        <v>3774</v>
      </c>
      <c r="B1309" s="53" t="s">
        <v>1110</v>
      </c>
      <c r="E1309" s="55" t="s">
        <v>3775</v>
      </c>
    </row>
    <row r="1310" spans="1:5" ht="23.25" x14ac:dyDescent="0.35">
      <c r="A1310" s="52" t="s">
        <v>3776</v>
      </c>
      <c r="B1310" s="53" t="s">
        <v>3777</v>
      </c>
    </row>
    <row r="1311" spans="1:5" ht="23.25" x14ac:dyDescent="0.35">
      <c r="A1311" s="52" t="s">
        <v>3778</v>
      </c>
      <c r="B1311" s="53" t="s">
        <v>3779</v>
      </c>
    </row>
    <row r="1312" spans="1:5" ht="23.25" x14ac:dyDescent="0.35">
      <c r="A1312" s="52" t="s">
        <v>3780</v>
      </c>
      <c r="B1312" s="53" t="s">
        <v>3781</v>
      </c>
      <c r="C1312" s="54" t="s">
        <v>3782</v>
      </c>
      <c r="D1312" s="55" t="s">
        <v>3783</v>
      </c>
    </row>
    <row r="1313" spans="1:5" ht="23.25" x14ac:dyDescent="0.35">
      <c r="A1313" s="52" t="s">
        <v>3784</v>
      </c>
      <c r="B1313" s="53" t="s">
        <v>3785</v>
      </c>
      <c r="C1313" s="54" t="s">
        <v>3786</v>
      </c>
    </row>
    <row r="1314" spans="1:5" ht="23.25" x14ac:dyDescent="0.35">
      <c r="A1314" s="52" t="s">
        <v>3787</v>
      </c>
      <c r="B1314" s="53" t="s">
        <v>3788</v>
      </c>
    </row>
    <row r="1315" spans="1:5" ht="23.25" x14ac:dyDescent="0.35">
      <c r="A1315" s="52" t="s">
        <v>3789</v>
      </c>
      <c r="B1315" s="53" t="s">
        <v>3790</v>
      </c>
    </row>
    <row r="1316" spans="1:5" ht="23.25" x14ac:dyDescent="0.35">
      <c r="A1316" s="52" t="s">
        <v>3791</v>
      </c>
      <c r="B1316" s="53" t="s">
        <v>3792</v>
      </c>
      <c r="E1316" s="55" t="s">
        <v>494</v>
      </c>
    </row>
    <row r="1317" spans="1:5" ht="23.25" x14ac:dyDescent="0.35">
      <c r="A1317" s="52" t="s">
        <v>3793</v>
      </c>
      <c r="C1317" s="54" t="s">
        <v>3678</v>
      </c>
    </row>
    <row r="1318" spans="1:5" ht="23.25" x14ac:dyDescent="0.35">
      <c r="A1318" s="52" t="s">
        <v>3794</v>
      </c>
      <c r="B1318" s="53" t="s">
        <v>3795</v>
      </c>
      <c r="C1318" s="54" t="s">
        <v>3796</v>
      </c>
      <c r="E1318" s="220" t="s">
        <v>3797</v>
      </c>
    </row>
    <row r="1319" spans="1:5" ht="23.25" x14ac:dyDescent="0.35">
      <c r="A1319" s="52" t="s">
        <v>3798</v>
      </c>
      <c r="B1319" s="53" t="s">
        <v>3799</v>
      </c>
    </row>
    <row r="1320" spans="1:5" ht="23.25" x14ac:dyDescent="0.35">
      <c r="A1320" s="52" t="s">
        <v>3800</v>
      </c>
      <c r="B1320" s="53" t="s">
        <v>3801</v>
      </c>
    </row>
    <row r="1321" spans="1:5" ht="23.25" x14ac:dyDescent="0.35">
      <c r="A1321" s="52" t="s">
        <v>3802</v>
      </c>
      <c r="B1321" s="53" t="s">
        <v>3803</v>
      </c>
    </row>
    <row r="1322" spans="1:5" ht="25.5" customHeight="1" x14ac:dyDescent="0.35">
      <c r="A1322" s="92" t="s">
        <v>3804</v>
      </c>
      <c r="B1322" s="53" t="s">
        <v>3805</v>
      </c>
      <c r="C1322" s="54" t="s">
        <v>3806</v>
      </c>
    </row>
    <row r="1323" spans="1:5" ht="19.5" customHeight="1" x14ac:dyDescent="0.35">
      <c r="A1323" s="52" t="s">
        <v>3807</v>
      </c>
      <c r="B1323" s="53" t="s">
        <v>3808</v>
      </c>
    </row>
    <row r="1324" spans="1:5" ht="19.5" customHeight="1" x14ac:dyDescent="0.35">
      <c r="A1324" s="222" t="s">
        <v>3809</v>
      </c>
      <c r="B1324" s="53" t="s">
        <v>3810</v>
      </c>
    </row>
    <row r="1325" spans="1:5" ht="23.25" x14ac:dyDescent="0.35">
      <c r="A1325" s="52" t="s">
        <v>3811</v>
      </c>
      <c r="B1325" s="53" t="s">
        <v>3812</v>
      </c>
    </row>
    <row r="1326" spans="1:5" ht="42" x14ac:dyDescent="0.35">
      <c r="A1326" s="178" t="s">
        <v>3813</v>
      </c>
      <c r="B1326" s="53" t="s">
        <v>3814</v>
      </c>
    </row>
    <row r="1327" spans="1:5" ht="23.25" x14ac:dyDescent="0.35">
      <c r="A1327" s="178" t="s">
        <v>3815</v>
      </c>
      <c r="B1327" s="53" t="s">
        <v>3816</v>
      </c>
      <c r="C1327" s="54" t="s">
        <v>3817</v>
      </c>
    </row>
    <row r="1328" spans="1:5" ht="23.25" x14ac:dyDescent="0.35">
      <c r="A1328" s="52" t="s">
        <v>3818</v>
      </c>
      <c r="B1328" s="53" t="s">
        <v>3819</v>
      </c>
    </row>
    <row r="1329" spans="1:5" ht="23.25" x14ac:dyDescent="0.35">
      <c r="A1329" s="52" t="s">
        <v>3672</v>
      </c>
      <c r="B1329" s="53" t="s">
        <v>3820</v>
      </c>
      <c r="C1329" s="54" t="s">
        <v>3821</v>
      </c>
    </row>
    <row r="1330" spans="1:5" ht="23.25" x14ac:dyDescent="0.35">
      <c r="A1330" s="52" t="s">
        <v>3822</v>
      </c>
      <c r="B1330" s="53" t="s">
        <v>3823</v>
      </c>
    </row>
    <row r="1331" spans="1:5" ht="23.25" x14ac:dyDescent="0.35">
      <c r="A1331" s="52" t="s">
        <v>3824</v>
      </c>
      <c r="B1331" s="53" t="s">
        <v>3825</v>
      </c>
      <c r="C1331" s="54" t="s">
        <v>3826</v>
      </c>
      <c r="D1331" s="55" t="s">
        <v>2825</v>
      </c>
      <c r="E1331" s="56" t="s">
        <v>3827</v>
      </c>
    </row>
    <row r="1332" spans="1:5" ht="23.25" x14ac:dyDescent="0.35">
      <c r="A1332" s="52" t="s">
        <v>3828</v>
      </c>
      <c r="B1332" s="53" t="s">
        <v>3829</v>
      </c>
    </row>
    <row r="1333" spans="1:5" ht="23.25" x14ac:dyDescent="0.35">
      <c r="A1333" s="52" t="s">
        <v>3830</v>
      </c>
      <c r="E1333" s="55" t="s">
        <v>3831</v>
      </c>
    </row>
    <row r="1334" spans="1:5" ht="23.25" x14ac:dyDescent="0.35">
      <c r="A1334" s="52" t="s">
        <v>3832</v>
      </c>
      <c r="B1334" s="53" t="s">
        <v>3833</v>
      </c>
    </row>
    <row r="1335" spans="1:5" ht="23.25" x14ac:dyDescent="0.35">
      <c r="A1335" s="52" t="s">
        <v>3834</v>
      </c>
      <c r="B1335" s="53" t="s">
        <v>3835</v>
      </c>
      <c r="C1335" s="54" t="s">
        <v>3836</v>
      </c>
    </row>
    <row r="1336" spans="1:5" ht="23.25" x14ac:dyDescent="0.35">
      <c r="A1336" s="52" t="s">
        <v>3837</v>
      </c>
      <c r="B1336" s="53" t="s">
        <v>3838</v>
      </c>
    </row>
    <row r="1337" spans="1:5" ht="23.25" x14ac:dyDescent="0.35">
      <c r="A1337" s="52" t="s">
        <v>3839</v>
      </c>
      <c r="B1337" s="53" t="s">
        <v>3840</v>
      </c>
      <c r="C1337" s="54" t="s">
        <v>3841</v>
      </c>
      <c r="E1337" s="55" t="s">
        <v>3842</v>
      </c>
    </row>
    <row r="1338" spans="1:5" ht="23.25" x14ac:dyDescent="0.35">
      <c r="A1338" s="52" t="s">
        <v>3843</v>
      </c>
      <c r="B1338" s="53" t="s">
        <v>3844</v>
      </c>
    </row>
    <row r="1339" spans="1:5" ht="23.25" x14ac:dyDescent="0.35">
      <c r="A1339" s="52" t="s">
        <v>3845</v>
      </c>
      <c r="B1339" s="53" t="s">
        <v>3846</v>
      </c>
    </row>
    <row r="1340" spans="1:5" ht="23.25" x14ac:dyDescent="0.35">
      <c r="A1340" s="52" t="s">
        <v>3847</v>
      </c>
      <c r="B1340" s="53" t="s">
        <v>3848</v>
      </c>
    </row>
    <row r="1341" spans="1:5" ht="23.25" x14ac:dyDescent="0.35">
      <c r="A1341" s="52" t="s">
        <v>3849</v>
      </c>
      <c r="B1341" s="53" t="s">
        <v>3850</v>
      </c>
    </row>
    <row r="1342" spans="1:5" ht="23.25" x14ac:dyDescent="0.35">
      <c r="A1342" s="52" t="s">
        <v>3851</v>
      </c>
      <c r="C1342" s="54" t="s">
        <v>3852</v>
      </c>
    </row>
    <row r="1343" spans="1:5" ht="23.25" x14ac:dyDescent="0.35">
      <c r="A1343" s="52" t="s">
        <v>3853</v>
      </c>
      <c r="B1343" s="53" t="s">
        <v>3854</v>
      </c>
    </row>
    <row r="1344" spans="1:5" ht="23.25" x14ac:dyDescent="0.35">
      <c r="A1344" s="52" t="s">
        <v>3847</v>
      </c>
    </row>
    <row r="1345" spans="1:5" ht="23.25" x14ac:dyDescent="0.35">
      <c r="A1345" s="52" t="s">
        <v>3855</v>
      </c>
      <c r="B1345" s="53" t="s">
        <v>1506</v>
      </c>
    </row>
    <row r="1346" spans="1:5" ht="23.25" x14ac:dyDescent="0.35">
      <c r="A1346" s="52" t="s">
        <v>3856</v>
      </c>
      <c r="C1346" s="54" t="s">
        <v>3857</v>
      </c>
    </row>
    <row r="1347" spans="1:5" ht="23.25" x14ac:dyDescent="0.35">
      <c r="A1347" s="52" t="s">
        <v>3858</v>
      </c>
      <c r="C1347" s="54" t="s">
        <v>3859</v>
      </c>
    </row>
    <row r="1348" spans="1:5" ht="23.25" x14ac:dyDescent="0.35">
      <c r="A1348" s="52" t="s">
        <v>3860</v>
      </c>
      <c r="B1348" s="53" t="s">
        <v>3861</v>
      </c>
      <c r="E1348" s="55" t="s">
        <v>3862</v>
      </c>
    </row>
    <row r="1349" spans="1:5" ht="23.25" x14ac:dyDescent="0.35">
      <c r="A1349" s="52" t="s">
        <v>3863</v>
      </c>
      <c r="B1349" s="53" t="s">
        <v>3864</v>
      </c>
    </row>
    <row r="1350" spans="1:5" ht="23.25" x14ac:dyDescent="0.35">
      <c r="A1350" s="52" t="s">
        <v>3865</v>
      </c>
      <c r="B1350" s="53" t="s">
        <v>3866</v>
      </c>
      <c r="E1350" s="55" t="s">
        <v>3867</v>
      </c>
    </row>
    <row r="1351" spans="1:5" ht="23.25" x14ac:dyDescent="0.35">
      <c r="A1351" s="52" t="s">
        <v>3868</v>
      </c>
      <c r="B1351" s="53" t="s">
        <v>3846</v>
      </c>
    </row>
    <row r="1352" spans="1:5" ht="23.25" x14ac:dyDescent="0.35">
      <c r="A1352" s="52" t="s">
        <v>3869</v>
      </c>
      <c r="E1352" s="55" t="s">
        <v>2318</v>
      </c>
    </row>
    <row r="1353" spans="1:5" ht="23.25" x14ac:dyDescent="0.35">
      <c r="A1353" s="223" t="s">
        <v>3870</v>
      </c>
      <c r="B1353" s="141" t="s">
        <v>3871</v>
      </c>
      <c r="C1353" s="224" t="s">
        <v>3872</v>
      </c>
      <c r="D1353" s="225"/>
      <c r="E1353" s="225" t="s">
        <v>3873</v>
      </c>
    </row>
    <row r="1354" spans="1:5" ht="23.25" x14ac:dyDescent="0.35">
      <c r="A1354" s="52" t="s">
        <v>3874</v>
      </c>
      <c r="B1354" s="141" t="s">
        <v>3875</v>
      </c>
      <c r="C1354" s="224"/>
      <c r="D1354" s="225"/>
      <c r="E1354" s="225"/>
    </row>
    <row r="1355" spans="1:5" ht="23.25" x14ac:dyDescent="0.35">
      <c r="A1355" s="52" t="s">
        <v>3876</v>
      </c>
      <c r="B1355" s="53" t="s">
        <v>3877</v>
      </c>
    </row>
    <row r="1356" spans="1:5" ht="23.25" x14ac:dyDescent="0.35">
      <c r="A1356" s="52" t="s">
        <v>3878</v>
      </c>
      <c r="E1356" s="55" t="s">
        <v>3879</v>
      </c>
    </row>
    <row r="1357" spans="1:5" ht="23.25" x14ac:dyDescent="0.35">
      <c r="A1357" s="52" t="s">
        <v>3880</v>
      </c>
      <c r="E1357" s="55" t="s">
        <v>3881</v>
      </c>
    </row>
    <row r="1358" spans="1:5" ht="23.25" x14ac:dyDescent="0.35">
      <c r="A1358" s="52" t="s">
        <v>3882</v>
      </c>
      <c r="B1358" s="53" t="s">
        <v>3883</v>
      </c>
      <c r="E1358" s="55" t="s">
        <v>3884</v>
      </c>
    </row>
    <row r="1359" spans="1:5" ht="23.25" x14ac:dyDescent="0.35">
      <c r="A1359" s="52" t="s">
        <v>3885</v>
      </c>
      <c r="B1359" s="53" t="s">
        <v>3886</v>
      </c>
    </row>
    <row r="1360" spans="1:5" ht="23.25" x14ac:dyDescent="0.35">
      <c r="A1360" s="52" t="s">
        <v>3887</v>
      </c>
      <c r="B1360" s="53" t="s">
        <v>3888</v>
      </c>
      <c r="C1360" s="54" t="s">
        <v>3889</v>
      </c>
      <c r="D1360" s="55" t="s">
        <v>3890</v>
      </c>
    </row>
    <row r="1361" spans="1:6" ht="23.25" x14ac:dyDescent="0.35">
      <c r="A1361" s="52" t="s">
        <v>3891</v>
      </c>
      <c r="B1361" s="53" t="s">
        <v>3892</v>
      </c>
      <c r="C1361" s="54" t="s">
        <v>3893</v>
      </c>
    </row>
    <row r="1362" spans="1:6" ht="23.25" x14ac:dyDescent="0.35">
      <c r="A1362" s="52" t="s">
        <v>3894</v>
      </c>
      <c r="C1362" s="54" t="s">
        <v>3895</v>
      </c>
      <c r="E1362" s="55" t="s">
        <v>3896</v>
      </c>
    </row>
    <row r="1363" spans="1:6" ht="23.25" x14ac:dyDescent="0.35">
      <c r="A1363" s="52" t="s">
        <v>3897</v>
      </c>
      <c r="C1363" s="54" t="s">
        <v>3898</v>
      </c>
      <c r="D1363" s="55" t="s">
        <v>3899</v>
      </c>
    </row>
    <row r="1364" spans="1:6" ht="23.25" x14ac:dyDescent="0.35">
      <c r="A1364" s="52" t="s">
        <v>3900</v>
      </c>
      <c r="C1364" s="54" t="s">
        <v>3901</v>
      </c>
    </row>
    <row r="1365" spans="1:6" ht="23.25" x14ac:dyDescent="0.35">
      <c r="A1365" s="52" t="s">
        <v>3902</v>
      </c>
      <c r="B1365" s="53" t="s">
        <v>3903</v>
      </c>
    </row>
    <row r="1366" spans="1:6" ht="23.25" x14ac:dyDescent="0.35">
      <c r="A1366" s="52" t="s">
        <v>1878</v>
      </c>
      <c r="B1366" s="53" t="s">
        <v>1879</v>
      </c>
    </row>
    <row r="1367" spans="1:6" ht="23.25" x14ac:dyDescent="0.35">
      <c r="A1367" s="52" t="s">
        <v>3904</v>
      </c>
      <c r="B1367" s="53" t="s">
        <v>3848</v>
      </c>
    </row>
    <row r="1368" spans="1:6" ht="23.25" x14ac:dyDescent="0.35">
      <c r="A1368" s="52" t="s">
        <v>3905</v>
      </c>
      <c r="B1368" s="53" t="s">
        <v>3906</v>
      </c>
    </row>
    <row r="1369" spans="1:6" ht="23.25" x14ac:dyDescent="0.35">
      <c r="A1369" s="52" t="s">
        <v>3907</v>
      </c>
      <c r="B1369" s="53" t="s">
        <v>3908</v>
      </c>
      <c r="C1369" s="59"/>
    </row>
    <row r="1370" spans="1:6" ht="23.25" x14ac:dyDescent="0.35">
      <c r="A1370" s="52" t="s">
        <v>3909</v>
      </c>
      <c r="B1370" s="53" t="s">
        <v>2865</v>
      </c>
      <c r="C1370" s="54" t="s">
        <v>3910</v>
      </c>
    </row>
    <row r="1371" spans="1:6" ht="23.25" x14ac:dyDescent="0.35">
      <c r="A1371" s="52" t="s">
        <v>3911</v>
      </c>
      <c r="B1371" s="53" t="s">
        <v>3912</v>
      </c>
    </row>
    <row r="1372" spans="1:6" ht="23.25" x14ac:dyDescent="0.35">
      <c r="A1372" s="52" t="s">
        <v>3913</v>
      </c>
      <c r="B1372" s="53" t="s">
        <v>3914</v>
      </c>
      <c r="C1372" s="54" t="s">
        <v>3915</v>
      </c>
      <c r="E1372" s="55" t="s">
        <v>3916</v>
      </c>
      <c r="F1372" s="47" t="s">
        <v>3917</v>
      </c>
    </row>
    <row r="1373" spans="1:6" ht="23.25" x14ac:dyDescent="0.35">
      <c r="A1373" s="52" t="s">
        <v>3918</v>
      </c>
      <c r="B1373" s="53" t="s">
        <v>3919</v>
      </c>
    </row>
    <row r="1374" spans="1:6" ht="23.25" x14ac:dyDescent="0.35">
      <c r="A1374" s="52" t="s">
        <v>3920</v>
      </c>
      <c r="C1374" s="54" t="s">
        <v>3921</v>
      </c>
      <c r="E1374" s="55" t="s">
        <v>3922</v>
      </c>
    </row>
    <row r="1375" spans="1:6" ht="23.25" x14ac:dyDescent="0.35">
      <c r="A1375" s="52" t="s">
        <v>3923</v>
      </c>
      <c r="B1375" s="53" t="s">
        <v>3722</v>
      </c>
      <c r="C1375" s="54" t="s">
        <v>3924</v>
      </c>
      <c r="E1375" s="55" t="s">
        <v>3925</v>
      </c>
    </row>
    <row r="1376" spans="1:6" ht="23.25" x14ac:dyDescent="0.35">
      <c r="A1376" s="52" t="s">
        <v>3926</v>
      </c>
      <c r="B1376" s="53" t="s">
        <v>3927</v>
      </c>
    </row>
    <row r="1377" spans="1:5" ht="23.25" x14ac:dyDescent="0.35">
      <c r="A1377" s="52" t="s">
        <v>3928</v>
      </c>
      <c r="E1377" s="55" t="s">
        <v>3929</v>
      </c>
    </row>
    <row r="1378" spans="1:5" ht="23.25" x14ac:dyDescent="0.35">
      <c r="A1378" s="52" t="s">
        <v>3894</v>
      </c>
      <c r="C1378" s="54" t="s">
        <v>836</v>
      </c>
      <c r="D1378" s="55" t="s">
        <v>3930</v>
      </c>
    </row>
    <row r="1379" spans="1:5" ht="23.25" x14ac:dyDescent="0.35">
      <c r="A1379" s="52" t="s">
        <v>3931</v>
      </c>
      <c r="B1379" s="53" t="s">
        <v>3932</v>
      </c>
      <c r="C1379" s="54" t="s">
        <v>3933</v>
      </c>
      <c r="D1379" s="55" t="s">
        <v>3934</v>
      </c>
    </row>
    <row r="1380" spans="1:5" ht="23.25" x14ac:dyDescent="0.35">
      <c r="A1380" s="52" t="s">
        <v>3935</v>
      </c>
      <c r="C1380" s="54" t="s">
        <v>3936</v>
      </c>
    </row>
    <row r="1381" spans="1:5" ht="23.25" x14ac:dyDescent="0.35">
      <c r="A1381" s="52" t="s">
        <v>3937</v>
      </c>
      <c r="B1381" s="53" t="s">
        <v>3938</v>
      </c>
    </row>
    <row r="1382" spans="1:5" ht="23.25" x14ac:dyDescent="0.35">
      <c r="A1382" s="52" t="s">
        <v>3939</v>
      </c>
      <c r="C1382" s="54" t="s">
        <v>3754</v>
      </c>
      <c r="D1382" s="226" t="s">
        <v>2175</v>
      </c>
    </row>
    <row r="1383" spans="1:5" ht="23.25" x14ac:dyDescent="0.35">
      <c r="A1383" s="52" t="s">
        <v>3940</v>
      </c>
      <c r="C1383" s="54" t="s">
        <v>3941</v>
      </c>
    </row>
    <row r="1384" spans="1:5" ht="23.25" x14ac:dyDescent="0.35">
      <c r="A1384" s="52" t="s">
        <v>3942</v>
      </c>
      <c r="B1384" s="53" t="s">
        <v>3943</v>
      </c>
      <c r="E1384" s="55" t="s">
        <v>3944</v>
      </c>
    </row>
    <row r="1385" spans="1:5" ht="23.25" x14ac:dyDescent="0.35">
      <c r="A1385" s="52" t="s">
        <v>3945</v>
      </c>
      <c r="B1385" s="53" t="s">
        <v>3946</v>
      </c>
      <c r="C1385" s="62" t="s">
        <v>3947</v>
      </c>
    </row>
    <row r="1386" spans="1:5" ht="23.25" x14ac:dyDescent="0.35">
      <c r="A1386" s="52" t="s">
        <v>3948</v>
      </c>
      <c r="B1386" s="53" t="s">
        <v>3949</v>
      </c>
      <c r="C1386" s="54" t="s">
        <v>3950</v>
      </c>
      <c r="D1386" s="72"/>
      <c r="E1386" s="55" t="s">
        <v>3951</v>
      </c>
    </row>
    <row r="1387" spans="1:5" ht="23.25" x14ac:dyDescent="0.35">
      <c r="A1387" s="52" t="s">
        <v>3952</v>
      </c>
      <c r="C1387" s="54" t="s">
        <v>3953</v>
      </c>
      <c r="D1387" s="72"/>
    </row>
    <row r="1388" spans="1:5" ht="23.25" x14ac:dyDescent="0.35">
      <c r="A1388" s="52" t="s">
        <v>3954</v>
      </c>
      <c r="C1388" s="54" t="s">
        <v>3955</v>
      </c>
      <c r="D1388" s="119" t="s">
        <v>3956</v>
      </c>
    </row>
    <row r="1389" spans="1:5" ht="23.25" x14ac:dyDescent="0.35">
      <c r="A1389" s="52" t="s">
        <v>3957</v>
      </c>
      <c r="B1389" s="53" t="s">
        <v>3958</v>
      </c>
      <c r="C1389" s="70" t="s">
        <v>3959</v>
      </c>
      <c r="D1389" s="119"/>
    </row>
    <row r="1390" spans="1:5" ht="23.25" x14ac:dyDescent="0.35">
      <c r="A1390" s="52" t="s">
        <v>3960</v>
      </c>
      <c r="C1390" s="70"/>
      <c r="D1390" s="119" t="s">
        <v>3961</v>
      </c>
    </row>
    <row r="1391" spans="1:5" ht="46.5" x14ac:dyDescent="0.35">
      <c r="A1391" s="52" t="s">
        <v>3962</v>
      </c>
      <c r="B1391" s="137" t="s">
        <v>3963</v>
      </c>
      <c r="C1391" s="54" t="s">
        <v>3964</v>
      </c>
      <c r="E1391" s="55" t="s">
        <v>3965</v>
      </c>
    </row>
    <row r="1392" spans="1:5" ht="23.25" x14ac:dyDescent="0.35">
      <c r="A1392" s="52" t="s">
        <v>3966</v>
      </c>
      <c r="E1392" s="55" t="s">
        <v>3967</v>
      </c>
    </row>
    <row r="1393" spans="1:6" ht="23.25" x14ac:dyDescent="0.35">
      <c r="A1393" s="52" t="s">
        <v>3926</v>
      </c>
      <c r="C1393" s="54" t="s">
        <v>3968</v>
      </c>
      <c r="E1393" s="55" t="s">
        <v>3969</v>
      </c>
    </row>
    <row r="1394" spans="1:6" ht="23.25" x14ac:dyDescent="0.35">
      <c r="A1394" s="52" t="s">
        <v>3970</v>
      </c>
    </row>
    <row r="1395" spans="1:6" ht="23.25" x14ac:dyDescent="0.35">
      <c r="A1395" s="52" t="s">
        <v>3971</v>
      </c>
      <c r="B1395" s="53" t="s">
        <v>3972</v>
      </c>
    </row>
    <row r="1396" spans="1:6" ht="23.25" x14ac:dyDescent="0.35">
      <c r="A1396" s="52" t="s">
        <v>3973</v>
      </c>
      <c r="B1396" s="53" t="s">
        <v>3974</v>
      </c>
      <c r="C1396" s="91" t="s">
        <v>3975</v>
      </c>
    </row>
    <row r="1397" spans="1:6" ht="23.25" x14ac:dyDescent="0.35">
      <c r="A1397" s="52" t="s">
        <v>3976</v>
      </c>
      <c r="B1397" s="53" t="s">
        <v>3977</v>
      </c>
    </row>
    <row r="1398" spans="1:6" ht="23.25" x14ac:dyDescent="0.35">
      <c r="A1398" s="52" t="s">
        <v>3978</v>
      </c>
      <c r="B1398" s="53" t="s">
        <v>3979</v>
      </c>
      <c r="C1398" s="54" t="s">
        <v>3980</v>
      </c>
    </row>
    <row r="1399" spans="1:6" ht="23.25" x14ac:dyDescent="0.35">
      <c r="A1399" s="52" t="s">
        <v>3981</v>
      </c>
      <c r="B1399" s="53" t="s">
        <v>3982</v>
      </c>
    </row>
    <row r="1400" spans="1:6" ht="23.25" x14ac:dyDescent="0.35">
      <c r="A1400" s="52" t="s">
        <v>3983</v>
      </c>
      <c r="B1400" s="53" t="s">
        <v>3984</v>
      </c>
      <c r="C1400" s="91" t="s">
        <v>3985</v>
      </c>
    </row>
    <row r="1401" spans="1:6" ht="23.25" x14ac:dyDescent="0.35">
      <c r="A1401" s="52" t="s">
        <v>3986</v>
      </c>
      <c r="B1401" s="53" t="s">
        <v>3987</v>
      </c>
      <c r="C1401" s="91"/>
    </row>
    <row r="1402" spans="1:6" ht="23.25" x14ac:dyDescent="0.35">
      <c r="A1402" s="52" t="s">
        <v>3988</v>
      </c>
      <c r="B1402" s="53" t="s">
        <v>2270</v>
      </c>
      <c r="C1402" s="91"/>
    </row>
    <row r="1403" spans="1:6" ht="23.25" x14ac:dyDescent="0.35">
      <c r="A1403" s="52" t="s">
        <v>3989</v>
      </c>
      <c r="C1403" s="54" t="s">
        <v>3990</v>
      </c>
    </row>
    <row r="1404" spans="1:6" ht="23.25" x14ac:dyDescent="0.35">
      <c r="A1404" s="52" t="s">
        <v>3991</v>
      </c>
      <c r="C1404" s="54" t="s">
        <v>3992</v>
      </c>
      <c r="F1404" s="94" t="s">
        <v>3993</v>
      </c>
    </row>
    <row r="1405" spans="1:6" ht="23.25" x14ac:dyDescent="0.35">
      <c r="A1405" s="52" t="s">
        <v>3994</v>
      </c>
      <c r="B1405" s="68" t="s">
        <v>3995</v>
      </c>
      <c r="C1405" s="70" t="s">
        <v>3996</v>
      </c>
      <c r="D1405" s="56"/>
      <c r="E1405" s="55" t="s">
        <v>3997</v>
      </c>
    </row>
    <row r="1406" spans="1:6" ht="23.25" x14ac:dyDescent="0.35">
      <c r="A1406" s="52" t="s">
        <v>3998</v>
      </c>
      <c r="C1406" s="54" t="s">
        <v>3999</v>
      </c>
    </row>
    <row r="1407" spans="1:6" ht="23.25" x14ac:dyDescent="0.35">
      <c r="A1407" s="52" t="s">
        <v>4000</v>
      </c>
      <c r="B1407" s="53" t="s">
        <v>4001</v>
      </c>
    </row>
    <row r="1408" spans="1:6" ht="23.25" x14ac:dyDescent="0.35">
      <c r="A1408" s="52" t="s">
        <v>4002</v>
      </c>
      <c r="C1408" s="54" t="s">
        <v>4003</v>
      </c>
    </row>
    <row r="1409" spans="1:8" ht="23.25" x14ac:dyDescent="0.35">
      <c r="A1409" s="52" t="s">
        <v>4004</v>
      </c>
      <c r="B1409" s="53" t="s">
        <v>4005</v>
      </c>
      <c r="C1409" s="54" t="s">
        <v>4006</v>
      </c>
    </row>
    <row r="1410" spans="1:8" ht="23.25" x14ac:dyDescent="0.35">
      <c r="A1410" s="52" t="s">
        <v>4007</v>
      </c>
      <c r="E1410" s="55" t="s">
        <v>1716</v>
      </c>
    </row>
    <row r="1411" spans="1:8" ht="23.25" x14ac:dyDescent="0.35">
      <c r="A1411" s="52" t="s">
        <v>4008</v>
      </c>
      <c r="B1411" s="53" t="s">
        <v>4009</v>
      </c>
    </row>
    <row r="1412" spans="1:8" ht="23.25" x14ac:dyDescent="0.35">
      <c r="A1412" s="52" t="s">
        <v>4010</v>
      </c>
      <c r="B1412" s="53" t="s">
        <v>4011</v>
      </c>
    </row>
    <row r="1413" spans="1:8" ht="23.25" x14ac:dyDescent="0.35">
      <c r="A1413" s="52" t="s">
        <v>4012</v>
      </c>
      <c r="B1413" s="53" t="s">
        <v>4013</v>
      </c>
      <c r="G1413" s="47" t="s">
        <v>4014</v>
      </c>
    </row>
    <row r="1414" spans="1:8" ht="23.25" x14ac:dyDescent="0.35">
      <c r="A1414" s="52" t="s">
        <v>4015</v>
      </c>
      <c r="C1414" s="54" t="s">
        <v>4016</v>
      </c>
      <c r="D1414" s="55" t="s">
        <v>4017</v>
      </c>
      <c r="E1414" s="58" t="s">
        <v>4018</v>
      </c>
      <c r="G1414" s="47" t="s">
        <v>4019</v>
      </c>
    </row>
    <row r="1415" spans="1:8" ht="23.25" x14ac:dyDescent="0.35">
      <c r="A1415" s="52" t="s">
        <v>4020</v>
      </c>
      <c r="C1415" s="54" t="s">
        <v>4021</v>
      </c>
      <c r="H1415" s="82" t="s">
        <v>4022</v>
      </c>
    </row>
    <row r="1416" spans="1:8" ht="23.25" x14ac:dyDescent="0.35">
      <c r="A1416" s="52" t="s">
        <v>4023</v>
      </c>
      <c r="B1416" s="53" t="s">
        <v>4024</v>
      </c>
      <c r="C1416" s="54" t="s">
        <v>4025</v>
      </c>
      <c r="D1416" s="72" t="s">
        <v>4026</v>
      </c>
      <c r="F1416" s="47" t="s">
        <v>4027</v>
      </c>
      <c r="G1416" s="47" t="s">
        <v>4028</v>
      </c>
    </row>
    <row r="1417" spans="1:8" ht="23.25" x14ac:dyDescent="0.35">
      <c r="A1417" s="52" t="s">
        <v>4029</v>
      </c>
      <c r="B1417" s="53" t="s">
        <v>4030</v>
      </c>
      <c r="C1417" s="54" t="s">
        <v>4031</v>
      </c>
      <c r="D1417" s="55" t="s">
        <v>4032</v>
      </c>
    </row>
    <row r="1418" spans="1:8" ht="23.25" x14ac:dyDescent="0.35">
      <c r="A1418" s="52" t="s">
        <v>4033</v>
      </c>
      <c r="C1418" s="54" t="s">
        <v>4034</v>
      </c>
    </row>
    <row r="1419" spans="1:8" ht="23.25" x14ac:dyDescent="0.35">
      <c r="A1419" s="52" t="s">
        <v>4035</v>
      </c>
      <c r="B1419" s="53" t="s">
        <v>4036</v>
      </c>
      <c r="C1419" s="54" t="s">
        <v>4037</v>
      </c>
    </row>
    <row r="1420" spans="1:8" ht="23.25" x14ac:dyDescent="0.35">
      <c r="A1420" s="52" t="s">
        <v>4038</v>
      </c>
      <c r="B1420" s="53" t="s">
        <v>4039</v>
      </c>
    </row>
    <row r="1421" spans="1:8" ht="23.25" x14ac:dyDescent="0.35">
      <c r="A1421" s="52" t="s">
        <v>3874</v>
      </c>
      <c r="B1421" s="137" t="s">
        <v>4040</v>
      </c>
      <c r="D1421" s="55" t="s">
        <v>4041</v>
      </c>
    </row>
    <row r="1422" spans="1:8" ht="23.25" x14ac:dyDescent="0.35">
      <c r="A1422" s="52" t="s">
        <v>4042</v>
      </c>
      <c r="C1422" s="91" t="s">
        <v>4043</v>
      </c>
    </row>
    <row r="1423" spans="1:8" ht="23.25" x14ac:dyDescent="0.35">
      <c r="A1423" s="52" t="s">
        <v>4044</v>
      </c>
      <c r="B1423" s="53" t="s">
        <v>4045</v>
      </c>
    </row>
    <row r="1424" spans="1:8" ht="23.25" x14ac:dyDescent="0.35">
      <c r="A1424" s="52" t="s">
        <v>4046</v>
      </c>
      <c r="B1424" s="53" t="s">
        <v>4047</v>
      </c>
      <c r="C1424" s="54" t="s">
        <v>4048</v>
      </c>
      <c r="D1424" s="55" t="s">
        <v>4049</v>
      </c>
      <c r="E1424" s="55" t="s">
        <v>4050</v>
      </c>
      <c r="F1424" s="142" t="s">
        <v>4051</v>
      </c>
      <c r="H1424" s="94" t="s">
        <v>4052</v>
      </c>
    </row>
    <row r="1425" spans="1:9" ht="23.25" x14ac:dyDescent="0.35">
      <c r="A1425" s="52" t="s">
        <v>4053</v>
      </c>
      <c r="B1425" s="53" t="s">
        <v>4054</v>
      </c>
      <c r="C1425" s="59" t="s">
        <v>4055</v>
      </c>
      <c r="F1425" s="142"/>
      <c r="H1425" s="94"/>
    </row>
    <row r="1426" spans="1:9" ht="23.25" x14ac:dyDescent="0.35">
      <c r="A1426" s="52" t="s">
        <v>4056</v>
      </c>
      <c r="C1426" s="54" t="s">
        <v>4057</v>
      </c>
      <c r="D1426" s="55" t="s">
        <v>4058</v>
      </c>
      <c r="E1426" s="55" t="s">
        <v>4059</v>
      </c>
      <c r="F1426" s="94" t="s">
        <v>4060</v>
      </c>
      <c r="H1426" s="94"/>
    </row>
    <row r="1427" spans="1:9" ht="23.25" x14ac:dyDescent="0.35">
      <c r="A1427" s="52" t="s">
        <v>4061</v>
      </c>
      <c r="B1427" s="53" t="s">
        <v>4062</v>
      </c>
      <c r="C1427" s="54" t="s">
        <v>4063</v>
      </c>
      <c r="D1427" s="55" t="s">
        <v>4064</v>
      </c>
      <c r="F1427" s="94"/>
      <c r="H1427" s="94"/>
    </row>
    <row r="1428" spans="1:9" ht="23.25" x14ac:dyDescent="0.35">
      <c r="A1428" s="52" t="s">
        <v>4065</v>
      </c>
      <c r="B1428" s="53" t="s">
        <v>4066</v>
      </c>
      <c r="F1428" s="94"/>
    </row>
    <row r="1429" spans="1:9" ht="23.25" x14ac:dyDescent="0.35">
      <c r="A1429" s="52" t="s">
        <v>4067</v>
      </c>
      <c r="B1429" s="53" t="s">
        <v>4068</v>
      </c>
      <c r="F1429" s="94"/>
    </row>
    <row r="1430" spans="1:9" ht="23.25" x14ac:dyDescent="0.35">
      <c r="A1430" s="52" t="s">
        <v>4069</v>
      </c>
      <c r="B1430" s="53" t="s">
        <v>4070</v>
      </c>
    </row>
    <row r="1431" spans="1:9" ht="23.25" x14ac:dyDescent="0.35">
      <c r="A1431" s="52" t="s">
        <v>4071</v>
      </c>
      <c r="B1431" s="53" t="s">
        <v>4072</v>
      </c>
    </row>
    <row r="1432" spans="1:9" ht="23.25" x14ac:dyDescent="0.35">
      <c r="A1432" s="52" t="s">
        <v>4073</v>
      </c>
      <c r="B1432" s="53" t="s">
        <v>4074</v>
      </c>
      <c r="E1432" s="55" t="s">
        <v>4075</v>
      </c>
    </row>
    <row r="1433" spans="1:9" ht="23.25" x14ac:dyDescent="0.35">
      <c r="A1433" s="52" t="s">
        <v>4076</v>
      </c>
      <c r="E1433" s="55" t="s">
        <v>4077</v>
      </c>
    </row>
    <row r="1434" spans="1:9" ht="23.25" x14ac:dyDescent="0.35">
      <c r="A1434" s="52" t="s">
        <v>4078</v>
      </c>
      <c r="E1434" s="55" t="s">
        <v>4079</v>
      </c>
    </row>
    <row r="1435" spans="1:9" ht="23.25" x14ac:dyDescent="0.35">
      <c r="A1435" s="52" t="s">
        <v>4080</v>
      </c>
    </row>
    <row r="1436" spans="1:9" ht="23.25" x14ac:dyDescent="0.35">
      <c r="A1436" s="52" t="s">
        <v>4081</v>
      </c>
      <c r="E1436" s="55" t="s">
        <v>4082</v>
      </c>
    </row>
    <row r="1437" spans="1:9" ht="23.25" x14ac:dyDescent="0.35">
      <c r="A1437" s="52" t="s">
        <v>4083</v>
      </c>
      <c r="B1437" s="53" t="s">
        <v>1520</v>
      </c>
      <c r="E1437" s="55" t="s">
        <v>4084</v>
      </c>
    </row>
    <row r="1438" spans="1:9" ht="23.25" x14ac:dyDescent="0.35">
      <c r="A1438" s="52" t="s">
        <v>4085</v>
      </c>
      <c r="E1438" s="55" t="s">
        <v>4086</v>
      </c>
      <c r="I1438" s="199"/>
    </row>
    <row r="1439" spans="1:9" ht="23.25" x14ac:dyDescent="0.35">
      <c r="A1439" s="52" t="s">
        <v>4087</v>
      </c>
      <c r="B1439" s="53" t="s">
        <v>4088</v>
      </c>
      <c r="I1439" s="199"/>
    </row>
    <row r="1440" spans="1:9" ht="23.25" x14ac:dyDescent="0.35">
      <c r="A1440" s="52" t="s">
        <v>4089</v>
      </c>
      <c r="B1440" s="53" t="s">
        <v>4090</v>
      </c>
      <c r="I1440" s="199"/>
    </row>
    <row r="1441" spans="1:9" ht="23.25" x14ac:dyDescent="0.35">
      <c r="A1441" s="52" t="s">
        <v>2319</v>
      </c>
      <c r="B1441" s="53" t="s">
        <v>4091</v>
      </c>
      <c r="E1441" s="55" t="s">
        <v>2320</v>
      </c>
      <c r="F1441" s="55"/>
      <c r="I1441" s="199"/>
    </row>
    <row r="1442" spans="1:9" ht="23.25" x14ac:dyDescent="0.35">
      <c r="A1442" s="52" t="s">
        <v>4092</v>
      </c>
      <c r="B1442" s="53" t="s">
        <v>4093</v>
      </c>
      <c r="E1442" s="55" t="s">
        <v>4094</v>
      </c>
      <c r="I1442" s="199"/>
    </row>
    <row r="1443" spans="1:9" ht="23.25" x14ac:dyDescent="0.35">
      <c r="A1443" s="52" t="s">
        <v>4081</v>
      </c>
      <c r="B1443" s="53" t="s">
        <v>4095</v>
      </c>
      <c r="C1443" s="54" t="s">
        <v>4096</v>
      </c>
      <c r="E1443" s="55" t="s">
        <v>4097</v>
      </c>
      <c r="I1443" s="199"/>
    </row>
    <row r="1444" spans="1:9" ht="23.25" x14ac:dyDescent="0.35">
      <c r="A1444" s="52" t="s">
        <v>4098</v>
      </c>
      <c r="B1444" s="53" t="s">
        <v>4099</v>
      </c>
      <c r="I1444" s="199"/>
    </row>
    <row r="1445" spans="1:9" ht="23.25" x14ac:dyDescent="0.35">
      <c r="A1445" s="52" t="s">
        <v>1880</v>
      </c>
      <c r="B1445" s="53" t="s">
        <v>1881</v>
      </c>
      <c r="I1445" s="199"/>
    </row>
    <row r="1446" spans="1:9" ht="23.25" x14ac:dyDescent="0.35">
      <c r="A1446" s="52" t="s">
        <v>4100</v>
      </c>
      <c r="B1446" s="53" t="s">
        <v>4101</v>
      </c>
      <c r="D1446" s="55" t="s">
        <v>4102</v>
      </c>
    </row>
    <row r="1447" spans="1:9" ht="23.25" x14ac:dyDescent="0.35">
      <c r="A1447" s="52" t="s">
        <v>4103</v>
      </c>
      <c r="B1447" s="53" t="s">
        <v>4104</v>
      </c>
      <c r="D1447" s="55" t="s">
        <v>4105</v>
      </c>
    </row>
    <row r="1448" spans="1:9" ht="23.25" x14ac:dyDescent="0.35">
      <c r="A1448" s="52" t="s">
        <v>4106</v>
      </c>
      <c r="B1448" s="53" t="s">
        <v>4107</v>
      </c>
      <c r="D1448" s="55" t="s">
        <v>4108</v>
      </c>
    </row>
    <row r="1449" spans="1:9" ht="23.25" x14ac:dyDescent="0.35">
      <c r="A1449" s="52" t="s">
        <v>4109</v>
      </c>
      <c r="B1449" s="53" t="s">
        <v>4110</v>
      </c>
      <c r="D1449" s="55" t="s">
        <v>4111</v>
      </c>
    </row>
    <row r="1450" spans="1:9" ht="23.25" x14ac:dyDescent="0.35">
      <c r="A1450" s="52" t="s">
        <v>4112</v>
      </c>
      <c r="B1450" s="53" t="s">
        <v>4113</v>
      </c>
    </row>
    <row r="1451" spans="1:9" ht="23.25" x14ac:dyDescent="0.35">
      <c r="A1451" s="52" t="s">
        <v>4114</v>
      </c>
      <c r="B1451" s="53" t="s">
        <v>4115</v>
      </c>
    </row>
    <row r="1452" spans="1:9" ht="23.25" x14ac:dyDescent="0.35">
      <c r="A1452" s="52" t="s">
        <v>4116</v>
      </c>
      <c r="B1452" s="53" t="s">
        <v>4117</v>
      </c>
      <c r="D1452" s="55" t="s">
        <v>4118</v>
      </c>
    </row>
    <row r="1453" spans="1:9" ht="23.25" x14ac:dyDescent="0.35">
      <c r="A1453" s="52" t="s">
        <v>4119</v>
      </c>
      <c r="B1453" s="53" t="s">
        <v>4120</v>
      </c>
    </row>
    <row r="1454" spans="1:9" ht="23.25" x14ac:dyDescent="0.35">
      <c r="A1454" s="52" t="s">
        <v>4121</v>
      </c>
      <c r="B1454" s="53" t="s">
        <v>4122</v>
      </c>
    </row>
    <row r="1455" spans="1:9" ht="23.25" x14ac:dyDescent="0.35">
      <c r="A1455" s="52" t="s">
        <v>4123</v>
      </c>
      <c r="B1455" s="53" t="s">
        <v>4124</v>
      </c>
      <c r="C1455" s="54" t="s">
        <v>763</v>
      </c>
      <c r="D1455" s="72" t="s">
        <v>4125</v>
      </c>
    </row>
    <row r="1456" spans="1:9" ht="23.25" x14ac:dyDescent="0.35">
      <c r="A1456" s="52" t="s">
        <v>4126</v>
      </c>
      <c r="B1456" s="53" t="s">
        <v>4127</v>
      </c>
      <c r="C1456" s="54" t="s">
        <v>4128</v>
      </c>
      <c r="D1456" s="72"/>
    </row>
    <row r="1457" spans="1:7" ht="23.25" x14ac:dyDescent="0.35">
      <c r="A1457" s="52" t="s">
        <v>4129</v>
      </c>
      <c r="E1457" s="55" t="s">
        <v>4130</v>
      </c>
      <c r="G1457" s="88"/>
    </row>
    <row r="1458" spans="1:7" ht="23.25" x14ac:dyDescent="0.35">
      <c r="A1458" s="52" t="s">
        <v>4131</v>
      </c>
      <c r="B1458" s="53" t="s">
        <v>4132</v>
      </c>
      <c r="C1458" s="59" t="s">
        <v>4133</v>
      </c>
      <c r="D1458" s="162" t="s">
        <v>4134</v>
      </c>
      <c r="E1458" s="162" t="s">
        <v>4135</v>
      </c>
      <c r="G1458" s="88"/>
    </row>
    <row r="1459" spans="1:7" ht="23.25" x14ac:dyDescent="0.35">
      <c r="A1459" s="52" t="s">
        <v>4136</v>
      </c>
      <c r="B1459" s="53" t="s">
        <v>2710</v>
      </c>
      <c r="C1459" s="59"/>
      <c r="D1459" s="162" t="s">
        <v>4134</v>
      </c>
      <c r="E1459" s="162"/>
      <c r="G1459" s="88"/>
    </row>
    <row r="1460" spans="1:7" ht="23.25" x14ac:dyDescent="0.35">
      <c r="A1460" s="52" t="s">
        <v>4137</v>
      </c>
      <c r="B1460" s="53" t="s">
        <v>4138</v>
      </c>
      <c r="D1460" s="55" t="s">
        <v>4139</v>
      </c>
      <c r="G1460" s="88"/>
    </row>
    <row r="1461" spans="1:7" ht="23.25" x14ac:dyDescent="0.35">
      <c r="A1461" s="52" t="s">
        <v>4100</v>
      </c>
      <c r="B1461" s="53" t="s">
        <v>4140</v>
      </c>
      <c r="G1461" s="88"/>
    </row>
    <row r="1462" spans="1:7" ht="23.25" x14ac:dyDescent="0.35">
      <c r="A1462" s="52" t="s">
        <v>4141</v>
      </c>
      <c r="B1462" s="53" t="s">
        <v>4142</v>
      </c>
      <c r="G1462" s="88"/>
    </row>
    <row r="1463" spans="1:7" ht="23.25" x14ac:dyDescent="0.35">
      <c r="A1463" s="52" t="s">
        <v>4143</v>
      </c>
      <c r="C1463" s="54" t="s">
        <v>4144</v>
      </c>
      <c r="G1463" s="88"/>
    </row>
    <row r="1464" spans="1:7" ht="23.25" x14ac:dyDescent="0.35">
      <c r="A1464" s="52" t="s">
        <v>4145</v>
      </c>
      <c r="B1464" s="53" t="s">
        <v>4146</v>
      </c>
      <c r="G1464" s="88"/>
    </row>
    <row r="1465" spans="1:7" ht="23.25" x14ac:dyDescent="0.35">
      <c r="A1465" s="52" t="s">
        <v>4147</v>
      </c>
      <c r="B1465" s="53" t="s">
        <v>4148</v>
      </c>
      <c r="C1465" s="54" t="s">
        <v>4149</v>
      </c>
      <c r="G1465" s="88"/>
    </row>
    <row r="1466" spans="1:7" ht="23.25" x14ac:dyDescent="0.35">
      <c r="A1466" s="52" t="s">
        <v>4150</v>
      </c>
      <c r="E1466" s="55" t="s">
        <v>4151</v>
      </c>
      <c r="G1466" s="88"/>
    </row>
    <row r="1467" spans="1:7" ht="23.25" x14ac:dyDescent="0.35">
      <c r="A1467" s="52" t="s">
        <v>4152</v>
      </c>
      <c r="B1467" s="53" t="s">
        <v>4153</v>
      </c>
      <c r="C1467" s="54" t="s">
        <v>4154</v>
      </c>
      <c r="D1467" s="55" t="s">
        <v>4155</v>
      </c>
      <c r="E1467" s="55" t="s">
        <v>4156</v>
      </c>
      <c r="F1467" s="82" t="s">
        <v>4157</v>
      </c>
      <c r="G1467" s="88"/>
    </row>
    <row r="1468" spans="1:7" ht="23.25" x14ac:dyDescent="0.35">
      <c r="A1468" s="52" t="s">
        <v>4158</v>
      </c>
      <c r="B1468" s="53" t="s">
        <v>4159</v>
      </c>
      <c r="G1468" s="88"/>
    </row>
    <row r="1469" spans="1:7" ht="23.25" x14ac:dyDescent="0.35">
      <c r="A1469" s="52" t="s">
        <v>4160</v>
      </c>
      <c r="C1469" s="54" t="s">
        <v>1876</v>
      </c>
      <c r="E1469" s="55" t="s">
        <v>1877</v>
      </c>
      <c r="G1469" s="88"/>
    </row>
    <row r="1470" spans="1:7" ht="23.25" x14ac:dyDescent="0.35">
      <c r="A1470" s="52" t="s">
        <v>4161</v>
      </c>
      <c r="E1470" s="55" t="s">
        <v>4162</v>
      </c>
    </row>
    <row r="1471" spans="1:7" ht="23.25" x14ac:dyDescent="0.35">
      <c r="A1471" s="52" t="s">
        <v>4163</v>
      </c>
      <c r="B1471" s="53" t="s">
        <v>4164</v>
      </c>
      <c r="C1471" s="54" t="s">
        <v>4165</v>
      </c>
      <c r="G1471" s="88"/>
    </row>
    <row r="1472" spans="1:7" ht="23.25" x14ac:dyDescent="0.35">
      <c r="A1472" s="52" t="s">
        <v>4143</v>
      </c>
      <c r="C1472" s="54" t="s">
        <v>4166</v>
      </c>
      <c r="G1472" s="88"/>
    </row>
    <row r="1473" spans="1:7" ht="23.25" x14ac:dyDescent="0.35">
      <c r="A1473" s="52" t="s">
        <v>4167</v>
      </c>
      <c r="C1473" s="54" t="s">
        <v>4168</v>
      </c>
      <c r="G1473" s="88"/>
    </row>
    <row r="1474" spans="1:7" ht="23.25" x14ac:dyDescent="0.35">
      <c r="A1474" s="52" t="s">
        <v>4169</v>
      </c>
      <c r="B1474" s="53" t="s">
        <v>4170</v>
      </c>
    </row>
    <row r="1475" spans="1:7" ht="23.25" x14ac:dyDescent="0.35">
      <c r="A1475" s="52" t="s">
        <v>4171</v>
      </c>
      <c r="B1475" s="53" t="s">
        <v>4172</v>
      </c>
      <c r="G1475" s="88"/>
    </row>
    <row r="1476" spans="1:7" ht="23.25" x14ac:dyDescent="0.35">
      <c r="A1476" s="52" t="s">
        <v>4173</v>
      </c>
      <c r="B1476" s="53" t="s">
        <v>1661</v>
      </c>
      <c r="G1476" s="88"/>
    </row>
    <row r="1477" spans="1:7" ht="23.25" x14ac:dyDescent="0.35">
      <c r="A1477" s="52" t="s">
        <v>4174</v>
      </c>
      <c r="B1477" s="53" t="s">
        <v>2425</v>
      </c>
      <c r="G1477" s="88"/>
    </row>
    <row r="1478" spans="1:7" ht="23.25" x14ac:dyDescent="0.35">
      <c r="A1478" s="52" t="s">
        <v>4175</v>
      </c>
      <c r="E1478" s="55" t="s">
        <v>3216</v>
      </c>
    </row>
    <row r="1479" spans="1:7" ht="23.25" x14ac:dyDescent="0.35">
      <c r="A1479" s="52" t="s">
        <v>4123</v>
      </c>
      <c r="C1479" s="54" t="s">
        <v>4165</v>
      </c>
    </row>
    <row r="1480" spans="1:7" ht="23.25" x14ac:dyDescent="0.35">
      <c r="A1480" s="52" t="s">
        <v>4176</v>
      </c>
      <c r="B1480" s="53" t="s">
        <v>3023</v>
      </c>
    </row>
    <row r="1481" spans="1:7" ht="23.25" x14ac:dyDescent="0.35">
      <c r="A1481" s="52" t="s">
        <v>4177</v>
      </c>
      <c r="B1481" s="53" t="s">
        <v>4178</v>
      </c>
      <c r="E1481" s="55" t="s">
        <v>4179</v>
      </c>
    </row>
    <row r="1482" spans="1:7" ht="23.25" x14ac:dyDescent="0.35">
      <c r="A1482" s="52" t="s">
        <v>4180</v>
      </c>
      <c r="B1482" s="53" t="s">
        <v>4181</v>
      </c>
    </row>
    <row r="1483" spans="1:7" ht="23.25" x14ac:dyDescent="0.35">
      <c r="A1483" s="52" t="s">
        <v>4182</v>
      </c>
      <c r="B1483" s="53" t="s">
        <v>4183</v>
      </c>
    </row>
    <row r="1484" spans="1:7" ht="23.25" x14ac:dyDescent="0.35">
      <c r="A1484" s="52" t="s">
        <v>4184</v>
      </c>
      <c r="B1484" s="53" t="s">
        <v>4185</v>
      </c>
    </row>
    <row r="1485" spans="1:7" ht="29.25" customHeight="1" x14ac:dyDescent="0.35">
      <c r="A1485" s="52" t="s">
        <v>4186</v>
      </c>
      <c r="B1485" s="53" t="s">
        <v>4187</v>
      </c>
    </row>
    <row r="1486" spans="1:7" ht="23.25" x14ac:dyDescent="0.35">
      <c r="A1486" s="52" t="s">
        <v>4188</v>
      </c>
      <c r="C1486" s="54" t="s">
        <v>4189</v>
      </c>
    </row>
    <row r="1487" spans="1:7" ht="23.25" x14ac:dyDescent="0.35">
      <c r="A1487" s="52" t="s">
        <v>4190</v>
      </c>
      <c r="B1487" s="53" t="s">
        <v>4191</v>
      </c>
      <c r="C1487" s="54" t="s">
        <v>4192</v>
      </c>
      <c r="D1487" s="227" t="s">
        <v>4193</v>
      </c>
      <c r="E1487" s="55" t="s">
        <v>4194</v>
      </c>
      <c r="F1487" s="47" t="s">
        <v>4195</v>
      </c>
    </row>
    <row r="1488" spans="1:7" ht="23.25" x14ac:dyDescent="0.35">
      <c r="A1488" s="52" t="s">
        <v>4196</v>
      </c>
      <c r="B1488" s="53" t="s">
        <v>4197</v>
      </c>
      <c r="C1488" s="54" t="s">
        <v>4198</v>
      </c>
    </row>
    <row r="1489" spans="1:5" ht="24" thickBot="1" x14ac:dyDescent="0.4">
      <c r="A1489" s="52" t="s">
        <v>4199</v>
      </c>
      <c r="B1489" s="53" t="s">
        <v>4200</v>
      </c>
    </row>
    <row r="1490" spans="1:5" ht="23.45" customHeight="1" x14ac:dyDescent="0.25">
      <c r="A1490" s="571" t="s">
        <v>4201</v>
      </c>
      <c r="B1490" s="573"/>
      <c r="C1490" s="575" t="s">
        <v>4202</v>
      </c>
      <c r="D1490" s="577"/>
      <c r="E1490" s="577"/>
    </row>
    <row r="1491" spans="1:5" ht="26.45" customHeight="1" x14ac:dyDescent="0.25">
      <c r="A1491" s="572"/>
      <c r="B1491" s="574"/>
      <c r="C1491" s="576"/>
      <c r="D1491" s="578"/>
      <c r="E1491" s="578"/>
    </row>
    <row r="1492" spans="1:5" ht="23.25" x14ac:dyDescent="0.35">
      <c r="A1492" s="169" t="s">
        <v>4203</v>
      </c>
      <c r="B1492" s="53" t="s">
        <v>4204</v>
      </c>
      <c r="C1492" s="91"/>
      <c r="D1492" s="55" t="s">
        <v>4205</v>
      </c>
    </row>
    <row r="1493" spans="1:5" ht="50.45" customHeight="1" x14ac:dyDescent="0.35">
      <c r="A1493" s="169" t="s">
        <v>4206</v>
      </c>
      <c r="B1493" s="53" t="s">
        <v>4207</v>
      </c>
      <c r="C1493" s="54" t="s">
        <v>4208</v>
      </c>
      <c r="D1493" s="72" t="s">
        <v>4209</v>
      </c>
    </row>
    <row r="1494" spans="1:5" ht="23.25" x14ac:dyDescent="0.35">
      <c r="A1494" s="52" t="s">
        <v>4210</v>
      </c>
      <c r="B1494" s="53" t="s">
        <v>4211</v>
      </c>
    </row>
    <row r="1495" spans="1:5" ht="23.25" x14ac:dyDescent="0.35">
      <c r="A1495" s="52" t="s">
        <v>4212</v>
      </c>
      <c r="B1495" s="68" t="s">
        <v>4213</v>
      </c>
      <c r="C1495" s="70" t="s">
        <v>4214</v>
      </c>
      <c r="D1495" s="56"/>
      <c r="E1495" s="94" t="s">
        <v>4215</v>
      </c>
    </row>
    <row r="1496" spans="1:5" ht="23.25" x14ac:dyDescent="0.35">
      <c r="A1496" s="52" t="s">
        <v>4216</v>
      </c>
      <c r="B1496" s="68" t="s">
        <v>4217</v>
      </c>
      <c r="C1496" s="70"/>
      <c r="D1496" s="56"/>
      <c r="E1496" s="94"/>
    </row>
    <row r="1497" spans="1:5" ht="23.25" x14ac:dyDescent="0.35">
      <c r="A1497" s="52" t="s">
        <v>4218</v>
      </c>
      <c r="B1497" s="53" t="s">
        <v>4219</v>
      </c>
    </row>
    <row r="1498" spans="1:5" ht="23.25" x14ac:dyDescent="0.35">
      <c r="A1498" s="52" t="s">
        <v>4220</v>
      </c>
      <c r="B1498" s="53" t="s">
        <v>4221</v>
      </c>
    </row>
    <row r="1499" spans="1:5" ht="42" x14ac:dyDescent="0.35">
      <c r="A1499" s="169" t="s">
        <v>4222</v>
      </c>
      <c r="B1499" s="53" t="s">
        <v>4223</v>
      </c>
    </row>
    <row r="1500" spans="1:5" ht="19.5" customHeight="1" x14ac:dyDescent="0.35">
      <c r="A1500" s="169" t="s">
        <v>4224</v>
      </c>
      <c r="C1500" s="54" t="s">
        <v>4225</v>
      </c>
    </row>
    <row r="1501" spans="1:5" ht="23.25" x14ac:dyDescent="0.35">
      <c r="A1501" s="169" t="s">
        <v>4226</v>
      </c>
      <c r="B1501" s="53" t="s">
        <v>4227</v>
      </c>
      <c r="C1501" s="54" t="s">
        <v>4228</v>
      </c>
      <c r="D1501" s="55" t="s">
        <v>4229</v>
      </c>
    </row>
    <row r="1502" spans="1:5" ht="23.25" x14ac:dyDescent="0.35">
      <c r="A1502" s="52" t="s">
        <v>4230</v>
      </c>
      <c r="B1502" s="53" t="s">
        <v>4231</v>
      </c>
    </row>
    <row r="1503" spans="1:5" ht="23.25" x14ac:dyDescent="0.35">
      <c r="A1503" s="52" t="s">
        <v>4232</v>
      </c>
      <c r="B1503" s="53" t="s">
        <v>4233</v>
      </c>
    </row>
    <row r="1504" spans="1:5" ht="23.25" x14ac:dyDescent="0.35">
      <c r="A1504" s="52" t="s">
        <v>4234</v>
      </c>
      <c r="B1504" s="53" t="s">
        <v>4235</v>
      </c>
      <c r="C1504" s="54" t="s">
        <v>4236</v>
      </c>
    </row>
    <row r="1505" spans="1:7" ht="23.25" x14ac:dyDescent="0.35">
      <c r="A1505" s="52" t="s">
        <v>4237</v>
      </c>
      <c r="B1505" s="53" t="s">
        <v>4238</v>
      </c>
    </row>
    <row r="1506" spans="1:7" ht="23.25" x14ac:dyDescent="0.35">
      <c r="A1506" s="52" t="s">
        <v>4239</v>
      </c>
      <c r="B1506" s="53" t="s">
        <v>4240</v>
      </c>
      <c r="G1506" s="88"/>
    </row>
    <row r="1507" spans="1:7" ht="23.25" x14ac:dyDescent="0.35">
      <c r="A1507" s="52" t="s">
        <v>4241</v>
      </c>
      <c r="B1507" s="53" t="s">
        <v>4242</v>
      </c>
      <c r="G1507" s="88"/>
    </row>
    <row r="1508" spans="1:7" ht="23.25" x14ac:dyDescent="0.35">
      <c r="A1508" s="52" t="s">
        <v>4243</v>
      </c>
      <c r="B1508" s="53" t="s">
        <v>4244</v>
      </c>
    </row>
    <row r="1509" spans="1:7" ht="23.25" x14ac:dyDescent="0.35">
      <c r="A1509" s="52" t="s">
        <v>4245</v>
      </c>
      <c r="B1509" s="53" t="s">
        <v>4246</v>
      </c>
    </row>
    <row r="1510" spans="1:7" ht="23.25" x14ac:dyDescent="0.35">
      <c r="A1510" s="52" t="s">
        <v>4247</v>
      </c>
      <c r="B1510" s="53" t="s">
        <v>4248</v>
      </c>
      <c r="G1510" s="82" t="s">
        <v>4249</v>
      </c>
    </row>
    <row r="1511" spans="1:7" ht="23.25" x14ac:dyDescent="0.35">
      <c r="A1511" s="52" t="s">
        <v>4250</v>
      </c>
      <c r="B1511" s="53" t="s">
        <v>4251</v>
      </c>
      <c r="C1511" s="74" t="s">
        <v>4252</v>
      </c>
      <c r="D1511" s="55" t="s">
        <v>4253</v>
      </c>
      <c r="E1511" s="74" t="s">
        <v>4254</v>
      </c>
    </row>
    <row r="1512" spans="1:7" ht="19.5" customHeight="1" x14ac:dyDescent="0.35">
      <c r="A1512" s="52" t="s">
        <v>4255</v>
      </c>
      <c r="B1512" s="53" t="s">
        <v>4256</v>
      </c>
      <c r="C1512" s="54" t="s">
        <v>4257</v>
      </c>
    </row>
    <row r="1513" spans="1:7" ht="29.25" customHeight="1" x14ac:dyDescent="0.35">
      <c r="A1513" s="52" t="s">
        <v>4258</v>
      </c>
      <c r="B1513" s="53" t="s">
        <v>1335</v>
      </c>
    </row>
    <row r="1514" spans="1:7" ht="23.25" x14ac:dyDescent="0.35">
      <c r="A1514" s="52" t="s">
        <v>4259</v>
      </c>
      <c r="B1514" s="53" t="s">
        <v>4260</v>
      </c>
      <c r="D1514" s="55" t="s">
        <v>642</v>
      </c>
    </row>
    <row r="1515" spans="1:7" ht="46.5" x14ac:dyDescent="0.25">
      <c r="A1515" s="212" t="s">
        <v>4261</v>
      </c>
      <c r="B1515" s="83" t="s">
        <v>3610</v>
      </c>
      <c r="C1515" s="86" t="s">
        <v>3611</v>
      </c>
      <c r="D1515" s="179" t="s">
        <v>3612</v>
      </c>
      <c r="E1515" s="89" t="s">
        <v>3613</v>
      </c>
    </row>
    <row r="1516" spans="1:7" ht="23.25" x14ac:dyDescent="0.25">
      <c r="A1516" s="212" t="s">
        <v>4262</v>
      </c>
      <c r="B1516" s="83" t="s">
        <v>4263</v>
      </c>
      <c r="C1516" s="86" t="s">
        <v>4264</v>
      </c>
      <c r="D1516" s="179" t="s">
        <v>4265</v>
      </c>
      <c r="E1516" s="89"/>
    </row>
    <row r="1517" spans="1:7" ht="23.25" x14ac:dyDescent="0.35">
      <c r="A1517" s="52" t="s">
        <v>4266</v>
      </c>
      <c r="B1517" s="53" t="s">
        <v>4267</v>
      </c>
      <c r="E1517" s="228" t="s">
        <v>4268</v>
      </c>
    </row>
    <row r="1518" spans="1:7" ht="23.25" x14ac:dyDescent="0.35">
      <c r="A1518" s="52" t="s">
        <v>4269</v>
      </c>
      <c r="B1518" s="137" t="s">
        <v>4270</v>
      </c>
    </row>
    <row r="1519" spans="1:7" ht="23.25" x14ac:dyDescent="0.35">
      <c r="A1519" s="52" t="s">
        <v>4271</v>
      </c>
      <c r="B1519" s="53" t="s">
        <v>4272</v>
      </c>
      <c r="C1519" s="54" t="s">
        <v>4273</v>
      </c>
    </row>
    <row r="1520" spans="1:7" ht="23.25" x14ac:dyDescent="0.35">
      <c r="A1520" s="52" t="s">
        <v>4274</v>
      </c>
      <c r="B1520" s="53" t="s">
        <v>4275</v>
      </c>
    </row>
    <row r="1521" spans="1:8" ht="23.25" x14ac:dyDescent="0.35">
      <c r="A1521" s="52" t="s">
        <v>4276</v>
      </c>
      <c r="B1521" s="53" t="s">
        <v>4277</v>
      </c>
    </row>
    <row r="1522" spans="1:8" ht="23.25" x14ac:dyDescent="0.35">
      <c r="A1522" s="52" t="s">
        <v>4278</v>
      </c>
      <c r="B1522" s="53" t="s">
        <v>4279</v>
      </c>
    </row>
    <row r="1523" spans="1:8" ht="23.25" x14ac:dyDescent="0.35">
      <c r="A1523" s="52" t="s">
        <v>4280</v>
      </c>
      <c r="B1523" s="53" t="s">
        <v>4281</v>
      </c>
      <c r="C1523" s="70"/>
      <c r="E1523" s="47"/>
      <c r="H1523" s="63" t="s">
        <v>4282</v>
      </c>
    </row>
    <row r="1524" spans="1:8" ht="23.25" x14ac:dyDescent="0.35">
      <c r="A1524" s="52" t="s">
        <v>4283</v>
      </c>
      <c r="B1524" s="68" t="s">
        <v>4284</v>
      </c>
      <c r="C1524" s="70" t="s">
        <v>4285</v>
      </c>
      <c r="D1524" s="72" t="s">
        <v>4286</v>
      </c>
      <c r="E1524" s="66"/>
      <c r="F1524" s="66" t="s">
        <v>4287</v>
      </c>
    </row>
    <row r="1525" spans="1:8" ht="23.25" x14ac:dyDescent="0.35">
      <c r="A1525" s="52" t="s">
        <v>4288</v>
      </c>
      <c r="B1525" s="53" t="s">
        <v>4289</v>
      </c>
    </row>
    <row r="1526" spans="1:8" ht="23.25" x14ac:dyDescent="0.35">
      <c r="A1526" s="52" t="s">
        <v>4290</v>
      </c>
      <c r="B1526" s="53" t="s">
        <v>4291</v>
      </c>
    </row>
    <row r="1527" spans="1:8" ht="23.25" x14ac:dyDescent="0.35">
      <c r="A1527" s="52" t="s">
        <v>4292</v>
      </c>
      <c r="B1527" s="53" t="s">
        <v>4293</v>
      </c>
    </row>
    <row r="1528" spans="1:8" ht="23.25" x14ac:dyDescent="0.35">
      <c r="A1528" s="52" t="s">
        <v>4294</v>
      </c>
      <c r="B1528" s="53" t="s">
        <v>4295</v>
      </c>
    </row>
    <row r="1529" spans="1:8" ht="23.25" x14ac:dyDescent="0.35">
      <c r="A1529" s="52" t="s">
        <v>4296</v>
      </c>
      <c r="B1529" s="53" t="s">
        <v>4297</v>
      </c>
    </row>
    <row r="1530" spans="1:8" ht="23.25" x14ac:dyDescent="0.35">
      <c r="A1530" s="52" t="s">
        <v>4298</v>
      </c>
      <c r="B1530" s="53" t="s">
        <v>4299</v>
      </c>
    </row>
    <row r="1531" spans="1:8" ht="23.25" x14ac:dyDescent="0.35">
      <c r="A1531" s="52" t="s">
        <v>4300</v>
      </c>
      <c r="B1531" s="53" t="s">
        <v>4301</v>
      </c>
    </row>
    <row r="1532" spans="1:8" ht="23.25" x14ac:dyDescent="0.35">
      <c r="A1532" s="52" t="s">
        <v>4302</v>
      </c>
      <c r="B1532" s="53" t="s">
        <v>4303</v>
      </c>
    </row>
    <row r="1533" spans="1:8" ht="23.25" x14ac:dyDescent="0.35">
      <c r="A1533" s="52" t="s">
        <v>4304</v>
      </c>
      <c r="B1533" s="53" t="s">
        <v>4305</v>
      </c>
    </row>
    <row r="1534" spans="1:8" ht="23.25" x14ac:dyDescent="0.35">
      <c r="A1534" s="52" t="s">
        <v>4306</v>
      </c>
      <c r="B1534" s="53" t="s">
        <v>4289</v>
      </c>
      <c r="D1534" s="55" t="s">
        <v>4291</v>
      </c>
    </row>
    <row r="1535" spans="1:8" ht="23.25" x14ac:dyDescent="0.35">
      <c r="A1535" s="52" t="s">
        <v>4307</v>
      </c>
      <c r="B1535" s="53" t="s">
        <v>4308</v>
      </c>
      <c r="C1535" s="54" t="s">
        <v>4309</v>
      </c>
      <c r="D1535" s="55" t="s">
        <v>4205</v>
      </c>
    </row>
    <row r="1536" spans="1:8" ht="23.25" x14ac:dyDescent="0.35">
      <c r="A1536" s="229" t="s">
        <v>4310</v>
      </c>
      <c r="B1536" s="53" t="s">
        <v>4311</v>
      </c>
    </row>
    <row r="1537" spans="1:6" ht="23.25" x14ac:dyDescent="0.35">
      <c r="A1537" s="52" t="s">
        <v>4312</v>
      </c>
      <c r="B1537" s="53" t="s">
        <v>4260</v>
      </c>
    </row>
    <row r="1538" spans="1:6" ht="23.25" x14ac:dyDescent="0.35">
      <c r="A1538" s="52" t="s">
        <v>4296</v>
      </c>
      <c r="B1538" s="53" t="s">
        <v>4297</v>
      </c>
    </row>
    <row r="1539" spans="1:6" ht="23.25" x14ac:dyDescent="0.35">
      <c r="A1539" s="52" t="s">
        <v>4313</v>
      </c>
      <c r="B1539" s="53" t="s">
        <v>4314</v>
      </c>
    </row>
    <row r="1540" spans="1:6" ht="23.25" x14ac:dyDescent="0.35">
      <c r="A1540" s="52" t="s">
        <v>4315</v>
      </c>
      <c r="B1540" s="53" t="s">
        <v>634</v>
      </c>
    </row>
    <row r="1541" spans="1:6" ht="23.25" x14ac:dyDescent="0.35">
      <c r="A1541" s="52" t="s">
        <v>4316</v>
      </c>
      <c r="B1541" s="53" t="s">
        <v>4317</v>
      </c>
      <c r="C1541" s="190" t="s">
        <v>4318</v>
      </c>
      <c r="D1541" s="230" t="s">
        <v>4319</v>
      </c>
    </row>
    <row r="1542" spans="1:6" ht="23.25" x14ac:dyDescent="0.35">
      <c r="A1542" s="52" t="s">
        <v>4320</v>
      </c>
      <c r="B1542" s="53" t="s">
        <v>4321</v>
      </c>
      <c r="C1542" s="102" t="s">
        <v>4322</v>
      </c>
      <c r="D1542" s="55" t="s">
        <v>4323</v>
      </c>
      <c r="E1542" s="55" t="s">
        <v>4324</v>
      </c>
      <c r="F1542" s="47" t="s">
        <v>4325</v>
      </c>
    </row>
    <row r="1543" spans="1:6" ht="23.25" x14ac:dyDescent="0.35">
      <c r="A1543" s="52" t="s">
        <v>4326</v>
      </c>
      <c r="B1543" s="53" t="s">
        <v>4327</v>
      </c>
      <c r="C1543" s="102" t="s">
        <v>4328</v>
      </c>
      <c r="D1543" s="55" t="s">
        <v>4329</v>
      </c>
    </row>
    <row r="1544" spans="1:6" ht="23.25" x14ac:dyDescent="0.35">
      <c r="A1544" s="52" t="s">
        <v>4330</v>
      </c>
      <c r="B1544" s="53" t="s">
        <v>4331</v>
      </c>
      <c r="C1544" s="54" t="s">
        <v>4332</v>
      </c>
    </row>
    <row r="1545" spans="1:6" ht="23.25" x14ac:dyDescent="0.35">
      <c r="A1545" s="52" t="s">
        <v>4333</v>
      </c>
    </row>
    <row r="1546" spans="1:6" ht="23.25" x14ac:dyDescent="0.35">
      <c r="A1546" s="52" t="s">
        <v>4334</v>
      </c>
      <c r="B1546" s="53" t="s">
        <v>4335</v>
      </c>
    </row>
    <row r="1547" spans="1:6" ht="23.25" x14ac:dyDescent="0.35">
      <c r="A1547" s="52" t="s">
        <v>4336</v>
      </c>
      <c r="B1547" s="53" t="s">
        <v>4337</v>
      </c>
    </row>
    <row r="1548" spans="1:6" ht="23.25" x14ac:dyDescent="0.35">
      <c r="A1548" s="52" t="s">
        <v>4338</v>
      </c>
      <c r="B1548" s="53" t="s">
        <v>4339</v>
      </c>
    </row>
    <row r="1549" spans="1:6" ht="23.25" x14ac:dyDescent="0.35">
      <c r="A1549" s="52" t="s">
        <v>4340</v>
      </c>
      <c r="C1549" s="54" t="s">
        <v>4341</v>
      </c>
    </row>
    <row r="1550" spans="1:6" ht="23.25" x14ac:dyDescent="0.35">
      <c r="A1550" s="52" t="s">
        <v>4342</v>
      </c>
      <c r="B1550" s="53" t="s">
        <v>716</v>
      </c>
    </row>
    <row r="1551" spans="1:6" ht="23.25" x14ac:dyDescent="0.35">
      <c r="A1551" s="52" t="s">
        <v>4292</v>
      </c>
      <c r="B1551" s="137" t="s">
        <v>4343</v>
      </c>
    </row>
    <row r="1552" spans="1:6" ht="23.25" x14ac:dyDescent="0.35">
      <c r="A1552" s="52" t="s">
        <v>4344</v>
      </c>
      <c r="C1552" s="54" t="s">
        <v>4345</v>
      </c>
    </row>
    <row r="1553" spans="1:7" ht="23.25" x14ac:dyDescent="0.35">
      <c r="A1553" s="52" t="s">
        <v>4346</v>
      </c>
      <c r="B1553" s="53" t="s">
        <v>4347</v>
      </c>
      <c r="C1553" s="54" t="s">
        <v>4348</v>
      </c>
    </row>
    <row r="1554" spans="1:7" ht="23.25" x14ac:dyDescent="0.35">
      <c r="A1554" s="52" t="s">
        <v>4349</v>
      </c>
      <c r="E1554" s="55" t="s">
        <v>710</v>
      </c>
    </row>
    <row r="1555" spans="1:7" ht="23.25" x14ac:dyDescent="0.35">
      <c r="A1555" s="52" t="s">
        <v>4350</v>
      </c>
      <c r="B1555" s="53" t="s">
        <v>4351</v>
      </c>
    </row>
    <row r="1556" spans="1:7" ht="23.25" x14ac:dyDescent="0.35">
      <c r="A1556" s="52" t="s">
        <v>4352</v>
      </c>
      <c r="B1556" s="53" t="s">
        <v>4353</v>
      </c>
    </row>
    <row r="1557" spans="1:7" ht="23.25" x14ac:dyDescent="0.35">
      <c r="A1557" s="52" t="s">
        <v>4354</v>
      </c>
      <c r="B1557" s="53" t="s">
        <v>4355</v>
      </c>
    </row>
    <row r="1558" spans="1:7" ht="23.25" x14ac:dyDescent="0.35">
      <c r="A1558" s="52" t="s">
        <v>4356</v>
      </c>
      <c r="B1558" s="53" t="s">
        <v>4357</v>
      </c>
      <c r="C1558" s="54" t="s">
        <v>4358</v>
      </c>
      <c r="D1558" s="55" t="s">
        <v>4359</v>
      </c>
    </row>
    <row r="1559" spans="1:7" ht="23.25" x14ac:dyDescent="0.35">
      <c r="A1559" s="52" t="s">
        <v>4360</v>
      </c>
      <c r="B1559" s="53" t="s">
        <v>4361</v>
      </c>
      <c r="G1559" s="199"/>
    </row>
    <row r="1560" spans="1:7" ht="23.25" x14ac:dyDescent="0.35">
      <c r="A1560" s="52" t="s">
        <v>4362</v>
      </c>
      <c r="B1560" s="53" t="s">
        <v>4363</v>
      </c>
      <c r="G1560" s="199"/>
    </row>
    <row r="1561" spans="1:7" ht="23.25" x14ac:dyDescent="0.35">
      <c r="A1561" s="52" t="s">
        <v>4364</v>
      </c>
      <c r="B1561" s="53" t="s">
        <v>4365</v>
      </c>
      <c r="F1561" s="231" t="s">
        <v>4366</v>
      </c>
    </row>
    <row r="1562" spans="1:7" ht="23.25" x14ac:dyDescent="0.35">
      <c r="A1562" s="52" t="s">
        <v>4367</v>
      </c>
      <c r="B1562" s="53" t="s">
        <v>4368</v>
      </c>
      <c r="D1562" s="55" t="s">
        <v>4369</v>
      </c>
      <c r="E1562" s="231" t="s">
        <v>4370</v>
      </c>
    </row>
    <row r="1563" spans="1:7" ht="23.25" x14ac:dyDescent="0.35">
      <c r="A1563" s="52" t="s">
        <v>4371</v>
      </c>
      <c r="C1563" s="54" t="s">
        <v>4372</v>
      </c>
      <c r="E1563" s="55" t="s">
        <v>1654</v>
      </c>
      <c r="G1563" s="199"/>
    </row>
    <row r="1564" spans="1:7" ht="23.25" x14ac:dyDescent="0.35">
      <c r="A1564" s="52" t="s">
        <v>4373</v>
      </c>
      <c r="B1564" s="128" t="s">
        <v>4374</v>
      </c>
      <c r="G1564" s="199"/>
    </row>
    <row r="1565" spans="1:7" ht="23.25" x14ac:dyDescent="0.35">
      <c r="A1565" s="52" t="s">
        <v>4375</v>
      </c>
      <c r="B1565" s="53" t="s">
        <v>4376</v>
      </c>
      <c r="C1565" s="54" t="s">
        <v>4377</v>
      </c>
      <c r="D1565" s="55" t="s">
        <v>4378</v>
      </c>
      <c r="G1565" s="199"/>
    </row>
    <row r="1566" spans="1:7" ht="23.25" x14ac:dyDescent="0.35">
      <c r="A1566" s="52" t="s">
        <v>4379</v>
      </c>
      <c r="C1566" s="54" t="s">
        <v>4380</v>
      </c>
      <c r="G1566" s="199"/>
    </row>
    <row r="1567" spans="1:7" ht="23.25" x14ac:dyDescent="0.35">
      <c r="A1567" s="52" t="s">
        <v>4381</v>
      </c>
      <c r="B1567" s="53" t="s">
        <v>4382</v>
      </c>
      <c r="E1567" s="55" t="s">
        <v>4383</v>
      </c>
      <c r="G1567" s="199"/>
    </row>
    <row r="1568" spans="1:7" ht="23.25" x14ac:dyDescent="0.35">
      <c r="A1568" s="52" t="s">
        <v>4384</v>
      </c>
      <c r="B1568" s="53" t="s">
        <v>4385</v>
      </c>
      <c r="C1568" s="54" t="s">
        <v>4386</v>
      </c>
      <c r="G1568" s="199"/>
    </row>
    <row r="1569" spans="1:7" ht="23.25" x14ac:dyDescent="0.35">
      <c r="A1569" s="52" t="s">
        <v>4387</v>
      </c>
      <c r="B1569" s="53" t="s">
        <v>4388</v>
      </c>
      <c r="G1569" s="199"/>
    </row>
    <row r="1570" spans="1:7" ht="23.25" x14ac:dyDescent="0.35">
      <c r="A1570" s="52" t="s">
        <v>4389</v>
      </c>
      <c r="B1570" s="53" t="s">
        <v>4390</v>
      </c>
      <c r="C1570" s="54" t="s">
        <v>4391</v>
      </c>
      <c r="G1570" s="199"/>
    </row>
    <row r="1571" spans="1:7" ht="23.25" x14ac:dyDescent="0.35">
      <c r="A1571" s="52" t="s">
        <v>4392</v>
      </c>
      <c r="E1571" s="55" t="s">
        <v>863</v>
      </c>
      <c r="G1571" s="199"/>
    </row>
    <row r="1572" spans="1:7" ht="23.25" x14ac:dyDescent="0.35">
      <c r="A1572" s="52" t="s">
        <v>4393</v>
      </c>
      <c r="C1572" s="54" t="s">
        <v>4394</v>
      </c>
    </row>
    <row r="1573" spans="1:7" ht="23.25" x14ac:dyDescent="0.35">
      <c r="A1573" s="52" t="s">
        <v>4395</v>
      </c>
      <c r="B1573" s="53" t="s">
        <v>4396</v>
      </c>
    </row>
    <row r="1574" spans="1:7" ht="23.25" x14ac:dyDescent="0.35">
      <c r="A1574" s="52" t="s">
        <v>4397</v>
      </c>
      <c r="B1574" s="53" t="s">
        <v>4398</v>
      </c>
      <c r="C1574" s="54" t="s">
        <v>4399</v>
      </c>
      <c r="D1574" s="55" t="s">
        <v>4400</v>
      </c>
      <c r="E1574" s="232" t="s">
        <v>4401</v>
      </c>
    </row>
    <row r="1575" spans="1:7" ht="23.25" x14ac:dyDescent="0.35">
      <c r="A1575" s="52" t="s">
        <v>4402</v>
      </c>
      <c r="C1575" s="54" t="s">
        <v>4403</v>
      </c>
    </row>
    <row r="1576" spans="1:7" ht="23.25" x14ac:dyDescent="0.35">
      <c r="A1576" s="52" t="s">
        <v>4404</v>
      </c>
      <c r="B1576" s="53" t="s">
        <v>4405</v>
      </c>
      <c r="C1576" s="54" t="s">
        <v>4406</v>
      </c>
      <c r="D1576" s="55" t="s">
        <v>4407</v>
      </c>
    </row>
    <row r="1577" spans="1:7" ht="23.25" x14ac:dyDescent="0.35">
      <c r="A1577" s="52" t="s">
        <v>4408</v>
      </c>
      <c r="B1577" s="53" t="s">
        <v>4409</v>
      </c>
      <c r="C1577" s="233" t="s">
        <v>4410</v>
      </c>
      <c r="D1577" s="55" t="s">
        <v>4411</v>
      </c>
      <c r="E1577" s="55" t="s">
        <v>4412</v>
      </c>
    </row>
    <row r="1578" spans="1:7" ht="23.25" x14ac:dyDescent="0.35">
      <c r="A1578" s="52" t="s">
        <v>4413</v>
      </c>
      <c r="B1578" s="53" t="s">
        <v>4414</v>
      </c>
      <c r="D1578" s="55" t="s">
        <v>4415</v>
      </c>
      <c r="E1578" s="162"/>
    </row>
    <row r="1579" spans="1:7" ht="23.25" x14ac:dyDescent="0.35">
      <c r="A1579" s="52" t="s">
        <v>4416</v>
      </c>
      <c r="B1579" s="53" t="s">
        <v>4417</v>
      </c>
      <c r="C1579" s="54" t="s">
        <v>4418</v>
      </c>
      <c r="E1579" s="55" t="s">
        <v>4419</v>
      </c>
    </row>
    <row r="1580" spans="1:7" ht="23.25" x14ac:dyDescent="0.35">
      <c r="A1580" s="52" t="s">
        <v>4420</v>
      </c>
      <c r="B1580" s="53" t="s">
        <v>4421</v>
      </c>
    </row>
    <row r="1581" spans="1:7" ht="23.25" x14ac:dyDescent="0.35">
      <c r="A1581" s="52" t="s">
        <v>4422</v>
      </c>
      <c r="B1581" s="53" t="s">
        <v>4423</v>
      </c>
    </row>
    <row r="1582" spans="1:7" ht="23.25" x14ac:dyDescent="0.35">
      <c r="A1582" s="52" t="s">
        <v>4424</v>
      </c>
      <c r="B1582" s="53" t="s">
        <v>4425</v>
      </c>
      <c r="E1582" s="55" t="s">
        <v>4426</v>
      </c>
    </row>
    <row r="1583" spans="1:7" ht="23.25" x14ac:dyDescent="0.35">
      <c r="A1583" s="52" t="s">
        <v>4427</v>
      </c>
      <c r="B1583" s="53" t="s">
        <v>4428</v>
      </c>
      <c r="C1583" s="91" t="s">
        <v>4429</v>
      </c>
      <c r="E1583" s="55" t="s">
        <v>4430</v>
      </c>
    </row>
    <row r="1584" spans="1:7" ht="23.25" x14ac:dyDescent="0.35">
      <c r="A1584" s="52" t="s">
        <v>4431</v>
      </c>
      <c r="B1584" s="53" t="s">
        <v>4432</v>
      </c>
      <c r="C1584" s="78" t="s">
        <v>4433</v>
      </c>
    </row>
    <row r="1585" spans="1:5" ht="23.25" x14ac:dyDescent="0.35">
      <c r="A1585" s="52" t="s">
        <v>4434</v>
      </c>
      <c r="B1585" s="68" t="s">
        <v>4435</v>
      </c>
      <c r="C1585" s="70" t="s">
        <v>4436</v>
      </c>
      <c r="D1585" s="47" t="s">
        <v>4437</v>
      </c>
      <c r="E1585" s="123" t="s">
        <v>4438</v>
      </c>
    </row>
    <row r="1586" spans="1:5" ht="23.25" x14ac:dyDescent="0.35">
      <c r="A1586" s="52" t="s">
        <v>4439</v>
      </c>
      <c r="B1586" s="53" t="s">
        <v>4440</v>
      </c>
      <c r="C1586" s="54" t="s">
        <v>4441</v>
      </c>
      <c r="E1586" s="55" t="s">
        <v>4442</v>
      </c>
    </row>
    <row r="1587" spans="1:5" ht="23.25" x14ac:dyDescent="0.35">
      <c r="A1587" s="52" t="s">
        <v>4443</v>
      </c>
      <c r="B1587" s="53" t="s">
        <v>4444</v>
      </c>
    </row>
    <row r="1588" spans="1:5" ht="23.25" x14ac:dyDescent="0.35">
      <c r="A1588" s="52" t="s">
        <v>4445</v>
      </c>
      <c r="B1588" s="53" t="s">
        <v>4444</v>
      </c>
    </row>
    <row r="1589" spans="1:5" ht="23.25" x14ac:dyDescent="0.35">
      <c r="A1589" s="52" t="s">
        <v>4446</v>
      </c>
      <c r="B1589" s="53" t="s">
        <v>910</v>
      </c>
    </row>
    <row r="1590" spans="1:5" ht="23.25" x14ac:dyDescent="0.35">
      <c r="A1590" s="52" t="s">
        <v>4447</v>
      </c>
      <c r="B1590" s="53" t="s">
        <v>4448</v>
      </c>
      <c r="C1590" s="54" t="s">
        <v>4449</v>
      </c>
      <c r="D1590" s="55" t="s">
        <v>4450</v>
      </c>
    </row>
    <row r="1591" spans="1:5" ht="23.25" x14ac:dyDescent="0.35">
      <c r="A1591" s="52" t="s">
        <v>4451</v>
      </c>
      <c r="C1591" s="54" t="s">
        <v>4452</v>
      </c>
    </row>
    <row r="1592" spans="1:5" ht="23.25" x14ac:dyDescent="0.35">
      <c r="A1592" s="52" t="s">
        <v>4453</v>
      </c>
      <c r="B1592" s="53" t="s">
        <v>4454</v>
      </c>
    </row>
    <row r="1593" spans="1:5" ht="23.25" x14ac:dyDescent="0.35">
      <c r="A1593" s="52" t="s">
        <v>4455</v>
      </c>
      <c r="B1593" s="53" t="s">
        <v>4456</v>
      </c>
    </row>
    <row r="1594" spans="1:5" ht="23.25" x14ac:dyDescent="0.35">
      <c r="A1594" s="52" t="s">
        <v>4457</v>
      </c>
      <c r="B1594" s="53" t="s">
        <v>4458</v>
      </c>
    </row>
    <row r="1595" spans="1:5" ht="23.25" x14ac:dyDescent="0.35">
      <c r="A1595" s="52" t="s">
        <v>4459</v>
      </c>
      <c r="C1595" s="54" t="s">
        <v>4460</v>
      </c>
    </row>
    <row r="1596" spans="1:5" ht="23.25" x14ac:dyDescent="0.35">
      <c r="A1596" s="52" t="s">
        <v>4461</v>
      </c>
      <c r="B1596" s="53" t="s">
        <v>3130</v>
      </c>
    </row>
    <row r="1597" spans="1:5" ht="23.25" x14ac:dyDescent="0.35">
      <c r="A1597" s="52" t="s">
        <v>4462</v>
      </c>
      <c r="C1597" s="54" t="s">
        <v>4463</v>
      </c>
    </row>
    <row r="1598" spans="1:5" ht="23.25" x14ac:dyDescent="0.35">
      <c r="A1598" s="52" t="s">
        <v>4464</v>
      </c>
      <c r="B1598" s="53" t="s">
        <v>4465</v>
      </c>
    </row>
    <row r="1599" spans="1:5" ht="23.25" x14ac:dyDescent="0.35">
      <c r="A1599" s="52" t="s">
        <v>4466</v>
      </c>
      <c r="B1599" s="53" t="s">
        <v>4467</v>
      </c>
    </row>
    <row r="1600" spans="1:5" ht="23.25" x14ac:dyDescent="0.35">
      <c r="A1600" s="52" t="s">
        <v>4468</v>
      </c>
      <c r="B1600" s="53" t="s">
        <v>4469</v>
      </c>
    </row>
    <row r="1601" spans="1:9" ht="23.25" x14ac:dyDescent="0.35">
      <c r="A1601" s="52" t="s">
        <v>4470</v>
      </c>
      <c r="C1601" s="54" t="s">
        <v>4471</v>
      </c>
      <c r="D1601" s="55" t="s">
        <v>4472</v>
      </c>
      <c r="H1601" s="82" t="s">
        <v>4473</v>
      </c>
    </row>
    <row r="1602" spans="1:9" ht="46.5" x14ac:dyDescent="0.35">
      <c r="A1602" s="52" t="s">
        <v>4474</v>
      </c>
      <c r="B1602" s="83" t="s">
        <v>4475</v>
      </c>
      <c r="C1602" s="54" t="s">
        <v>4471</v>
      </c>
      <c r="D1602" s="234" t="s">
        <v>4476</v>
      </c>
      <c r="E1602" s="55" t="s">
        <v>4477</v>
      </c>
      <c r="G1602" s="47" t="s">
        <v>4478</v>
      </c>
    </row>
    <row r="1603" spans="1:9" ht="23.25" x14ac:dyDescent="0.35">
      <c r="A1603" s="52" t="s">
        <v>4479</v>
      </c>
      <c r="B1603" s="83" t="s">
        <v>4480</v>
      </c>
      <c r="C1603" s="86" t="s">
        <v>4481</v>
      </c>
      <c r="D1603" s="234"/>
    </row>
    <row r="1604" spans="1:9" ht="23.25" x14ac:dyDescent="0.35">
      <c r="A1604" s="52" t="s">
        <v>4482</v>
      </c>
      <c r="B1604" s="53" t="s">
        <v>4483</v>
      </c>
      <c r="D1604" s="55" t="s">
        <v>4484</v>
      </c>
      <c r="E1604" s="55" t="s">
        <v>4485</v>
      </c>
    </row>
    <row r="1605" spans="1:9" ht="23.25" x14ac:dyDescent="0.35">
      <c r="A1605" s="52" t="s">
        <v>4486</v>
      </c>
      <c r="B1605" s="53" t="s">
        <v>4487</v>
      </c>
    </row>
    <row r="1606" spans="1:9" ht="23.25" x14ac:dyDescent="0.35">
      <c r="A1606" s="52" t="s">
        <v>4488</v>
      </c>
      <c r="B1606" s="53" t="s">
        <v>4489</v>
      </c>
      <c r="E1606" s="55" t="s">
        <v>4490</v>
      </c>
    </row>
    <row r="1607" spans="1:9" ht="23.25" x14ac:dyDescent="0.35">
      <c r="A1607" s="52" t="s">
        <v>4491</v>
      </c>
      <c r="B1607" s="53" t="s">
        <v>4492</v>
      </c>
    </row>
    <row r="1608" spans="1:9" ht="23.25" x14ac:dyDescent="0.35">
      <c r="A1608" s="52" t="s">
        <v>4493</v>
      </c>
      <c r="C1608" s="54" t="s">
        <v>4494</v>
      </c>
    </row>
    <row r="1609" spans="1:9" ht="23.25" x14ac:dyDescent="0.35">
      <c r="A1609" s="52" t="s">
        <v>4495</v>
      </c>
      <c r="B1609" s="53" t="s">
        <v>4496</v>
      </c>
      <c r="G1609" s="47" t="s">
        <v>4497</v>
      </c>
    </row>
    <row r="1610" spans="1:9" ht="23.25" x14ac:dyDescent="0.35">
      <c r="A1610" s="52" t="s">
        <v>4498</v>
      </c>
      <c r="B1610" s="53" t="s">
        <v>4499</v>
      </c>
      <c r="C1610" s="54" t="s">
        <v>4500</v>
      </c>
      <c r="D1610" s="72" t="s">
        <v>4501</v>
      </c>
    </row>
    <row r="1611" spans="1:9" ht="23.25" x14ac:dyDescent="0.35">
      <c r="A1611" s="52" t="s">
        <v>4502</v>
      </c>
      <c r="B1611" s="53" t="s">
        <v>4503</v>
      </c>
      <c r="D1611" s="72" t="s">
        <v>4504</v>
      </c>
    </row>
    <row r="1612" spans="1:9" ht="23.25" x14ac:dyDescent="0.35">
      <c r="A1612" s="52" t="s">
        <v>4505</v>
      </c>
      <c r="B1612" s="53" t="s">
        <v>4506</v>
      </c>
      <c r="D1612" s="72"/>
      <c r="I1612" s="47" t="s">
        <v>4507</v>
      </c>
    </row>
    <row r="1613" spans="1:9" ht="23.25" x14ac:dyDescent="0.35">
      <c r="A1613" s="52" t="s">
        <v>4508</v>
      </c>
      <c r="B1613" s="53" t="s">
        <v>4509</v>
      </c>
      <c r="C1613" s="54" t="s">
        <v>4510</v>
      </c>
      <c r="D1613" s="72" t="s">
        <v>4511</v>
      </c>
      <c r="F1613" s="47" t="s">
        <v>4512</v>
      </c>
    </row>
    <row r="1614" spans="1:9" ht="23.25" x14ac:dyDescent="0.35">
      <c r="A1614" s="52" t="s">
        <v>4513</v>
      </c>
      <c r="B1614" s="53" t="s">
        <v>4514</v>
      </c>
      <c r="D1614" s="72" t="s">
        <v>4515</v>
      </c>
    </row>
    <row r="1615" spans="1:9" ht="23.25" x14ac:dyDescent="0.35">
      <c r="A1615" s="52" t="s">
        <v>4516</v>
      </c>
      <c r="D1615" s="72" t="s">
        <v>4517</v>
      </c>
      <c r="E1615" s="55" t="s">
        <v>4518</v>
      </c>
    </row>
    <row r="1616" spans="1:9" ht="23.25" x14ac:dyDescent="0.35">
      <c r="A1616" s="52" t="s">
        <v>4519</v>
      </c>
      <c r="B1616" s="53" t="s">
        <v>4507</v>
      </c>
      <c r="D1616" s="72"/>
    </row>
    <row r="1617" spans="1:5" ht="23.25" x14ac:dyDescent="0.35">
      <c r="A1617" s="52" t="s">
        <v>4520</v>
      </c>
      <c r="B1617" s="53" t="s">
        <v>4521</v>
      </c>
      <c r="D1617" s="72" t="s">
        <v>4522</v>
      </c>
    </row>
    <row r="1618" spans="1:5" ht="23.25" x14ac:dyDescent="0.35">
      <c r="A1618" s="52" t="s">
        <v>4523</v>
      </c>
      <c r="B1618" s="53" t="s">
        <v>4524</v>
      </c>
      <c r="D1618" s="72"/>
    </row>
    <row r="1619" spans="1:5" ht="23.25" x14ac:dyDescent="0.35">
      <c r="A1619" s="52" t="s">
        <v>4525</v>
      </c>
      <c r="E1619" s="55" t="s">
        <v>4526</v>
      </c>
    </row>
    <row r="1620" spans="1:5" ht="23.25" x14ac:dyDescent="0.35">
      <c r="A1620" s="52" t="s">
        <v>4527</v>
      </c>
      <c r="B1620" s="53" t="s">
        <v>4528</v>
      </c>
    </row>
    <row r="1621" spans="1:5" ht="23.25" x14ac:dyDescent="0.35">
      <c r="A1621" s="52" t="s">
        <v>4529</v>
      </c>
      <c r="B1621" s="53" t="s">
        <v>4530</v>
      </c>
    </row>
    <row r="1622" spans="1:5" ht="23.25" x14ac:dyDescent="0.35">
      <c r="A1622" s="52" t="s">
        <v>4531</v>
      </c>
      <c r="C1622" s="54" t="s">
        <v>4532</v>
      </c>
    </row>
    <row r="1623" spans="1:5" ht="23.25" x14ac:dyDescent="0.35">
      <c r="A1623" s="52" t="s">
        <v>4533</v>
      </c>
      <c r="B1623" s="53" t="s">
        <v>4534</v>
      </c>
    </row>
    <row r="1624" spans="1:5" ht="23.25" x14ac:dyDescent="0.35">
      <c r="A1624" s="52" t="s">
        <v>4535</v>
      </c>
      <c r="E1624" s="55" t="s">
        <v>4536</v>
      </c>
    </row>
    <row r="1625" spans="1:5" ht="23.25" x14ac:dyDescent="0.35">
      <c r="A1625" s="52" t="s">
        <v>4537</v>
      </c>
      <c r="B1625" s="53" t="s">
        <v>4074</v>
      </c>
      <c r="E1625" s="55" t="s">
        <v>4075</v>
      </c>
    </row>
    <row r="1626" spans="1:5" ht="23.25" x14ac:dyDescent="0.35">
      <c r="A1626" s="52" t="s">
        <v>4538</v>
      </c>
      <c r="B1626" s="53" t="s">
        <v>3717</v>
      </c>
      <c r="C1626" s="54" t="s">
        <v>4539</v>
      </c>
      <c r="E1626" s="55" t="s">
        <v>3718</v>
      </c>
    </row>
    <row r="1627" spans="1:5" ht="23.25" x14ac:dyDescent="0.35">
      <c r="A1627" s="52" t="s">
        <v>4540</v>
      </c>
      <c r="B1627" s="53" t="s">
        <v>4541</v>
      </c>
      <c r="D1627" s="55" t="s">
        <v>4542</v>
      </c>
    </row>
    <row r="1628" spans="1:5" ht="23.25" x14ac:dyDescent="0.35">
      <c r="A1628" s="52" t="s">
        <v>4543</v>
      </c>
      <c r="B1628" s="53" t="s">
        <v>4544</v>
      </c>
    </row>
    <row r="1629" spans="1:5" ht="23.25" x14ac:dyDescent="0.35">
      <c r="A1629" s="52" t="s">
        <v>4545</v>
      </c>
      <c r="B1629" s="53" t="s">
        <v>4546</v>
      </c>
      <c r="D1629" s="55" t="s">
        <v>4547</v>
      </c>
    </row>
    <row r="1630" spans="1:5" ht="23.25" x14ac:dyDescent="0.35">
      <c r="A1630" s="52" t="s">
        <v>4548</v>
      </c>
      <c r="B1630" s="53" t="s">
        <v>4549</v>
      </c>
    </row>
    <row r="1631" spans="1:5" ht="19.5" customHeight="1" x14ac:dyDescent="0.35">
      <c r="A1631" s="52" t="s">
        <v>4550</v>
      </c>
      <c r="C1631" s="54" t="s">
        <v>3361</v>
      </c>
    </row>
    <row r="1632" spans="1:5" ht="23.25" x14ac:dyDescent="0.35">
      <c r="A1632" s="52" t="s">
        <v>4551</v>
      </c>
      <c r="B1632" s="53" t="s">
        <v>4552</v>
      </c>
    </row>
    <row r="1633" spans="1:7" ht="23.25" x14ac:dyDescent="0.35">
      <c r="A1633" s="52" t="s">
        <v>4553</v>
      </c>
      <c r="B1633" s="53" t="s">
        <v>4554</v>
      </c>
    </row>
    <row r="1634" spans="1:7" ht="23.25" x14ac:dyDescent="0.35">
      <c r="A1634" s="52" t="s">
        <v>4555</v>
      </c>
      <c r="B1634" s="53" t="s">
        <v>4556</v>
      </c>
      <c r="E1634" s="55" t="s">
        <v>4557</v>
      </c>
    </row>
    <row r="1635" spans="1:7" ht="23.25" x14ac:dyDescent="0.35">
      <c r="A1635" s="52" t="s">
        <v>4558</v>
      </c>
      <c r="B1635" s="53" t="s">
        <v>4559</v>
      </c>
    </row>
    <row r="1636" spans="1:7" ht="23.25" x14ac:dyDescent="0.35">
      <c r="A1636" s="52" t="s">
        <v>4560</v>
      </c>
      <c r="B1636" s="53" t="s">
        <v>4561</v>
      </c>
    </row>
    <row r="1637" spans="1:7" ht="23.25" x14ac:dyDescent="0.35">
      <c r="A1637" s="52" t="s">
        <v>4562</v>
      </c>
      <c r="B1637" s="53" t="s">
        <v>4563</v>
      </c>
      <c r="E1637" s="55" t="s">
        <v>4564</v>
      </c>
    </row>
    <row r="1638" spans="1:7" ht="23.25" x14ac:dyDescent="0.35">
      <c r="A1638" s="52" t="s">
        <v>4565</v>
      </c>
      <c r="B1638" s="53" t="s">
        <v>675</v>
      </c>
      <c r="G1638" s="105" t="s">
        <v>4566</v>
      </c>
    </row>
    <row r="1639" spans="1:7" ht="23.25" x14ac:dyDescent="0.35">
      <c r="A1639" s="52" t="s">
        <v>4567</v>
      </c>
      <c r="B1639" s="53" t="s">
        <v>4568</v>
      </c>
      <c r="G1639" s="105"/>
    </row>
    <row r="1640" spans="1:7" ht="23.25" x14ac:dyDescent="0.35">
      <c r="A1640" s="52" t="s">
        <v>4569</v>
      </c>
      <c r="B1640" s="53" t="s">
        <v>4570</v>
      </c>
      <c r="C1640" s="54" t="s">
        <v>4571</v>
      </c>
      <c r="D1640" s="55" t="s">
        <v>4572</v>
      </c>
      <c r="G1640" s="105"/>
    </row>
    <row r="1641" spans="1:7" ht="23.25" x14ac:dyDescent="0.35">
      <c r="A1641" s="52" t="s">
        <v>4573</v>
      </c>
      <c r="B1641" s="53" t="s">
        <v>4574</v>
      </c>
      <c r="C1641" s="54" t="s">
        <v>4575</v>
      </c>
      <c r="D1641" s="55" t="s">
        <v>4576</v>
      </c>
      <c r="E1641" s="72" t="s">
        <v>4577</v>
      </c>
    </row>
    <row r="1642" spans="1:7" ht="23.25" x14ac:dyDescent="0.35">
      <c r="A1642" s="52" t="s">
        <v>4578</v>
      </c>
      <c r="C1642" s="54" t="s">
        <v>4579</v>
      </c>
      <c r="D1642" s="72" t="s">
        <v>4580</v>
      </c>
      <c r="E1642" s="72"/>
    </row>
    <row r="1643" spans="1:7" ht="23.25" x14ac:dyDescent="0.35">
      <c r="A1643" s="52" t="s">
        <v>4581</v>
      </c>
      <c r="B1643" s="53" t="s">
        <v>4582</v>
      </c>
      <c r="E1643" s="55" t="s">
        <v>4583</v>
      </c>
    </row>
    <row r="1644" spans="1:7" ht="23.25" x14ac:dyDescent="0.35">
      <c r="A1644" s="52" t="s">
        <v>4584</v>
      </c>
      <c r="C1644" s="54" t="s">
        <v>4585</v>
      </c>
      <c r="E1644" s="55" t="s">
        <v>4586</v>
      </c>
    </row>
    <row r="1645" spans="1:7" ht="23.25" x14ac:dyDescent="0.35">
      <c r="A1645" s="52" t="s">
        <v>4587</v>
      </c>
      <c r="B1645" s="68" t="s">
        <v>4588</v>
      </c>
      <c r="D1645" s="189" t="s">
        <v>4589</v>
      </c>
    </row>
    <row r="1646" spans="1:7" ht="23.25" x14ac:dyDescent="0.35">
      <c r="A1646" s="52" t="s">
        <v>4590</v>
      </c>
      <c r="B1646" s="53" t="s">
        <v>4591</v>
      </c>
      <c r="C1646" s="54" t="s">
        <v>4592</v>
      </c>
    </row>
    <row r="1647" spans="1:7" ht="23.25" x14ac:dyDescent="0.35">
      <c r="A1647" s="52" t="s">
        <v>4593</v>
      </c>
      <c r="B1647" s="53" t="s">
        <v>4594</v>
      </c>
      <c r="C1647" s="54" t="s">
        <v>4595</v>
      </c>
    </row>
    <row r="1648" spans="1:7" ht="23.25" x14ac:dyDescent="0.35">
      <c r="A1648" s="52" t="s">
        <v>4596</v>
      </c>
      <c r="B1648" s="53" t="s">
        <v>4597</v>
      </c>
    </row>
    <row r="1649" spans="1:5" ht="23.25" x14ac:dyDescent="0.35">
      <c r="A1649" s="52" t="s">
        <v>4598</v>
      </c>
      <c r="B1649" s="53" t="s">
        <v>4599</v>
      </c>
      <c r="C1649" s="54" t="s">
        <v>4600</v>
      </c>
    </row>
    <row r="1650" spans="1:5" ht="23.25" x14ac:dyDescent="0.35">
      <c r="A1650" s="52" t="s">
        <v>4601</v>
      </c>
      <c r="B1650" s="53" t="s">
        <v>4602</v>
      </c>
    </row>
    <row r="1651" spans="1:5" ht="23.25" x14ac:dyDescent="0.35">
      <c r="A1651" s="52" t="s">
        <v>4603</v>
      </c>
    </row>
    <row r="1652" spans="1:5" ht="23.25" x14ac:dyDescent="0.35">
      <c r="A1652" s="52" t="s">
        <v>4604</v>
      </c>
      <c r="B1652" s="53" t="s">
        <v>4605</v>
      </c>
      <c r="C1652" s="54" t="s">
        <v>4606</v>
      </c>
      <c r="D1652" s="72" t="s">
        <v>4607</v>
      </c>
    </row>
    <row r="1653" spans="1:5" ht="23.25" x14ac:dyDescent="0.35">
      <c r="A1653" s="52" t="s">
        <v>4608</v>
      </c>
      <c r="B1653" s="53" t="s">
        <v>4609</v>
      </c>
      <c r="C1653" s="54" t="s">
        <v>4610</v>
      </c>
      <c r="D1653" s="72"/>
    </row>
    <row r="1654" spans="1:5" ht="23.25" x14ac:dyDescent="0.35">
      <c r="A1654" s="52" t="s">
        <v>4611</v>
      </c>
      <c r="B1654" s="53" t="s">
        <v>4612</v>
      </c>
      <c r="C1654" s="54" t="s">
        <v>4613</v>
      </c>
      <c r="D1654" s="72"/>
      <c r="E1654" s="66" t="s">
        <v>4614</v>
      </c>
    </row>
    <row r="1655" spans="1:5" ht="23.25" x14ac:dyDescent="0.35">
      <c r="A1655" s="52" t="s">
        <v>4615</v>
      </c>
      <c r="B1655" s="53" t="s">
        <v>4616</v>
      </c>
      <c r="C1655" s="54" t="s">
        <v>4617</v>
      </c>
      <c r="D1655" s="72"/>
    </row>
    <row r="1656" spans="1:5" ht="23.25" x14ac:dyDescent="0.35">
      <c r="A1656" s="52" t="s">
        <v>4618</v>
      </c>
      <c r="B1656" s="53" t="s">
        <v>4619</v>
      </c>
    </row>
    <row r="1657" spans="1:5" ht="23.25" x14ac:dyDescent="0.35">
      <c r="A1657" s="52" t="s">
        <v>4620</v>
      </c>
      <c r="B1657" s="53" t="s">
        <v>4621</v>
      </c>
      <c r="C1657" s="54" t="s">
        <v>4622</v>
      </c>
      <c r="E1657" s="55" t="s">
        <v>4623</v>
      </c>
    </row>
    <row r="1658" spans="1:5" ht="23.25" x14ac:dyDescent="0.35">
      <c r="A1658" s="52" t="s">
        <v>4624</v>
      </c>
      <c r="B1658" s="53" t="s">
        <v>4625</v>
      </c>
    </row>
    <row r="1659" spans="1:5" ht="23.25" x14ac:dyDescent="0.35">
      <c r="A1659" s="52" t="s">
        <v>4624</v>
      </c>
      <c r="B1659" s="53" t="s">
        <v>4626</v>
      </c>
    </row>
    <row r="1660" spans="1:5" ht="23.25" x14ac:dyDescent="0.35">
      <c r="A1660" s="52" t="s">
        <v>4627</v>
      </c>
      <c r="E1660" s="55" t="s">
        <v>4628</v>
      </c>
    </row>
    <row r="1661" spans="1:5" ht="23.25" x14ac:dyDescent="0.35">
      <c r="A1661" s="52" t="s">
        <v>4629</v>
      </c>
    </row>
    <row r="1662" spans="1:5" ht="23.25" x14ac:dyDescent="0.35">
      <c r="A1662" s="52" t="s">
        <v>4630</v>
      </c>
      <c r="B1662" s="53" t="s">
        <v>4631</v>
      </c>
    </row>
    <row r="1663" spans="1:5" ht="23.25" x14ac:dyDescent="0.35">
      <c r="A1663" s="52" t="s">
        <v>4632</v>
      </c>
      <c r="B1663" s="53" t="s">
        <v>4633</v>
      </c>
      <c r="E1663" s="55" t="s">
        <v>4634</v>
      </c>
    </row>
    <row r="1664" spans="1:5" ht="23.25" x14ac:dyDescent="0.35">
      <c r="A1664" s="52" t="s">
        <v>4635</v>
      </c>
      <c r="E1664" s="55" t="s">
        <v>4636</v>
      </c>
    </row>
    <row r="1665" spans="1:7" ht="23.25" x14ac:dyDescent="0.35">
      <c r="A1665" s="52" t="s">
        <v>4637</v>
      </c>
      <c r="C1665" s="54" t="s">
        <v>4638</v>
      </c>
      <c r="D1665" s="232" t="s">
        <v>4639</v>
      </c>
    </row>
    <row r="1666" spans="1:7" ht="23.25" x14ac:dyDescent="0.35">
      <c r="A1666" s="52" t="s">
        <v>4640</v>
      </c>
      <c r="E1666" s="55" t="s">
        <v>4641</v>
      </c>
    </row>
    <row r="1667" spans="1:7" ht="23.25" x14ac:dyDescent="0.35">
      <c r="A1667" s="52" t="s">
        <v>4642</v>
      </c>
      <c r="B1667" s="53" t="s">
        <v>4643</v>
      </c>
      <c r="E1667" s="55" t="s">
        <v>4644</v>
      </c>
      <c r="F1667" s="47" t="s">
        <v>4645</v>
      </c>
    </row>
    <row r="1668" spans="1:7" ht="23.25" x14ac:dyDescent="0.35">
      <c r="A1668" s="52" t="s">
        <v>4646</v>
      </c>
      <c r="B1668" s="53" t="s">
        <v>4647</v>
      </c>
      <c r="C1668" s="54" t="s">
        <v>4648</v>
      </c>
      <c r="D1668" s="58" t="s">
        <v>4649</v>
      </c>
    </row>
    <row r="1669" spans="1:7" ht="23.25" x14ac:dyDescent="0.35">
      <c r="A1669" s="52" t="s">
        <v>4650</v>
      </c>
      <c r="C1669" s="54" t="s">
        <v>4651</v>
      </c>
      <c r="G1669" s="47" t="s">
        <v>4576</v>
      </c>
    </row>
    <row r="1670" spans="1:7" ht="23.25" x14ac:dyDescent="0.35">
      <c r="A1670" s="52" t="s">
        <v>4652</v>
      </c>
      <c r="B1670" s="53" t="s">
        <v>4653</v>
      </c>
    </row>
    <row r="1671" spans="1:7" ht="23.25" x14ac:dyDescent="0.35">
      <c r="A1671" s="52" t="s">
        <v>4654</v>
      </c>
      <c r="B1671" s="53" t="s">
        <v>4574</v>
      </c>
      <c r="E1671" s="55" t="s">
        <v>4644</v>
      </c>
      <c r="F1671" s="47" t="s">
        <v>4655</v>
      </c>
    </row>
    <row r="1672" spans="1:7" ht="48.75" x14ac:dyDescent="0.35">
      <c r="A1672" s="52" t="s">
        <v>4656</v>
      </c>
      <c r="B1672" s="53" t="s">
        <v>4657</v>
      </c>
      <c r="C1672" s="95" t="s">
        <v>4658</v>
      </c>
      <c r="D1672" s="235" t="s">
        <v>4659</v>
      </c>
      <c r="E1672" s="55" t="s">
        <v>4660</v>
      </c>
      <c r="F1672" s="163" t="s">
        <v>4661</v>
      </c>
      <c r="G1672" s="163"/>
    </row>
    <row r="1673" spans="1:7" ht="23.25" x14ac:dyDescent="0.35">
      <c r="A1673" s="52" t="s">
        <v>4662</v>
      </c>
      <c r="B1673" s="53" t="s">
        <v>4663</v>
      </c>
      <c r="C1673" s="95" t="s">
        <v>4664</v>
      </c>
    </row>
    <row r="1674" spans="1:7" ht="23.25" x14ac:dyDescent="0.35">
      <c r="A1674" s="52" t="s">
        <v>4665</v>
      </c>
      <c r="B1674" s="53" t="s">
        <v>4666</v>
      </c>
    </row>
    <row r="1675" spans="1:7" ht="23.25" x14ac:dyDescent="0.35">
      <c r="A1675" s="52" t="s">
        <v>4667</v>
      </c>
      <c r="B1675" s="53" t="s">
        <v>4668</v>
      </c>
      <c r="C1675" s="54" t="s">
        <v>4669</v>
      </c>
    </row>
    <row r="1676" spans="1:7" ht="23.25" x14ac:dyDescent="0.35">
      <c r="A1676" s="52" t="s">
        <v>4670</v>
      </c>
      <c r="C1676" s="54" t="s">
        <v>4671</v>
      </c>
      <c r="E1676" s="55" t="s">
        <v>4672</v>
      </c>
    </row>
    <row r="1677" spans="1:7" ht="23.25" x14ac:dyDescent="0.35">
      <c r="A1677" s="52" t="s">
        <v>4673</v>
      </c>
      <c r="C1677" s="54" t="s">
        <v>4674</v>
      </c>
    </row>
    <row r="1678" spans="1:7" ht="23.25" x14ac:dyDescent="0.35">
      <c r="A1678" s="52" t="s">
        <v>4675</v>
      </c>
      <c r="E1678" s="55" t="s">
        <v>4676</v>
      </c>
    </row>
    <row r="1679" spans="1:7" ht="23.25" x14ac:dyDescent="0.35">
      <c r="A1679" s="52" t="s">
        <v>4677</v>
      </c>
      <c r="B1679" s="53" t="s">
        <v>4678</v>
      </c>
    </row>
    <row r="1680" spans="1:7" ht="23.25" x14ac:dyDescent="0.35">
      <c r="A1680" s="52" t="s">
        <v>4679</v>
      </c>
      <c r="B1680" s="53" t="s">
        <v>4680</v>
      </c>
      <c r="C1680" s="54" t="s">
        <v>4681</v>
      </c>
    </row>
    <row r="1681" spans="1:5" ht="23.25" x14ac:dyDescent="0.35">
      <c r="A1681" s="52" t="s">
        <v>4682</v>
      </c>
      <c r="E1681" s="55" t="s">
        <v>4683</v>
      </c>
    </row>
    <row r="1682" spans="1:5" ht="23.25" x14ac:dyDescent="0.35">
      <c r="A1682" s="52" t="s">
        <v>4684</v>
      </c>
      <c r="B1682" s="53" t="s">
        <v>4685</v>
      </c>
    </row>
    <row r="1683" spans="1:5" ht="23.25" x14ac:dyDescent="0.35">
      <c r="A1683" s="52" t="s">
        <v>4686</v>
      </c>
      <c r="B1683" s="53" t="s">
        <v>4687</v>
      </c>
    </row>
    <row r="1684" spans="1:5" ht="23.25" x14ac:dyDescent="0.35">
      <c r="A1684" s="52" t="s">
        <v>4688</v>
      </c>
      <c r="B1684" s="53" t="s">
        <v>4689</v>
      </c>
      <c r="D1684" s="55" t="s">
        <v>4689</v>
      </c>
    </row>
    <row r="1685" spans="1:5" ht="23.25" x14ac:dyDescent="0.35">
      <c r="A1685" s="52" t="s">
        <v>4690</v>
      </c>
      <c r="B1685" s="53" t="s">
        <v>4691</v>
      </c>
    </row>
    <row r="1686" spans="1:5" ht="23.25" x14ac:dyDescent="0.35">
      <c r="A1686" s="52" t="s">
        <v>4692</v>
      </c>
      <c r="C1686" s="54" t="s">
        <v>4693</v>
      </c>
    </row>
    <row r="1687" spans="1:5" ht="23.25" x14ac:dyDescent="0.35">
      <c r="A1687" s="52" t="s">
        <v>4694</v>
      </c>
      <c r="B1687" s="53" t="s">
        <v>4695</v>
      </c>
    </row>
    <row r="1688" spans="1:5" ht="23.25" x14ac:dyDescent="0.35">
      <c r="A1688" s="52" t="s">
        <v>4696</v>
      </c>
      <c r="B1688" s="53" t="s">
        <v>4697</v>
      </c>
    </row>
    <row r="1689" spans="1:5" ht="23.25" x14ac:dyDescent="0.35">
      <c r="A1689" s="52" t="s">
        <v>4698</v>
      </c>
      <c r="B1689" s="53" t="s">
        <v>4699</v>
      </c>
    </row>
    <row r="1690" spans="1:5" ht="23.25" x14ac:dyDescent="0.35">
      <c r="A1690" s="52" t="s">
        <v>4700</v>
      </c>
      <c r="B1690" s="53" t="s">
        <v>4701</v>
      </c>
    </row>
    <row r="1691" spans="1:5" ht="23.25" x14ac:dyDescent="0.35">
      <c r="A1691" s="52" t="s">
        <v>4702</v>
      </c>
      <c r="B1691" s="53" t="s">
        <v>4703</v>
      </c>
    </row>
    <row r="1692" spans="1:5" ht="23.25" x14ac:dyDescent="0.35">
      <c r="A1692" s="52" t="s">
        <v>4704</v>
      </c>
      <c r="B1692" s="53" t="s">
        <v>4705</v>
      </c>
      <c r="E1692" s="55" t="s">
        <v>4706</v>
      </c>
    </row>
    <row r="1693" spans="1:5" ht="23.25" x14ac:dyDescent="0.35">
      <c r="A1693" s="52" t="s">
        <v>4707</v>
      </c>
      <c r="B1693" s="53" t="s">
        <v>4708</v>
      </c>
      <c r="C1693" s="54" t="s">
        <v>4709</v>
      </c>
    </row>
    <row r="1694" spans="1:5" ht="23.25" x14ac:dyDescent="0.35">
      <c r="A1694" s="52" t="s">
        <v>4710</v>
      </c>
      <c r="E1694" s="55" t="s">
        <v>4711</v>
      </c>
    </row>
    <row r="1695" spans="1:5" ht="23.25" x14ac:dyDescent="0.35">
      <c r="A1695" s="52" t="s">
        <v>4712</v>
      </c>
      <c r="E1695" s="55" t="s">
        <v>3916</v>
      </c>
    </row>
    <row r="1696" spans="1:5" ht="23.25" x14ac:dyDescent="0.35">
      <c r="A1696" s="52" t="s">
        <v>4713</v>
      </c>
      <c r="B1696" s="53" t="s">
        <v>4714</v>
      </c>
    </row>
    <row r="1697" spans="1:7" ht="23.25" x14ac:dyDescent="0.35">
      <c r="A1697" s="52" t="s">
        <v>4715</v>
      </c>
      <c r="B1697" s="53" t="s">
        <v>4716</v>
      </c>
    </row>
    <row r="1698" spans="1:7" ht="23.25" x14ac:dyDescent="0.35">
      <c r="A1698" s="52" t="s">
        <v>4717</v>
      </c>
      <c r="B1698" s="53" t="s">
        <v>4718</v>
      </c>
    </row>
    <row r="1699" spans="1:7" ht="23.25" x14ac:dyDescent="0.35">
      <c r="A1699" s="52" t="s">
        <v>4719</v>
      </c>
      <c r="E1699" s="55" t="s">
        <v>4720</v>
      </c>
    </row>
    <row r="1700" spans="1:7" ht="23.25" x14ac:dyDescent="0.35">
      <c r="A1700" s="52" t="s">
        <v>4721</v>
      </c>
      <c r="B1700" s="53" t="s">
        <v>4722</v>
      </c>
      <c r="C1700" s="54" t="s">
        <v>4723</v>
      </c>
      <c r="D1700" s="55" t="s">
        <v>4724</v>
      </c>
      <c r="E1700" s="55" t="s">
        <v>544</v>
      </c>
    </row>
    <row r="1701" spans="1:7" ht="23.25" x14ac:dyDescent="0.35">
      <c r="A1701" s="52" t="s">
        <v>4725</v>
      </c>
      <c r="B1701" s="53" t="s">
        <v>4726</v>
      </c>
    </row>
    <row r="1702" spans="1:7" ht="23.25" x14ac:dyDescent="0.35">
      <c r="A1702" s="52" t="s">
        <v>4727</v>
      </c>
      <c r="B1702" s="53" t="s">
        <v>4728</v>
      </c>
      <c r="D1702" s="55" t="s">
        <v>4729</v>
      </c>
    </row>
    <row r="1703" spans="1:7" ht="23.25" x14ac:dyDescent="0.35">
      <c r="A1703" s="52" t="s">
        <v>4730</v>
      </c>
      <c r="B1703" s="53" t="s">
        <v>4731</v>
      </c>
      <c r="C1703" s="54" t="s">
        <v>4732</v>
      </c>
      <c r="E1703" s="55" t="s">
        <v>4733</v>
      </c>
    </row>
    <row r="1704" spans="1:7" ht="23.25" x14ac:dyDescent="0.35">
      <c r="A1704" s="52" t="s">
        <v>4734</v>
      </c>
      <c r="B1704" s="53" t="s">
        <v>4735</v>
      </c>
      <c r="C1704" s="54" t="s">
        <v>4736</v>
      </c>
      <c r="D1704" s="55" t="s">
        <v>4737</v>
      </c>
    </row>
    <row r="1705" spans="1:7" ht="23.25" x14ac:dyDescent="0.35">
      <c r="A1705" s="52" t="s">
        <v>4738</v>
      </c>
      <c r="B1705" s="53" t="s">
        <v>4672</v>
      </c>
      <c r="C1705" s="54" t="s">
        <v>4739</v>
      </c>
    </row>
    <row r="1706" spans="1:7" ht="23.25" x14ac:dyDescent="0.35">
      <c r="A1706" s="52" t="s">
        <v>4740</v>
      </c>
      <c r="B1706" s="53" t="s">
        <v>4731</v>
      </c>
      <c r="C1706" s="54" t="s">
        <v>2014</v>
      </c>
    </row>
    <row r="1707" spans="1:7" ht="23.25" x14ac:dyDescent="0.35">
      <c r="A1707" s="52" t="s">
        <v>4741</v>
      </c>
      <c r="B1707" s="53" t="s">
        <v>4742</v>
      </c>
      <c r="C1707" s="54" t="s">
        <v>4743</v>
      </c>
      <c r="D1707" s="55" t="s">
        <v>4744</v>
      </c>
    </row>
    <row r="1708" spans="1:7" ht="23.25" x14ac:dyDescent="0.35">
      <c r="A1708" s="52" t="s">
        <v>4745</v>
      </c>
      <c r="B1708" s="53" t="s">
        <v>4746</v>
      </c>
      <c r="C1708" s="54" t="s">
        <v>4747</v>
      </c>
      <c r="D1708" s="55" t="s">
        <v>4748</v>
      </c>
    </row>
    <row r="1709" spans="1:7" ht="23.25" x14ac:dyDescent="0.35">
      <c r="A1709" s="52" t="s">
        <v>4749</v>
      </c>
      <c r="B1709" s="53" t="s">
        <v>4750</v>
      </c>
    </row>
    <row r="1710" spans="1:7" ht="23.25" x14ac:dyDescent="0.35">
      <c r="A1710" s="52" t="s">
        <v>4751</v>
      </c>
      <c r="B1710" s="53" t="s">
        <v>4752</v>
      </c>
      <c r="C1710" s="54" t="s">
        <v>4753</v>
      </c>
    </row>
    <row r="1711" spans="1:7" ht="23.25" x14ac:dyDescent="0.35">
      <c r="A1711" s="52" t="s">
        <v>4754</v>
      </c>
      <c r="C1711" s="54" t="s">
        <v>4755</v>
      </c>
    </row>
    <row r="1712" spans="1:7" ht="23.25" x14ac:dyDescent="0.35">
      <c r="A1712" s="52" t="s">
        <v>4756</v>
      </c>
      <c r="B1712" s="53" t="s">
        <v>4467</v>
      </c>
      <c r="G1712" s="82" t="s">
        <v>4757</v>
      </c>
    </row>
    <row r="1713" spans="1:11" ht="23.25" x14ac:dyDescent="0.35">
      <c r="A1713" s="52" t="s">
        <v>4758</v>
      </c>
      <c r="B1713" s="53" t="s">
        <v>4759</v>
      </c>
      <c r="C1713" s="168" t="s">
        <v>4760</v>
      </c>
      <c r="G1713" s="82"/>
    </row>
    <row r="1714" spans="1:11" ht="23.25" x14ac:dyDescent="0.35">
      <c r="A1714" s="52" t="s">
        <v>4761</v>
      </c>
      <c r="B1714" s="53" t="s">
        <v>4762</v>
      </c>
      <c r="C1714" s="54" t="s">
        <v>4763</v>
      </c>
      <c r="D1714" s="55" t="s">
        <v>4764</v>
      </c>
      <c r="E1714" s="58" t="s">
        <v>4765</v>
      </c>
    </row>
    <row r="1715" spans="1:11" ht="23.25" x14ac:dyDescent="0.35">
      <c r="A1715" s="52" t="s">
        <v>4766</v>
      </c>
      <c r="B1715" s="53" t="s">
        <v>4767</v>
      </c>
    </row>
    <row r="1716" spans="1:11" ht="23.25" x14ac:dyDescent="0.35">
      <c r="A1716" s="52" t="s">
        <v>4768</v>
      </c>
      <c r="C1716" s="54" t="s">
        <v>1695</v>
      </c>
    </row>
    <row r="1717" spans="1:11" ht="23.25" x14ac:dyDescent="0.35">
      <c r="A1717" s="52" t="s">
        <v>4769</v>
      </c>
      <c r="B1717" s="53" t="s">
        <v>4770</v>
      </c>
      <c r="C1717" s="54" t="s">
        <v>4771</v>
      </c>
      <c r="D1717" s="55" t="s">
        <v>4772</v>
      </c>
    </row>
    <row r="1718" spans="1:11" ht="23.25" x14ac:dyDescent="0.35">
      <c r="A1718" s="52" t="s">
        <v>4773</v>
      </c>
      <c r="B1718" s="53" t="s">
        <v>4774</v>
      </c>
    </row>
    <row r="1719" spans="1:11" ht="23.25" customHeight="1" x14ac:dyDescent="0.35">
      <c r="A1719" s="52" t="s">
        <v>4775</v>
      </c>
      <c r="B1719" s="53" t="s">
        <v>1695</v>
      </c>
    </row>
    <row r="1720" spans="1:11" ht="24" customHeight="1" x14ac:dyDescent="0.35">
      <c r="A1720" s="52" t="s">
        <v>4776</v>
      </c>
      <c r="B1720" s="53" t="s">
        <v>1919</v>
      </c>
      <c r="K1720" s="88"/>
    </row>
    <row r="1721" spans="1:11" ht="23.25" x14ac:dyDescent="0.35">
      <c r="A1721" s="52" t="s">
        <v>4721</v>
      </c>
      <c r="B1721" s="53" t="s">
        <v>544</v>
      </c>
      <c r="C1721" s="54" t="s">
        <v>545</v>
      </c>
      <c r="I1721" s="88"/>
    </row>
    <row r="1722" spans="1:11" ht="23.25" x14ac:dyDescent="0.35">
      <c r="A1722" s="52" t="s">
        <v>4777</v>
      </c>
      <c r="B1722" s="53" t="s">
        <v>4778</v>
      </c>
      <c r="I1722" s="236"/>
    </row>
    <row r="1723" spans="1:11" ht="23.25" x14ac:dyDescent="0.35">
      <c r="A1723" s="52" t="s">
        <v>4779</v>
      </c>
      <c r="B1723" s="53" t="s">
        <v>4780</v>
      </c>
      <c r="C1723" s="54" t="s">
        <v>4781</v>
      </c>
      <c r="I1723" s="236"/>
    </row>
    <row r="1724" spans="1:11" ht="23.25" x14ac:dyDescent="0.35">
      <c r="A1724" s="52" t="s">
        <v>4782</v>
      </c>
      <c r="B1724" s="53" t="s">
        <v>4783</v>
      </c>
      <c r="C1724" s="54" t="s">
        <v>4784</v>
      </c>
      <c r="I1724" s="236"/>
    </row>
    <row r="1725" spans="1:11" ht="23.25" x14ac:dyDescent="0.35">
      <c r="A1725" s="52" t="s">
        <v>4785</v>
      </c>
      <c r="B1725" s="53" t="s">
        <v>4786</v>
      </c>
      <c r="I1725" s="236"/>
    </row>
    <row r="1726" spans="1:11" ht="23.25" x14ac:dyDescent="0.35">
      <c r="A1726" s="52" t="s">
        <v>4787</v>
      </c>
      <c r="E1726" s="55" t="s">
        <v>3797</v>
      </c>
      <c r="I1726" s="236"/>
    </row>
    <row r="1727" spans="1:11" ht="23.25" x14ac:dyDescent="0.35">
      <c r="A1727" s="52" t="s">
        <v>4788</v>
      </c>
      <c r="C1727" s="54" t="s">
        <v>4789</v>
      </c>
      <c r="I1727" s="236"/>
    </row>
    <row r="1728" spans="1:11" ht="23.25" x14ac:dyDescent="0.35">
      <c r="A1728" s="52" t="s">
        <v>4790</v>
      </c>
      <c r="B1728" s="53" t="s">
        <v>4791</v>
      </c>
      <c r="D1728" s="55" t="s">
        <v>4792</v>
      </c>
      <c r="I1728" s="236"/>
    </row>
    <row r="1729" spans="1:9" ht="23.25" x14ac:dyDescent="0.35">
      <c r="A1729" s="52" t="s">
        <v>4793</v>
      </c>
      <c r="B1729" s="53" t="s">
        <v>4794</v>
      </c>
      <c r="C1729" s="54" t="s">
        <v>4795</v>
      </c>
      <c r="I1729" s="236"/>
    </row>
    <row r="1730" spans="1:9" ht="23.25" x14ac:dyDescent="0.35">
      <c r="A1730" s="52" t="s">
        <v>4796</v>
      </c>
      <c r="B1730" s="53" t="s">
        <v>4797</v>
      </c>
      <c r="C1730" s="54" t="s">
        <v>4798</v>
      </c>
    </row>
    <row r="1731" spans="1:9" ht="23.25" x14ac:dyDescent="0.35">
      <c r="A1731" s="52" t="s">
        <v>4799</v>
      </c>
      <c r="B1731" s="53" t="s">
        <v>4641</v>
      </c>
      <c r="I1731" s="236"/>
    </row>
    <row r="1732" spans="1:9" ht="23.25" x14ac:dyDescent="0.35">
      <c r="A1732" s="52" t="s">
        <v>4800</v>
      </c>
      <c r="B1732" s="53" t="s">
        <v>3788</v>
      </c>
      <c r="F1732" s="47" t="s">
        <v>4801</v>
      </c>
      <c r="I1732" s="236"/>
    </row>
    <row r="1733" spans="1:9" ht="23.25" x14ac:dyDescent="0.35">
      <c r="A1733" s="92" t="s">
        <v>4802</v>
      </c>
      <c r="B1733" s="53" t="s">
        <v>4803</v>
      </c>
      <c r="C1733" s="62" t="s">
        <v>4804</v>
      </c>
      <c r="D1733" s="55" t="s">
        <v>4805</v>
      </c>
      <c r="E1733" s="162" t="s">
        <v>4806</v>
      </c>
      <c r="F1733" s="47" t="s">
        <v>4807</v>
      </c>
      <c r="I1733" s="236"/>
    </row>
    <row r="1734" spans="1:9" ht="23.25" x14ac:dyDescent="0.35">
      <c r="A1734" s="92" t="s">
        <v>4808</v>
      </c>
      <c r="B1734" s="53" t="s">
        <v>4809</v>
      </c>
      <c r="C1734" s="98" t="s">
        <v>4810</v>
      </c>
      <c r="E1734" s="162"/>
      <c r="I1734" s="236"/>
    </row>
    <row r="1735" spans="1:9" ht="23.25" x14ac:dyDescent="0.35">
      <c r="A1735" s="92" t="s">
        <v>4811</v>
      </c>
      <c r="B1735" s="53" t="s">
        <v>4812</v>
      </c>
      <c r="C1735" s="98"/>
      <c r="E1735" s="162"/>
      <c r="I1735" s="236"/>
    </row>
    <row r="1736" spans="1:9" ht="23.25" x14ac:dyDescent="0.35">
      <c r="A1736" s="52" t="s">
        <v>4813</v>
      </c>
      <c r="D1736" s="55" t="s">
        <v>4814</v>
      </c>
      <c r="E1736" s="55" t="s">
        <v>4815</v>
      </c>
      <c r="I1736" s="236"/>
    </row>
    <row r="1737" spans="1:9" ht="23.25" x14ac:dyDescent="0.35">
      <c r="A1737" s="52" t="s">
        <v>4816</v>
      </c>
      <c r="B1737" s="53" t="s">
        <v>4817</v>
      </c>
      <c r="C1737" s="54" t="s">
        <v>4818</v>
      </c>
      <c r="D1737" s="72" t="s">
        <v>4819</v>
      </c>
      <c r="I1737" s="236"/>
    </row>
    <row r="1738" spans="1:9" ht="23.25" x14ac:dyDescent="0.35">
      <c r="A1738" s="52" t="s">
        <v>4820</v>
      </c>
      <c r="C1738" s="54" t="s">
        <v>4821</v>
      </c>
      <c r="I1738" s="236"/>
    </row>
    <row r="1739" spans="1:9" ht="23.25" x14ac:dyDescent="0.35">
      <c r="A1739" s="52" t="s">
        <v>4822</v>
      </c>
      <c r="I1739" s="236"/>
    </row>
    <row r="1740" spans="1:9" ht="23.25" x14ac:dyDescent="0.35">
      <c r="A1740" s="52" t="s">
        <v>4823</v>
      </c>
      <c r="B1740" s="53" t="s">
        <v>4824</v>
      </c>
      <c r="I1740" s="236"/>
    </row>
    <row r="1741" spans="1:9" ht="23.25" x14ac:dyDescent="0.35">
      <c r="A1741" s="52" t="s">
        <v>4825</v>
      </c>
      <c r="B1741" s="53" t="s">
        <v>4826</v>
      </c>
      <c r="C1741" s="59" t="s">
        <v>4827</v>
      </c>
      <c r="D1741" s="55" t="s">
        <v>4828</v>
      </c>
      <c r="I1741" s="236"/>
    </row>
    <row r="1742" spans="1:9" ht="23.25" x14ac:dyDescent="0.35">
      <c r="A1742" s="52" t="s">
        <v>4829</v>
      </c>
      <c r="B1742" s="53" t="s">
        <v>4830</v>
      </c>
      <c r="C1742" s="164" t="s">
        <v>4831</v>
      </c>
      <c r="D1742" s="72" t="s">
        <v>4832</v>
      </c>
      <c r="E1742" s="59" t="s">
        <v>4833</v>
      </c>
      <c r="I1742" s="236"/>
    </row>
    <row r="1743" spans="1:9" ht="23.25" x14ac:dyDescent="0.35">
      <c r="A1743" s="96" t="s">
        <v>4834</v>
      </c>
      <c r="B1743" s="68">
        <v>35242001</v>
      </c>
      <c r="C1743" s="70" t="s">
        <v>4835</v>
      </c>
      <c r="I1743" s="236"/>
    </row>
    <row r="1744" spans="1:9" ht="23.25" x14ac:dyDescent="0.35">
      <c r="A1744" s="52" t="s">
        <v>4836</v>
      </c>
      <c r="B1744" s="68" t="s">
        <v>4837</v>
      </c>
      <c r="C1744" s="70"/>
      <c r="I1744" s="236"/>
    </row>
    <row r="1745" spans="1:9" ht="23.25" x14ac:dyDescent="0.35">
      <c r="A1745" s="52" t="s">
        <v>4838</v>
      </c>
      <c r="B1745" s="68" t="s">
        <v>4839</v>
      </c>
      <c r="C1745" s="70"/>
      <c r="I1745" s="236"/>
    </row>
    <row r="1746" spans="1:9" ht="23.25" x14ac:dyDescent="0.35">
      <c r="A1746" s="52" t="s">
        <v>4840</v>
      </c>
      <c r="B1746" s="68"/>
      <c r="C1746" s="70" t="s">
        <v>4841</v>
      </c>
      <c r="I1746" s="236"/>
    </row>
    <row r="1747" spans="1:9" ht="23.25" x14ac:dyDescent="0.35">
      <c r="A1747" s="52" t="s">
        <v>4842</v>
      </c>
      <c r="B1747" s="68" t="s">
        <v>4843</v>
      </c>
      <c r="C1747" s="70"/>
      <c r="I1747" s="236"/>
    </row>
    <row r="1748" spans="1:9" ht="23.25" x14ac:dyDescent="0.35">
      <c r="A1748" s="52" t="s">
        <v>4844</v>
      </c>
      <c r="B1748" s="53" t="s">
        <v>4845</v>
      </c>
      <c r="C1748" s="70" t="s">
        <v>4846</v>
      </c>
      <c r="D1748" s="72" t="s">
        <v>4847</v>
      </c>
      <c r="E1748" s="237" t="s">
        <v>4848</v>
      </c>
      <c r="F1748" s="66" t="s">
        <v>4849</v>
      </c>
      <c r="I1748" s="236"/>
    </row>
    <row r="1749" spans="1:9" ht="23.25" x14ac:dyDescent="0.35">
      <c r="A1749" s="52" t="s">
        <v>4850</v>
      </c>
      <c r="B1749" s="53" t="s">
        <v>4851</v>
      </c>
      <c r="C1749" s="54" t="s">
        <v>4852</v>
      </c>
      <c r="D1749" s="55" t="s">
        <v>4853</v>
      </c>
      <c r="H1749" s="66"/>
      <c r="I1749" s="236"/>
    </row>
    <row r="1750" spans="1:9" ht="23.25" x14ac:dyDescent="0.35">
      <c r="A1750" s="52" t="s">
        <v>4854</v>
      </c>
      <c r="C1750" s="54" t="s">
        <v>4855</v>
      </c>
      <c r="D1750" s="55" t="s">
        <v>3495</v>
      </c>
      <c r="E1750" s="55" t="s">
        <v>4856</v>
      </c>
      <c r="H1750" s="47" t="s">
        <v>4857</v>
      </c>
      <c r="I1750" s="236"/>
    </row>
    <row r="1751" spans="1:9" ht="23.25" x14ac:dyDescent="0.35">
      <c r="A1751" s="52" t="s">
        <v>4858</v>
      </c>
      <c r="B1751" s="53" t="s">
        <v>4859</v>
      </c>
      <c r="D1751" s="72" t="s">
        <v>4860</v>
      </c>
      <c r="F1751" s="47" t="s">
        <v>4861</v>
      </c>
      <c r="I1751" s="236"/>
    </row>
    <row r="1752" spans="1:9" ht="23.25" x14ac:dyDescent="0.35">
      <c r="A1752" s="52" t="s">
        <v>4858</v>
      </c>
      <c r="B1752" s="53" t="s">
        <v>4862</v>
      </c>
      <c r="D1752" s="72" t="s">
        <v>4863</v>
      </c>
      <c r="G1752" s="69" t="s">
        <v>4864</v>
      </c>
      <c r="I1752" s="236"/>
    </row>
    <row r="1753" spans="1:9" ht="23.25" x14ac:dyDescent="0.35">
      <c r="A1753" s="52" t="s">
        <v>4865</v>
      </c>
      <c r="B1753" s="53" t="s">
        <v>4866</v>
      </c>
      <c r="D1753" s="55" t="s">
        <v>4867</v>
      </c>
      <c r="E1753" s="153"/>
      <c r="F1753" s="66" t="s">
        <v>4868</v>
      </c>
      <c r="I1753" s="236"/>
    </row>
    <row r="1754" spans="1:9" ht="23.25" x14ac:dyDescent="0.35">
      <c r="A1754" s="52" t="s">
        <v>4869</v>
      </c>
      <c r="B1754" s="53" t="s">
        <v>4870</v>
      </c>
      <c r="D1754" s="238"/>
      <c r="E1754" s="153"/>
      <c r="F1754" s="66"/>
      <c r="I1754" s="236"/>
    </row>
    <row r="1755" spans="1:9" ht="23.25" x14ac:dyDescent="0.35">
      <c r="A1755" s="52" t="s">
        <v>4871</v>
      </c>
      <c r="B1755" s="53" t="s">
        <v>4872</v>
      </c>
      <c r="D1755" s="238"/>
      <c r="E1755" s="153"/>
      <c r="F1755" s="66"/>
      <c r="I1755" s="236"/>
    </row>
    <row r="1756" spans="1:9" ht="23.25" x14ac:dyDescent="0.35">
      <c r="A1756" s="52" t="s">
        <v>4873</v>
      </c>
      <c r="C1756" s="54" t="s">
        <v>4874</v>
      </c>
      <c r="D1756" s="238"/>
      <c r="E1756" s="153"/>
      <c r="F1756" s="66"/>
      <c r="I1756" s="236"/>
    </row>
    <row r="1757" spans="1:9" ht="23.25" x14ac:dyDescent="0.35">
      <c r="A1757" s="52" t="s">
        <v>4875</v>
      </c>
      <c r="C1757" s="54" t="s">
        <v>4876</v>
      </c>
      <c r="D1757" s="238"/>
      <c r="E1757" s="153"/>
      <c r="F1757" s="66"/>
      <c r="I1757" s="236"/>
    </row>
    <row r="1758" spans="1:9" ht="23.25" x14ac:dyDescent="0.35">
      <c r="A1758" s="52" t="s">
        <v>4877</v>
      </c>
      <c r="B1758" s="53" t="s">
        <v>4878</v>
      </c>
      <c r="D1758" s="72"/>
      <c r="I1758" s="88"/>
    </row>
    <row r="1759" spans="1:9" ht="23.25" x14ac:dyDescent="0.35">
      <c r="A1759" s="52" t="s">
        <v>4879</v>
      </c>
      <c r="B1759" s="68" t="s">
        <v>4880</v>
      </c>
      <c r="C1759" s="70" t="s">
        <v>4881</v>
      </c>
      <c r="D1759" s="72"/>
      <c r="I1759" s="88"/>
    </row>
    <row r="1760" spans="1:9" ht="23.25" x14ac:dyDescent="0.35">
      <c r="A1760" s="52" t="s">
        <v>4882</v>
      </c>
      <c r="B1760" s="53" t="s">
        <v>444</v>
      </c>
      <c r="C1760" s="59" t="s">
        <v>4883</v>
      </c>
      <c r="D1760" s="55" t="s">
        <v>4884</v>
      </c>
      <c r="E1760" s="58" t="s">
        <v>4885</v>
      </c>
      <c r="I1760" s="88"/>
    </row>
    <row r="1761" spans="1:9" ht="23.25" x14ac:dyDescent="0.35">
      <c r="A1761" s="52" t="s">
        <v>4886</v>
      </c>
      <c r="C1761" s="54" t="s">
        <v>4887</v>
      </c>
      <c r="I1761" s="88"/>
    </row>
    <row r="1762" spans="1:9" ht="23.25" x14ac:dyDescent="0.35">
      <c r="A1762" s="52" t="s">
        <v>4888</v>
      </c>
      <c r="B1762" s="53" t="s">
        <v>4889</v>
      </c>
      <c r="D1762" s="55" t="s">
        <v>4890</v>
      </c>
      <c r="F1762" s="239"/>
      <c r="I1762" s="88"/>
    </row>
    <row r="1763" spans="1:9" ht="23.25" x14ac:dyDescent="0.35">
      <c r="A1763" s="52" t="s">
        <v>4891</v>
      </c>
      <c r="B1763" s="53" t="s">
        <v>4892</v>
      </c>
      <c r="C1763" s="54" t="s">
        <v>4893</v>
      </c>
      <c r="D1763" s="55" t="s">
        <v>1418</v>
      </c>
      <c r="F1763" s="240"/>
      <c r="I1763" s="88"/>
    </row>
    <row r="1764" spans="1:9" ht="23.25" x14ac:dyDescent="0.35">
      <c r="A1764" s="52" t="s">
        <v>4894</v>
      </c>
      <c r="B1764" s="53" t="s">
        <v>4895</v>
      </c>
      <c r="F1764" s="240"/>
      <c r="I1764" s="88"/>
    </row>
    <row r="1765" spans="1:9" ht="23.25" x14ac:dyDescent="0.35">
      <c r="A1765" s="52" t="s">
        <v>4896</v>
      </c>
      <c r="B1765" s="53" t="s">
        <v>4897</v>
      </c>
      <c r="F1765" s="240"/>
      <c r="I1765" s="88"/>
    </row>
    <row r="1766" spans="1:9" ht="46.5" x14ac:dyDescent="0.35">
      <c r="A1766" s="52" t="s">
        <v>4898</v>
      </c>
      <c r="B1766" s="241" t="s">
        <v>4899</v>
      </c>
      <c r="C1766" s="54" t="s">
        <v>4900</v>
      </c>
      <c r="D1766" s="242" t="s">
        <v>4901</v>
      </c>
      <c r="F1766" s="240"/>
      <c r="I1766" s="88"/>
    </row>
    <row r="1767" spans="1:9" ht="23.25" x14ac:dyDescent="0.35">
      <c r="A1767" s="52" t="s">
        <v>4902</v>
      </c>
      <c r="B1767" s="53" t="s">
        <v>4903</v>
      </c>
      <c r="C1767" s="243" t="s">
        <v>4904</v>
      </c>
      <c r="D1767" s="235" t="s">
        <v>4905</v>
      </c>
      <c r="F1767" s="240"/>
      <c r="I1767" s="88"/>
    </row>
    <row r="1768" spans="1:9" ht="23.25" x14ac:dyDescent="0.35">
      <c r="A1768" s="52" t="s">
        <v>4906</v>
      </c>
      <c r="B1768" s="53" t="s">
        <v>4907</v>
      </c>
      <c r="F1768" s="240"/>
      <c r="I1768" s="88"/>
    </row>
    <row r="1769" spans="1:9" ht="23.25" x14ac:dyDescent="0.35">
      <c r="A1769" s="52" t="s">
        <v>4908</v>
      </c>
      <c r="B1769" s="128" t="s">
        <v>4909</v>
      </c>
      <c r="F1769" s="240"/>
      <c r="I1769" s="88"/>
    </row>
    <row r="1770" spans="1:9" ht="23.25" x14ac:dyDescent="0.35">
      <c r="A1770" s="52" t="s">
        <v>4910</v>
      </c>
      <c r="B1770" s="53" t="s">
        <v>4911</v>
      </c>
      <c r="C1770" s="54" t="s">
        <v>4912</v>
      </c>
      <c r="D1770" s="41" t="s">
        <v>4913</v>
      </c>
      <c r="E1770" s="55" t="s">
        <v>4914</v>
      </c>
      <c r="F1770" s="244"/>
      <c r="I1770" s="88"/>
    </row>
    <row r="1771" spans="1:9" ht="23.25" x14ac:dyDescent="0.35">
      <c r="A1771" s="52" t="s">
        <v>4915</v>
      </c>
      <c r="B1771" s="53" t="s">
        <v>4916</v>
      </c>
      <c r="D1771" s="55" t="s">
        <v>4917</v>
      </c>
      <c r="I1771" s="88"/>
    </row>
    <row r="1772" spans="1:9" ht="23.25" x14ac:dyDescent="0.35">
      <c r="A1772" s="52" t="s">
        <v>4918</v>
      </c>
      <c r="B1772" s="53" t="s">
        <v>1236</v>
      </c>
      <c r="I1772" s="88"/>
    </row>
    <row r="1773" spans="1:9" ht="23.25" x14ac:dyDescent="0.35">
      <c r="A1773" s="52" t="s">
        <v>4919</v>
      </c>
      <c r="B1773" s="53" t="s">
        <v>4920</v>
      </c>
      <c r="C1773" s="54" t="s">
        <v>4921</v>
      </c>
      <c r="D1773" s="72" t="s">
        <v>4922</v>
      </c>
      <c r="I1773" s="88"/>
    </row>
    <row r="1774" spans="1:9" ht="31.5" x14ac:dyDescent="0.35">
      <c r="A1774" s="52" t="s">
        <v>4923</v>
      </c>
      <c r="B1774" s="245" t="s">
        <v>4924</v>
      </c>
      <c r="C1774" s="86" t="s">
        <v>4925</v>
      </c>
      <c r="D1774" s="81" t="s">
        <v>4926</v>
      </c>
      <c r="E1774" s="246" t="s">
        <v>4927</v>
      </c>
      <c r="I1774" s="88"/>
    </row>
    <row r="1775" spans="1:9" ht="23.25" x14ac:dyDescent="0.35">
      <c r="A1775" s="52" t="s">
        <v>4928</v>
      </c>
      <c r="B1775" s="247" t="s">
        <v>4929</v>
      </c>
      <c r="C1775" s="86"/>
      <c r="D1775" s="81"/>
      <c r="E1775" s="246"/>
      <c r="I1775" s="88"/>
    </row>
    <row r="1776" spans="1:9" ht="23.25" x14ac:dyDescent="0.35">
      <c r="A1776" s="52" t="s">
        <v>4930</v>
      </c>
      <c r="B1776" s="247" t="s">
        <v>4931</v>
      </c>
      <c r="C1776" s="86" t="s">
        <v>4932</v>
      </c>
      <c r="E1776" s="246" t="s">
        <v>4933</v>
      </c>
      <c r="I1776" s="88"/>
    </row>
    <row r="1777" spans="1:9" ht="27.75" x14ac:dyDescent="0.35">
      <c r="A1777" s="52" t="s">
        <v>4934</v>
      </c>
      <c r="B1777" s="247" t="s">
        <v>4935</v>
      </c>
      <c r="C1777" s="86" t="s">
        <v>4936</v>
      </c>
      <c r="D1777" s="81" t="s">
        <v>4937</v>
      </c>
      <c r="E1777" s="246"/>
      <c r="H1777" s="56"/>
    </row>
    <row r="1778" spans="1:9" ht="23.25" x14ac:dyDescent="0.35">
      <c r="A1778" s="52" t="s">
        <v>4938</v>
      </c>
      <c r="B1778" s="247" t="s">
        <v>4939</v>
      </c>
      <c r="C1778" s="86" t="s">
        <v>4940</v>
      </c>
      <c r="D1778" s="70" t="s">
        <v>4941</v>
      </c>
      <c r="E1778" s="246"/>
    </row>
    <row r="1779" spans="1:9" ht="23.25" x14ac:dyDescent="0.35">
      <c r="A1779" s="52" t="s">
        <v>4942</v>
      </c>
      <c r="B1779" s="53" t="s">
        <v>4943</v>
      </c>
      <c r="I1779" s="88"/>
    </row>
    <row r="1780" spans="1:9" ht="23.25" x14ac:dyDescent="0.35">
      <c r="A1780" s="52" t="s">
        <v>4944</v>
      </c>
      <c r="E1780" s="55" t="s">
        <v>4945</v>
      </c>
      <c r="F1780" s="47" t="s">
        <v>4946</v>
      </c>
    </row>
    <row r="1781" spans="1:9" ht="23.25" x14ac:dyDescent="0.35">
      <c r="A1781" s="52" t="s">
        <v>4947</v>
      </c>
      <c r="B1781" s="53" t="s">
        <v>4948</v>
      </c>
      <c r="D1781" s="55" t="s">
        <v>4949</v>
      </c>
      <c r="E1781" s="162" t="s">
        <v>4950</v>
      </c>
    </row>
    <row r="1782" spans="1:9" ht="23.25" x14ac:dyDescent="0.35">
      <c r="A1782" s="52" t="s">
        <v>4951</v>
      </c>
      <c r="D1782" s="55" t="s">
        <v>4952</v>
      </c>
      <c r="E1782" s="55" t="s">
        <v>4953</v>
      </c>
    </row>
    <row r="1783" spans="1:9" ht="23.25" x14ac:dyDescent="0.35">
      <c r="A1783" s="52" t="s">
        <v>4954</v>
      </c>
      <c r="B1783" s="53" t="s">
        <v>4955</v>
      </c>
      <c r="C1783" s="54" t="s">
        <v>4956</v>
      </c>
      <c r="E1783" s="55" t="s">
        <v>4957</v>
      </c>
    </row>
    <row r="1784" spans="1:9" ht="23.25" x14ac:dyDescent="0.35">
      <c r="A1784" s="52" t="s">
        <v>4958</v>
      </c>
      <c r="B1784" s="53" t="s">
        <v>4959</v>
      </c>
    </row>
    <row r="1785" spans="1:9" ht="23.25" x14ac:dyDescent="0.35">
      <c r="A1785" s="52" t="s">
        <v>4960</v>
      </c>
      <c r="B1785" s="53" t="s">
        <v>4961</v>
      </c>
      <c r="C1785" s="248" t="s">
        <v>4962</v>
      </c>
    </row>
    <row r="1786" spans="1:9" ht="23.25" x14ac:dyDescent="0.35">
      <c r="A1786" s="52" t="s">
        <v>4963</v>
      </c>
      <c r="C1786" s="248" t="s">
        <v>4964</v>
      </c>
      <c r="E1786" s="55" t="s">
        <v>4965</v>
      </c>
    </row>
    <row r="1787" spans="1:9" ht="23.25" x14ac:dyDescent="0.35">
      <c r="A1787" s="52" t="s">
        <v>4966</v>
      </c>
      <c r="B1787" s="53" t="s">
        <v>4967</v>
      </c>
      <c r="C1787" s="54" t="s">
        <v>4968</v>
      </c>
    </row>
    <row r="1788" spans="1:9" ht="23.25" x14ac:dyDescent="0.35">
      <c r="A1788" s="52" t="s">
        <v>4969</v>
      </c>
      <c r="B1788" s="53" t="s">
        <v>4970</v>
      </c>
      <c r="E1788" s="55" t="s">
        <v>4971</v>
      </c>
    </row>
    <row r="1789" spans="1:9" ht="23.25" x14ac:dyDescent="0.35">
      <c r="A1789" s="52" t="s">
        <v>4972</v>
      </c>
      <c r="B1789" s="53" t="s">
        <v>4973</v>
      </c>
      <c r="C1789" s="59" t="s">
        <v>4974</v>
      </c>
      <c r="E1789" s="55" t="s">
        <v>4975</v>
      </c>
      <c r="F1789" s="47" t="s">
        <v>4976</v>
      </c>
    </row>
    <row r="1790" spans="1:9" ht="23.25" x14ac:dyDescent="0.35">
      <c r="A1790" s="52" t="s">
        <v>4977</v>
      </c>
      <c r="B1790" s="53" t="s">
        <v>4978</v>
      </c>
      <c r="C1790" s="59" t="s">
        <v>4979</v>
      </c>
    </row>
    <row r="1791" spans="1:9" ht="23.25" x14ac:dyDescent="0.35">
      <c r="A1791" s="92" t="s">
        <v>4980</v>
      </c>
      <c r="B1791" s="53" t="s">
        <v>4981</v>
      </c>
      <c r="C1791" s="59"/>
    </row>
    <row r="1792" spans="1:9" ht="23.25" x14ac:dyDescent="0.35">
      <c r="A1792" s="52" t="s">
        <v>4982</v>
      </c>
      <c r="B1792" s="53" t="s">
        <v>1315</v>
      </c>
      <c r="C1792" s="59"/>
    </row>
    <row r="1793" spans="1:5" ht="23.25" x14ac:dyDescent="0.35">
      <c r="A1793" s="52" t="s">
        <v>4983</v>
      </c>
      <c r="B1793" s="53" t="s">
        <v>4984</v>
      </c>
    </row>
    <row r="1794" spans="1:5" ht="23.25" x14ac:dyDescent="0.35">
      <c r="A1794" s="52" t="s">
        <v>4985</v>
      </c>
      <c r="B1794" s="53" t="s">
        <v>4986</v>
      </c>
      <c r="E1794" s="55" t="s">
        <v>2499</v>
      </c>
    </row>
    <row r="1795" spans="1:5" ht="23.25" x14ac:dyDescent="0.35">
      <c r="A1795" s="52" t="s">
        <v>4987</v>
      </c>
      <c r="B1795" s="53" t="s">
        <v>4988</v>
      </c>
      <c r="C1795" s="54" t="s">
        <v>4989</v>
      </c>
    </row>
    <row r="1796" spans="1:5" ht="23.25" x14ac:dyDescent="0.35">
      <c r="A1796" s="52" t="s">
        <v>4990</v>
      </c>
      <c r="B1796" s="53" t="s">
        <v>3745</v>
      </c>
      <c r="C1796" s="54" t="s">
        <v>4989</v>
      </c>
    </row>
    <row r="1797" spans="1:5" ht="23.25" x14ac:dyDescent="0.35">
      <c r="A1797" s="52" t="s">
        <v>4991</v>
      </c>
      <c r="E1797" s="55" t="s">
        <v>4992</v>
      </c>
    </row>
    <row r="1798" spans="1:5" ht="23.25" x14ac:dyDescent="0.35">
      <c r="A1798" s="52" t="s">
        <v>4993</v>
      </c>
      <c r="B1798" s="53" t="s">
        <v>4994</v>
      </c>
      <c r="E1798" s="55" t="s">
        <v>4995</v>
      </c>
    </row>
    <row r="1799" spans="1:5" ht="23.25" x14ac:dyDescent="0.35">
      <c r="A1799" s="52" t="s">
        <v>4996</v>
      </c>
      <c r="B1799" s="53" t="s">
        <v>4997</v>
      </c>
      <c r="E1799" s="55" t="s">
        <v>4998</v>
      </c>
    </row>
    <row r="1800" spans="1:5" ht="23.25" x14ac:dyDescent="0.35">
      <c r="A1800" s="52" t="s">
        <v>4999</v>
      </c>
      <c r="B1800" s="53" t="s">
        <v>5000</v>
      </c>
      <c r="E1800" s="55" t="s">
        <v>5001</v>
      </c>
    </row>
    <row r="1801" spans="1:5" ht="23.25" x14ac:dyDescent="0.35">
      <c r="A1801" s="52" t="s">
        <v>5002</v>
      </c>
      <c r="B1801" s="53" t="s">
        <v>5003</v>
      </c>
      <c r="E1801" s="55" t="s">
        <v>5004</v>
      </c>
    </row>
    <row r="1802" spans="1:5" ht="23.25" x14ac:dyDescent="0.35">
      <c r="A1802" s="52" t="s">
        <v>5005</v>
      </c>
      <c r="C1802" s="54" t="s">
        <v>5006</v>
      </c>
    </row>
    <row r="1803" spans="1:5" ht="23.25" x14ac:dyDescent="0.35">
      <c r="A1803" s="52" t="s">
        <v>5007</v>
      </c>
      <c r="B1803" s="185" t="s">
        <v>5008</v>
      </c>
      <c r="C1803" s="579" t="s">
        <v>5009</v>
      </c>
      <c r="D1803" s="579"/>
    </row>
    <row r="1804" spans="1:5" ht="23.25" x14ac:dyDescent="0.35">
      <c r="A1804" s="52" t="s">
        <v>5010</v>
      </c>
      <c r="E1804" s="55" t="s">
        <v>5011</v>
      </c>
    </row>
    <row r="1805" spans="1:5" ht="23.25" x14ac:dyDescent="0.35">
      <c r="A1805" s="52" t="s">
        <v>5012</v>
      </c>
      <c r="E1805" s="55" t="s">
        <v>5013</v>
      </c>
    </row>
    <row r="1806" spans="1:5" ht="23.25" x14ac:dyDescent="0.35">
      <c r="A1806" s="52" t="s">
        <v>5014</v>
      </c>
      <c r="B1806" s="53" t="s">
        <v>5015</v>
      </c>
    </row>
    <row r="1807" spans="1:5" ht="23.25" x14ac:dyDescent="0.35">
      <c r="A1807" s="52" t="s">
        <v>5016</v>
      </c>
      <c r="B1807" s="68">
        <v>35633333</v>
      </c>
    </row>
    <row r="1808" spans="1:5" ht="23.25" x14ac:dyDescent="0.35">
      <c r="A1808" s="52" t="s">
        <v>5017</v>
      </c>
      <c r="E1808" s="55" t="s">
        <v>5018</v>
      </c>
    </row>
    <row r="1809" spans="1:7" ht="23.25" x14ac:dyDescent="0.35">
      <c r="A1809" s="52" t="s">
        <v>5019</v>
      </c>
      <c r="E1809" s="55" t="s">
        <v>5020</v>
      </c>
    </row>
    <row r="1810" spans="1:7" ht="23.25" x14ac:dyDescent="0.35">
      <c r="A1810" s="52" t="s">
        <v>5021</v>
      </c>
      <c r="C1810" s="54" t="s">
        <v>5022</v>
      </c>
    </row>
    <row r="1811" spans="1:7" ht="23.25" x14ac:dyDescent="0.35">
      <c r="A1811" s="52" t="s">
        <v>5023</v>
      </c>
      <c r="E1811" s="55" t="s">
        <v>5024</v>
      </c>
    </row>
    <row r="1812" spans="1:7" ht="23.25" x14ac:dyDescent="0.35">
      <c r="A1812" s="52" t="s">
        <v>5025</v>
      </c>
      <c r="B1812" s="53" t="s">
        <v>1728</v>
      </c>
      <c r="C1812" s="54" t="s">
        <v>5026</v>
      </c>
      <c r="D1812" s="162" t="s">
        <v>5027</v>
      </c>
    </row>
    <row r="1813" spans="1:7" ht="23.25" x14ac:dyDescent="0.35">
      <c r="A1813" s="52" t="s">
        <v>5028</v>
      </c>
      <c r="B1813" s="53" t="s">
        <v>5029</v>
      </c>
      <c r="D1813" s="162"/>
      <c r="E1813" s="232" t="s">
        <v>5030</v>
      </c>
      <c r="G1813" s="47" t="s">
        <v>5031</v>
      </c>
    </row>
    <row r="1814" spans="1:7" ht="23.25" x14ac:dyDescent="0.35">
      <c r="A1814" s="52" t="s">
        <v>5028</v>
      </c>
      <c r="B1814" s="53" t="s">
        <v>5032</v>
      </c>
      <c r="C1814" s="249" t="s">
        <v>5033</v>
      </c>
      <c r="D1814" s="162"/>
      <c r="E1814" s="232"/>
    </row>
    <row r="1815" spans="1:7" ht="23.25" x14ac:dyDescent="0.35">
      <c r="A1815" s="52" t="s">
        <v>5034</v>
      </c>
      <c r="C1815" s="54" t="s">
        <v>5035</v>
      </c>
      <c r="E1815" s="55" t="s">
        <v>5036</v>
      </c>
    </row>
    <row r="1816" spans="1:7" ht="23.25" x14ac:dyDescent="0.35">
      <c r="A1816" s="52" t="s">
        <v>5037</v>
      </c>
      <c r="B1816" s="53" t="s">
        <v>5038</v>
      </c>
    </row>
    <row r="1817" spans="1:7" ht="23.25" x14ac:dyDescent="0.35">
      <c r="A1817" s="52" t="s">
        <v>5039</v>
      </c>
      <c r="B1817" s="53" t="s">
        <v>5040</v>
      </c>
    </row>
    <row r="1818" spans="1:7" ht="23.25" x14ac:dyDescent="0.35">
      <c r="A1818" s="52" t="s">
        <v>5041</v>
      </c>
      <c r="B1818" s="53" t="s">
        <v>5042</v>
      </c>
    </row>
    <row r="1819" spans="1:7" ht="23.25" x14ac:dyDescent="0.35">
      <c r="A1819" s="52" t="s">
        <v>5043</v>
      </c>
      <c r="B1819" s="53" t="s">
        <v>5044</v>
      </c>
    </row>
    <row r="1820" spans="1:7" ht="23.25" x14ac:dyDescent="0.35">
      <c r="A1820" s="52" t="s">
        <v>5045</v>
      </c>
      <c r="B1820" s="53" t="s">
        <v>5046</v>
      </c>
    </row>
    <row r="1821" spans="1:7" ht="23.25" x14ac:dyDescent="0.35">
      <c r="A1821" s="52" t="s">
        <v>5047</v>
      </c>
      <c r="B1821" s="53" t="s">
        <v>5048</v>
      </c>
      <c r="C1821" s="54" t="s">
        <v>5049</v>
      </c>
      <c r="D1821" s="72" t="s">
        <v>5050</v>
      </c>
      <c r="F1821" s="47" t="s">
        <v>5051</v>
      </c>
    </row>
    <row r="1822" spans="1:7" ht="23.25" x14ac:dyDescent="0.35">
      <c r="A1822" s="52" t="s">
        <v>5052</v>
      </c>
      <c r="B1822" s="53" t="s">
        <v>5053</v>
      </c>
    </row>
    <row r="1823" spans="1:7" ht="23.25" x14ac:dyDescent="0.35">
      <c r="A1823" s="52" t="s">
        <v>5054</v>
      </c>
      <c r="B1823" s="53" t="s">
        <v>5055</v>
      </c>
    </row>
    <row r="1824" spans="1:7" ht="23.25" x14ac:dyDescent="0.35">
      <c r="A1824" s="52" t="s">
        <v>5056</v>
      </c>
      <c r="E1824" s="55" t="s">
        <v>5057</v>
      </c>
    </row>
    <row r="1825" spans="1:5" ht="23.25" x14ac:dyDescent="0.35">
      <c r="A1825" s="52" t="s">
        <v>5058</v>
      </c>
      <c r="B1825" s="53" t="s">
        <v>5059</v>
      </c>
      <c r="E1825" s="55" t="s">
        <v>5060</v>
      </c>
    </row>
    <row r="1826" spans="1:5" ht="23.25" x14ac:dyDescent="0.35">
      <c r="A1826" s="52" t="s">
        <v>5061</v>
      </c>
      <c r="B1826" s="53" t="s">
        <v>5062</v>
      </c>
      <c r="D1826" s="55" t="s">
        <v>5063</v>
      </c>
      <c r="E1826" s="55" t="s">
        <v>5064</v>
      </c>
    </row>
    <row r="1827" spans="1:5" ht="23.25" x14ac:dyDescent="0.35">
      <c r="A1827" s="52" t="s">
        <v>5065</v>
      </c>
      <c r="B1827" s="53" t="s">
        <v>5066</v>
      </c>
      <c r="C1827" s="58" t="s">
        <v>5067</v>
      </c>
      <c r="D1827" s="55" t="s">
        <v>5068</v>
      </c>
      <c r="E1827" s="69" t="s">
        <v>5069</v>
      </c>
    </row>
    <row r="1828" spans="1:5" ht="23.25" x14ac:dyDescent="0.35">
      <c r="A1828" s="52" t="s">
        <v>5070</v>
      </c>
      <c r="B1828" s="53" t="s">
        <v>5071</v>
      </c>
      <c r="E1828" s="55" t="s">
        <v>5072</v>
      </c>
    </row>
    <row r="1829" spans="1:5" ht="23.25" x14ac:dyDescent="0.35">
      <c r="A1829" s="52" t="s">
        <v>5073</v>
      </c>
      <c r="B1829" s="53" t="s">
        <v>5074</v>
      </c>
    </row>
    <row r="1830" spans="1:5" ht="23.25" x14ac:dyDescent="0.35">
      <c r="A1830" s="52" t="s">
        <v>5075</v>
      </c>
      <c r="B1830" s="53" t="s">
        <v>5076</v>
      </c>
    </row>
    <row r="1831" spans="1:5" ht="23.25" x14ac:dyDescent="0.35">
      <c r="A1831" s="52" t="s">
        <v>5077</v>
      </c>
      <c r="B1831" s="53" t="s">
        <v>5078</v>
      </c>
    </row>
    <row r="1832" spans="1:5" ht="23.25" x14ac:dyDescent="0.35">
      <c r="A1832" s="52" t="s">
        <v>5079</v>
      </c>
      <c r="B1832" s="53" t="s">
        <v>5080</v>
      </c>
    </row>
    <row r="1833" spans="1:5" ht="23.25" x14ac:dyDescent="0.35">
      <c r="A1833" s="52" t="s">
        <v>5081</v>
      </c>
      <c r="B1833" s="53" t="s">
        <v>5082</v>
      </c>
      <c r="D1833" s="55" t="s">
        <v>5083</v>
      </c>
    </row>
    <row r="1834" spans="1:5" ht="23.25" x14ac:dyDescent="0.35">
      <c r="A1834" s="52" t="s">
        <v>5084</v>
      </c>
      <c r="B1834" s="53" t="s">
        <v>5085</v>
      </c>
    </row>
    <row r="1835" spans="1:5" ht="23.25" x14ac:dyDescent="0.35">
      <c r="A1835" s="52" t="s">
        <v>5086</v>
      </c>
      <c r="B1835" s="53" t="s">
        <v>5087</v>
      </c>
      <c r="E1835" s="55" t="s">
        <v>5088</v>
      </c>
    </row>
    <row r="1836" spans="1:5" ht="23.25" x14ac:dyDescent="0.35">
      <c r="A1836" s="52" t="s">
        <v>5089</v>
      </c>
      <c r="B1836" s="53" t="s">
        <v>5090</v>
      </c>
      <c r="E1836" s="55" t="s">
        <v>5091</v>
      </c>
    </row>
    <row r="1837" spans="1:5" ht="23.25" x14ac:dyDescent="0.35">
      <c r="A1837" s="52" t="s">
        <v>5092</v>
      </c>
      <c r="E1837" s="55" t="s">
        <v>5093</v>
      </c>
    </row>
    <row r="1838" spans="1:5" ht="23.25" x14ac:dyDescent="0.35">
      <c r="A1838" s="52" t="s">
        <v>5094</v>
      </c>
      <c r="B1838" s="53" t="s">
        <v>5095</v>
      </c>
    </row>
    <row r="1839" spans="1:5" ht="23.25" x14ac:dyDescent="0.35">
      <c r="A1839" s="52" t="s">
        <v>5096</v>
      </c>
      <c r="B1839" s="53" t="s">
        <v>5097</v>
      </c>
      <c r="D1839" s="56"/>
      <c r="E1839" s="56"/>
    </row>
    <row r="1840" spans="1:5" ht="23.25" x14ac:dyDescent="0.35">
      <c r="A1840" s="52" t="s">
        <v>5098</v>
      </c>
      <c r="B1840" s="53" t="s">
        <v>5099</v>
      </c>
      <c r="D1840" s="56"/>
      <c r="E1840" s="56"/>
    </row>
    <row r="1841" spans="1:7" ht="23.25" x14ac:dyDescent="0.35">
      <c r="A1841" s="52" t="s">
        <v>5100</v>
      </c>
      <c r="B1841" s="53" t="s">
        <v>5101</v>
      </c>
      <c r="C1841" s="54" t="s">
        <v>5102</v>
      </c>
      <c r="D1841" s="56"/>
      <c r="E1841" s="56"/>
    </row>
    <row r="1842" spans="1:7" ht="23.25" x14ac:dyDescent="0.35">
      <c r="A1842" s="52" t="s">
        <v>5103</v>
      </c>
      <c r="B1842" s="53" t="s">
        <v>5104</v>
      </c>
      <c r="D1842" s="56"/>
      <c r="E1842" s="56"/>
    </row>
    <row r="1843" spans="1:7" ht="23.25" x14ac:dyDescent="0.35">
      <c r="A1843" s="52" t="s">
        <v>5105</v>
      </c>
      <c r="B1843" s="53" t="s">
        <v>5106</v>
      </c>
      <c r="D1843" s="56"/>
      <c r="E1843" s="56"/>
    </row>
    <row r="1844" spans="1:7" ht="23.25" x14ac:dyDescent="0.35">
      <c r="A1844" s="52" t="s">
        <v>5107</v>
      </c>
      <c r="B1844" s="53" t="s">
        <v>5108</v>
      </c>
      <c r="C1844" s="54" t="s">
        <v>5109</v>
      </c>
      <c r="D1844" s="56" t="s">
        <v>5110</v>
      </c>
      <c r="E1844" s="56" t="s">
        <v>5111</v>
      </c>
    </row>
    <row r="1845" spans="1:7" ht="23.25" x14ac:dyDescent="0.35">
      <c r="A1845" s="52" t="s">
        <v>5112</v>
      </c>
      <c r="B1845" s="53" t="s">
        <v>5000</v>
      </c>
      <c r="D1845" s="56"/>
      <c r="E1845" s="56" t="s">
        <v>5113</v>
      </c>
    </row>
    <row r="1846" spans="1:7" ht="23.25" x14ac:dyDescent="0.35">
      <c r="A1846" s="52" t="s">
        <v>5114</v>
      </c>
      <c r="B1846" s="53" t="s">
        <v>5115</v>
      </c>
      <c r="C1846" s="92" t="s">
        <v>5116</v>
      </c>
      <c r="D1846" s="54" t="s">
        <v>5117</v>
      </c>
      <c r="E1846" s="56"/>
    </row>
    <row r="1847" spans="1:7" ht="23.25" x14ac:dyDescent="0.35">
      <c r="A1847" s="52" t="s">
        <v>5118</v>
      </c>
      <c r="B1847" s="53" t="s">
        <v>5119</v>
      </c>
      <c r="D1847" s="56"/>
      <c r="E1847" s="56"/>
    </row>
    <row r="1848" spans="1:7" ht="23.25" x14ac:dyDescent="0.35">
      <c r="A1848" s="52" t="s">
        <v>5120</v>
      </c>
      <c r="B1848" s="53" t="s">
        <v>5121</v>
      </c>
      <c r="D1848" s="56"/>
      <c r="E1848" s="56"/>
    </row>
    <row r="1849" spans="1:7" ht="23.25" x14ac:dyDescent="0.35">
      <c r="A1849" s="52" t="s">
        <v>5122</v>
      </c>
      <c r="B1849" s="53" t="s">
        <v>5123</v>
      </c>
      <c r="D1849" s="56" t="s">
        <v>5124</v>
      </c>
      <c r="E1849" s="56"/>
    </row>
    <row r="1850" spans="1:7" ht="23.25" x14ac:dyDescent="0.35">
      <c r="A1850" s="52" t="s">
        <v>5125</v>
      </c>
      <c r="D1850" s="56"/>
      <c r="E1850" s="56" t="s">
        <v>4641</v>
      </c>
    </row>
    <row r="1851" spans="1:7" ht="23.25" x14ac:dyDescent="0.35">
      <c r="A1851" s="52" t="s">
        <v>5126</v>
      </c>
      <c r="B1851" s="53" t="s">
        <v>5127</v>
      </c>
      <c r="D1851" s="56"/>
      <c r="E1851" s="56"/>
    </row>
    <row r="1852" spans="1:7" ht="23.25" x14ac:dyDescent="0.35">
      <c r="A1852" s="52" t="s">
        <v>5128</v>
      </c>
      <c r="B1852" s="53" t="s">
        <v>5129</v>
      </c>
      <c r="D1852" s="56"/>
      <c r="E1852" s="56"/>
    </row>
    <row r="1853" spans="1:7" ht="23.25" x14ac:dyDescent="0.35">
      <c r="A1853" s="52" t="s">
        <v>5130</v>
      </c>
      <c r="D1853" s="56"/>
      <c r="E1853" s="56" t="s">
        <v>5131</v>
      </c>
    </row>
    <row r="1854" spans="1:7" ht="23.25" x14ac:dyDescent="0.35">
      <c r="A1854" s="52" t="s">
        <v>5132</v>
      </c>
      <c r="B1854" s="53" t="s">
        <v>5133</v>
      </c>
      <c r="D1854" s="56" t="s">
        <v>5134</v>
      </c>
      <c r="E1854" s="56"/>
    </row>
    <row r="1855" spans="1:7" ht="23.25" x14ac:dyDescent="0.35">
      <c r="A1855" s="52" t="s">
        <v>5135</v>
      </c>
      <c r="B1855" s="53" t="s">
        <v>5136</v>
      </c>
      <c r="C1855" s="54" t="s">
        <v>5137</v>
      </c>
      <c r="D1855" s="250" t="s">
        <v>5138</v>
      </c>
      <c r="E1855" s="56"/>
    </row>
    <row r="1856" spans="1:7" ht="23.25" x14ac:dyDescent="0.35">
      <c r="A1856" s="52" t="s">
        <v>5139</v>
      </c>
      <c r="B1856" s="53" t="s">
        <v>5140</v>
      </c>
      <c r="D1856" s="56" t="s">
        <v>5141</v>
      </c>
      <c r="E1856" s="56"/>
      <c r="G1856" s="63">
        <v>3472373064</v>
      </c>
    </row>
    <row r="1857" spans="1:8" ht="23.25" x14ac:dyDescent="0.35">
      <c r="A1857" s="52" t="s">
        <v>5142</v>
      </c>
      <c r="B1857" s="53" t="s">
        <v>5143</v>
      </c>
      <c r="D1857" s="56" t="s">
        <v>5144</v>
      </c>
      <c r="E1857" s="56"/>
      <c r="G1857" s="66"/>
    </row>
    <row r="1858" spans="1:8" ht="23.25" x14ac:dyDescent="0.35">
      <c r="A1858" s="52" t="s">
        <v>5145</v>
      </c>
      <c r="B1858" s="53" t="s">
        <v>5146</v>
      </c>
      <c r="D1858" s="56"/>
      <c r="E1858" s="55" t="s">
        <v>5147</v>
      </c>
      <c r="G1858" s="123"/>
    </row>
    <row r="1859" spans="1:8" ht="23.25" x14ac:dyDescent="0.35">
      <c r="A1859" s="52" t="s">
        <v>5148</v>
      </c>
      <c r="B1859" s="53" t="s">
        <v>5149</v>
      </c>
      <c r="D1859" s="56"/>
      <c r="E1859" s="56" t="s">
        <v>5150</v>
      </c>
      <c r="H1859" s="47" t="s">
        <v>5151</v>
      </c>
    </row>
    <row r="1860" spans="1:8" ht="23.25" x14ac:dyDescent="0.35">
      <c r="A1860" s="52" t="s">
        <v>4822</v>
      </c>
      <c r="B1860" s="53" t="s">
        <v>5152</v>
      </c>
      <c r="D1860" s="56"/>
      <c r="E1860" s="56"/>
    </row>
    <row r="1861" spans="1:8" ht="23.25" x14ac:dyDescent="0.35">
      <c r="A1861" s="52" t="s">
        <v>5153</v>
      </c>
      <c r="B1861" s="53" t="s">
        <v>5154</v>
      </c>
      <c r="C1861" s="54" t="s">
        <v>5155</v>
      </c>
      <c r="D1861" s="54" t="s">
        <v>5156</v>
      </c>
      <c r="E1861" s="251" t="s">
        <v>5157</v>
      </c>
    </row>
    <row r="1862" spans="1:8" ht="23.25" x14ac:dyDescent="0.35">
      <c r="A1862" s="52" t="s">
        <v>5158</v>
      </c>
      <c r="B1862" s="53" t="s">
        <v>5159</v>
      </c>
      <c r="C1862" s="54" t="s">
        <v>5160</v>
      </c>
      <c r="D1862" s="56" t="s">
        <v>5161</v>
      </c>
      <c r="E1862" s="218" t="s">
        <v>5162</v>
      </c>
    </row>
    <row r="1863" spans="1:8" ht="23.25" x14ac:dyDescent="0.35">
      <c r="A1863" s="52" t="s">
        <v>5163</v>
      </c>
      <c r="D1863" s="56" t="s">
        <v>5164</v>
      </c>
      <c r="E1863" s="218" t="s">
        <v>5165</v>
      </c>
    </row>
    <row r="1864" spans="1:8" ht="23.25" x14ac:dyDescent="0.35">
      <c r="A1864" s="52" t="s">
        <v>5166</v>
      </c>
      <c r="D1864" s="56"/>
      <c r="E1864" s="218"/>
    </row>
    <row r="1865" spans="1:8" ht="23.25" x14ac:dyDescent="0.35">
      <c r="A1865" s="52" t="s">
        <v>5167</v>
      </c>
      <c r="B1865" s="53" t="s">
        <v>5168</v>
      </c>
      <c r="D1865" s="56"/>
      <c r="E1865" s="218"/>
    </row>
    <row r="1866" spans="1:8" ht="23.25" x14ac:dyDescent="0.35">
      <c r="A1866" s="52" t="s">
        <v>5169</v>
      </c>
      <c r="B1866" s="53" t="s">
        <v>5170</v>
      </c>
      <c r="C1866" s="78" t="s">
        <v>5171</v>
      </c>
      <c r="D1866" s="56"/>
      <c r="E1866" s="218"/>
    </row>
    <row r="1867" spans="1:8" ht="23.25" x14ac:dyDescent="0.35">
      <c r="A1867" s="52" t="s">
        <v>5172</v>
      </c>
      <c r="B1867" s="53" t="s">
        <v>5173</v>
      </c>
      <c r="C1867" s="54" t="s">
        <v>5174</v>
      </c>
      <c r="D1867" s="164" t="s">
        <v>5175</v>
      </c>
      <c r="E1867" s="218"/>
    </row>
    <row r="1868" spans="1:8" ht="23.25" x14ac:dyDescent="0.35">
      <c r="A1868" s="96" t="s">
        <v>1944</v>
      </c>
      <c r="B1868" s="68" t="s">
        <v>5176</v>
      </c>
      <c r="C1868" s="54" t="s">
        <v>5177</v>
      </c>
      <c r="D1868" s="164" t="s">
        <v>5178</v>
      </c>
      <c r="E1868" s="218"/>
    </row>
    <row r="1869" spans="1:8" ht="23.25" x14ac:dyDescent="0.35">
      <c r="A1869" s="96" t="s">
        <v>5179</v>
      </c>
      <c r="B1869" s="68" t="s">
        <v>5180</v>
      </c>
      <c r="C1869" s="70" t="s">
        <v>5181</v>
      </c>
      <c r="D1869" s="127" t="s">
        <v>5182</v>
      </c>
      <c r="E1869" s="63" t="s">
        <v>5183</v>
      </c>
      <c r="G1869" s="63" t="s">
        <v>5184</v>
      </c>
    </row>
    <row r="1870" spans="1:8" ht="23.25" x14ac:dyDescent="0.35">
      <c r="A1870" s="96" t="s">
        <v>5179</v>
      </c>
      <c r="B1870" s="68" t="s">
        <v>5185</v>
      </c>
      <c r="C1870" s="70" t="s">
        <v>5186</v>
      </c>
      <c r="D1870" s="195"/>
      <c r="E1870" s="63"/>
      <c r="G1870" s="63"/>
    </row>
    <row r="1871" spans="1:8" ht="23.25" x14ac:dyDescent="0.35">
      <c r="A1871" s="52" t="s">
        <v>5187</v>
      </c>
      <c r="B1871" s="53" t="s">
        <v>5188</v>
      </c>
      <c r="C1871" s="54" t="s">
        <v>5189</v>
      </c>
      <c r="D1871" s="56"/>
      <c r="E1871" s="218" t="s">
        <v>5190</v>
      </c>
    </row>
    <row r="1872" spans="1:8" ht="23.25" x14ac:dyDescent="0.35">
      <c r="A1872" s="52" t="s">
        <v>5191</v>
      </c>
      <c r="B1872" s="53" t="s">
        <v>5192</v>
      </c>
      <c r="D1872" s="56"/>
      <c r="E1872" s="218"/>
    </row>
    <row r="1873" spans="1:7" ht="23.25" x14ac:dyDescent="0.35">
      <c r="A1873" s="52" t="s">
        <v>5193</v>
      </c>
      <c r="B1873" s="53" t="s">
        <v>5194</v>
      </c>
      <c r="C1873" s="54" t="s">
        <v>5195</v>
      </c>
      <c r="D1873" s="56" t="s">
        <v>5196</v>
      </c>
      <c r="E1873" s="56"/>
    </row>
    <row r="1874" spans="1:7" ht="23.25" x14ac:dyDescent="0.35">
      <c r="A1874" s="52" t="s">
        <v>5197</v>
      </c>
      <c r="B1874" s="53" t="s">
        <v>5198</v>
      </c>
      <c r="C1874" s="54" t="s">
        <v>5199</v>
      </c>
      <c r="D1874" s="56" t="s">
        <v>5200</v>
      </c>
      <c r="E1874" s="56" t="s">
        <v>5201</v>
      </c>
      <c r="F1874" s="47" t="s">
        <v>5202</v>
      </c>
    </row>
    <row r="1875" spans="1:7" ht="23.25" x14ac:dyDescent="0.35">
      <c r="A1875" s="52" t="s">
        <v>5203</v>
      </c>
      <c r="C1875" s="54" t="s">
        <v>5204</v>
      </c>
      <c r="D1875" s="56"/>
      <c r="E1875" s="56"/>
      <c r="G1875" s="82" t="s">
        <v>5205</v>
      </c>
    </row>
    <row r="1876" spans="1:7" ht="23.25" x14ac:dyDescent="0.35">
      <c r="A1876" s="52" t="s">
        <v>5206</v>
      </c>
      <c r="B1876" s="53" t="s">
        <v>5207</v>
      </c>
      <c r="C1876" s="54" t="s">
        <v>5208</v>
      </c>
      <c r="D1876" s="56" t="s">
        <v>5209</v>
      </c>
      <c r="E1876" s="58" t="s">
        <v>5210</v>
      </c>
      <c r="G1876" s="82"/>
    </row>
    <row r="1877" spans="1:7" ht="23.25" x14ac:dyDescent="0.35">
      <c r="A1877" s="52" t="s">
        <v>5211</v>
      </c>
      <c r="B1877" s="53" t="s">
        <v>5212</v>
      </c>
      <c r="D1877" s="56"/>
      <c r="E1877" s="58"/>
    </row>
    <row r="1878" spans="1:7" ht="23.25" x14ac:dyDescent="0.35">
      <c r="A1878" s="52" t="s">
        <v>5213</v>
      </c>
      <c r="D1878" s="56" t="s">
        <v>336</v>
      </c>
      <c r="E1878" s="56"/>
    </row>
    <row r="1879" spans="1:7" ht="23.25" x14ac:dyDescent="0.35">
      <c r="A1879" s="52" t="s">
        <v>5214</v>
      </c>
      <c r="B1879" s="53" t="s">
        <v>5215</v>
      </c>
      <c r="C1879" s="54" t="s">
        <v>5216</v>
      </c>
      <c r="D1879" s="56"/>
      <c r="E1879" s="56"/>
    </row>
    <row r="1880" spans="1:7" ht="23.25" x14ac:dyDescent="0.35">
      <c r="A1880" s="52" t="s">
        <v>5217</v>
      </c>
      <c r="B1880" s="53" t="s">
        <v>3929</v>
      </c>
      <c r="D1880" s="56"/>
      <c r="E1880" s="56"/>
    </row>
    <row r="1881" spans="1:7" ht="23.25" x14ac:dyDescent="0.35">
      <c r="A1881" s="52" t="s">
        <v>5218</v>
      </c>
      <c r="B1881" s="53" t="s">
        <v>5219</v>
      </c>
      <c r="C1881" s="54" t="s">
        <v>5220</v>
      </c>
      <c r="D1881" s="56"/>
      <c r="E1881" s="56"/>
      <c r="G1881" s="47" t="s">
        <v>5221</v>
      </c>
    </row>
    <row r="1882" spans="1:7" ht="23.25" x14ac:dyDescent="0.35">
      <c r="A1882" s="52" t="s">
        <v>5222</v>
      </c>
      <c r="B1882" s="53" t="s">
        <v>5223</v>
      </c>
      <c r="D1882" s="56"/>
      <c r="E1882" s="56"/>
    </row>
    <row r="1883" spans="1:7" ht="23.25" x14ac:dyDescent="0.35">
      <c r="A1883" s="52" t="s">
        <v>5224</v>
      </c>
      <c r="C1883" s="54" t="s">
        <v>5225</v>
      </c>
      <c r="D1883" s="56"/>
      <c r="E1883" s="56"/>
    </row>
    <row r="1884" spans="1:7" ht="23.25" x14ac:dyDescent="0.35">
      <c r="A1884" s="212" t="s">
        <v>5226</v>
      </c>
    </row>
    <row r="1885" spans="1:7" ht="23.25" x14ac:dyDescent="0.35">
      <c r="A1885" s="178" t="s">
        <v>5227</v>
      </c>
      <c r="B1885" s="53" t="s">
        <v>5228</v>
      </c>
      <c r="D1885" s="56"/>
      <c r="E1885" s="56"/>
      <c r="F1885" s="47" t="s">
        <v>5229</v>
      </c>
    </row>
    <row r="1886" spans="1:7" ht="23.25" x14ac:dyDescent="0.35">
      <c r="A1886" s="178" t="s">
        <v>5230</v>
      </c>
      <c r="B1886" s="53" t="s">
        <v>5231</v>
      </c>
      <c r="C1886" s="54" t="s">
        <v>2804</v>
      </c>
      <c r="D1886" s="54" t="s">
        <v>5232</v>
      </c>
      <c r="E1886" s="56"/>
    </row>
    <row r="1887" spans="1:7" ht="23.25" x14ac:dyDescent="0.35">
      <c r="A1887" s="178" t="s">
        <v>5233</v>
      </c>
      <c r="B1887" s="53" t="s">
        <v>5234</v>
      </c>
      <c r="D1887" s="56"/>
      <c r="E1887" s="56"/>
    </row>
    <row r="1888" spans="1:7" ht="23.25" x14ac:dyDescent="0.35">
      <c r="A1888" s="178" t="s">
        <v>5235</v>
      </c>
      <c r="B1888" s="53" t="s">
        <v>5236</v>
      </c>
      <c r="D1888" s="56"/>
      <c r="E1888" s="56"/>
    </row>
    <row r="1889" spans="1:9" ht="23.25" x14ac:dyDescent="0.35">
      <c r="A1889" s="178" t="s">
        <v>5237</v>
      </c>
      <c r="C1889" s="54" t="s">
        <v>5238</v>
      </c>
      <c r="D1889" s="56"/>
      <c r="E1889" s="56"/>
    </row>
    <row r="1890" spans="1:9" ht="23.25" x14ac:dyDescent="0.35">
      <c r="A1890" s="178" t="s">
        <v>5239</v>
      </c>
      <c r="B1890" s="53" t="s">
        <v>5240</v>
      </c>
      <c r="D1890" s="56"/>
      <c r="E1890" s="56"/>
    </row>
    <row r="1891" spans="1:9" ht="23.25" x14ac:dyDescent="0.35">
      <c r="A1891" s="178" t="s">
        <v>5241</v>
      </c>
      <c r="B1891" s="53" t="s">
        <v>5242</v>
      </c>
      <c r="D1891" s="56"/>
      <c r="E1891" s="55" t="s">
        <v>5243</v>
      </c>
    </row>
    <row r="1892" spans="1:9" ht="23.25" x14ac:dyDescent="0.35">
      <c r="A1892" s="178" t="s">
        <v>5244</v>
      </c>
      <c r="B1892" s="53" t="s">
        <v>5245</v>
      </c>
      <c r="D1892" s="56"/>
      <c r="E1892" s="56"/>
    </row>
    <row r="1893" spans="1:9" ht="23.25" x14ac:dyDescent="0.35">
      <c r="A1893" s="178" t="s">
        <v>5246</v>
      </c>
      <c r="B1893" s="53" t="s">
        <v>5247</v>
      </c>
      <c r="D1893" s="56"/>
      <c r="E1893" s="56"/>
      <c r="H1893" s="580" t="s">
        <v>5248</v>
      </c>
      <c r="I1893" s="580"/>
    </row>
    <row r="1894" spans="1:9" ht="23.25" x14ac:dyDescent="0.35">
      <c r="A1894" s="178" t="s">
        <v>5249</v>
      </c>
      <c r="B1894" s="53" t="s">
        <v>5250</v>
      </c>
      <c r="C1894" s="54" t="s">
        <v>521</v>
      </c>
      <c r="D1894" s="56"/>
    </row>
    <row r="1895" spans="1:9" ht="46.5" x14ac:dyDescent="0.35">
      <c r="A1895" s="178" t="s">
        <v>5251</v>
      </c>
      <c r="B1895" s="90" t="s">
        <v>5252</v>
      </c>
      <c r="C1895" s="95" t="s">
        <v>5253</v>
      </c>
      <c r="D1895" s="252" t="s">
        <v>5254</v>
      </c>
      <c r="E1895" s="162" t="s">
        <v>5162</v>
      </c>
      <c r="G1895" s="253" t="s">
        <v>5255</v>
      </c>
    </row>
    <row r="1896" spans="1:9" ht="23.25" x14ac:dyDescent="0.35">
      <c r="A1896" s="178" t="s">
        <v>5256</v>
      </c>
      <c r="B1896" s="53" t="s">
        <v>5257</v>
      </c>
      <c r="D1896" s="56"/>
    </row>
    <row r="1897" spans="1:9" ht="23.25" x14ac:dyDescent="0.35">
      <c r="A1897" s="178" t="s">
        <v>5258</v>
      </c>
      <c r="B1897" s="53" t="s">
        <v>5259</v>
      </c>
      <c r="C1897" s="54" t="s">
        <v>5260</v>
      </c>
      <c r="D1897" s="56"/>
      <c r="E1897" s="55" t="s">
        <v>5261</v>
      </c>
    </row>
    <row r="1898" spans="1:9" ht="23.25" x14ac:dyDescent="0.35">
      <c r="A1898" s="178" t="s">
        <v>5262</v>
      </c>
      <c r="B1898" s="53" t="s">
        <v>5263</v>
      </c>
      <c r="D1898" s="56" t="s">
        <v>5264</v>
      </c>
      <c r="E1898" s="55" t="s">
        <v>5265</v>
      </c>
    </row>
    <row r="1899" spans="1:9" ht="23.25" x14ac:dyDescent="0.35">
      <c r="A1899" s="178" t="s">
        <v>5266</v>
      </c>
      <c r="B1899" s="53" t="s">
        <v>5267</v>
      </c>
      <c r="D1899" s="56"/>
    </row>
    <row r="1900" spans="1:9" ht="23.25" x14ac:dyDescent="0.35">
      <c r="A1900" s="178" t="s">
        <v>5268</v>
      </c>
      <c r="B1900" s="53" t="s">
        <v>5269</v>
      </c>
      <c r="D1900" s="56"/>
    </row>
    <row r="1901" spans="1:9" ht="23.25" x14ac:dyDescent="0.35">
      <c r="A1901" s="178" t="s">
        <v>5270</v>
      </c>
      <c r="B1901" s="53" t="s">
        <v>5271</v>
      </c>
      <c r="C1901" s="95" t="s">
        <v>5272</v>
      </c>
      <c r="D1901" s="162" t="s">
        <v>5273</v>
      </c>
      <c r="E1901" s="55" t="s">
        <v>5274</v>
      </c>
    </row>
    <row r="1902" spans="1:9" ht="23.25" x14ac:dyDescent="0.35">
      <c r="A1902" s="178" t="s">
        <v>5275</v>
      </c>
      <c r="B1902" s="68" t="s">
        <v>5276</v>
      </c>
      <c r="C1902" s="54" t="s">
        <v>5277</v>
      </c>
      <c r="D1902" s="162"/>
      <c r="H1902" s="47" t="s">
        <v>5278</v>
      </c>
    </row>
    <row r="1903" spans="1:9" ht="46.5" x14ac:dyDescent="0.35">
      <c r="A1903" s="178" t="s">
        <v>5279</v>
      </c>
      <c r="B1903" s="90" t="s">
        <v>5280</v>
      </c>
      <c r="C1903" s="95" t="s">
        <v>5281</v>
      </c>
      <c r="D1903" s="254" t="s">
        <v>5282</v>
      </c>
      <c r="E1903" s="55" t="s">
        <v>5283</v>
      </c>
      <c r="F1903" s="47" t="s">
        <v>5284</v>
      </c>
      <c r="G1903" s="69" t="s">
        <v>5285</v>
      </c>
    </row>
    <row r="1904" spans="1:9" ht="23.25" x14ac:dyDescent="0.35">
      <c r="A1904" s="178" t="s">
        <v>5286</v>
      </c>
      <c r="B1904" s="90" t="s">
        <v>5287</v>
      </c>
      <c r="C1904" s="95" t="s">
        <v>5288</v>
      </c>
      <c r="D1904" s="255"/>
    </row>
    <row r="1905" spans="1:7" ht="23.25" x14ac:dyDescent="0.35">
      <c r="A1905" s="178" t="s">
        <v>5289</v>
      </c>
      <c r="B1905" s="90" t="s">
        <v>5290</v>
      </c>
      <c r="C1905" s="95"/>
      <c r="D1905" s="255"/>
    </row>
    <row r="1906" spans="1:7" ht="23.25" x14ac:dyDescent="0.35">
      <c r="A1906" s="178" t="s">
        <v>5291</v>
      </c>
      <c r="B1906" s="90" t="s">
        <v>5292</v>
      </c>
      <c r="C1906" s="102" t="s">
        <v>5293</v>
      </c>
      <c r="D1906" s="255"/>
    </row>
    <row r="1907" spans="1:7" ht="45.75" customHeight="1" x14ac:dyDescent="0.35">
      <c r="A1907" s="122" t="s">
        <v>5294</v>
      </c>
      <c r="B1907" s="161" t="s">
        <v>5295</v>
      </c>
      <c r="C1907" s="102" t="s">
        <v>5296</v>
      </c>
      <c r="D1907" s="255"/>
      <c r="G1907" s="63" t="s">
        <v>5297</v>
      </c>
    </row>
    <row r="1908" spans="1:7" ht="42" x14ac:dyDescent="0.35">
      <c r="A1908" s="178" t="s">
        <v>5298</v>
      </c>
      <c r="B1908" s="53" t="s">
        <v>5299</v>
      </c>
      <c r="C1908" s="256" t="s">
        <v>5300</v>
      </c>
      <c r="D1908" s="63" t="s">
        <v>5301</v>
      </c>
      <c r="E1908" s="55" t="s">
        <v>5284</v>
      </c>
    </row>
    <row r="1909" spans="1:7" ht="23.25" x14ac:dyDescent="0.35">
      <c r="A1909" s="178" t="s">
        <v>5302</v>
      </c>
      <c r="B1909" s="53" t="s">
        <v>765</v>
      </c>
      <c r="D1909" s="56" t="s">
        <v>5303</v>
      </c>
      <c r="E1909" s="55" t="s">
        <v>5304</v>
      </c>
    </row>
    <row r="1910" spans="1:7" ht="23.25" x14ac:dyDescent="0.35">
      <c r="A1910" s="178" t="s">
        <v>5305</v>
      </c>
      <c r="B1910" s="53" t="s">
        <v>5306</v>
      </c>
      <c r="C1910" s="54" t="s">
        <v>5307</v>
      </c>
      <c r="D1910" s="56" t="s">
        <v>5306</v>
      </c>
      <c r="E1910" s="56" t="s">
        <v>5308</v>
      </c>
    </row>
    <row r="1911" spans="1:7" ht="23.25" x14ac:dyDescent="0.35">
      <c r="A1911" s="178" t="s">
        <v>5309</v>
      </c>
      <c r="C1911" s="54" t="s">
        <v>5310</v>
      </c>
      <c r="D1911" s="56"/>
      <c r="E1911" s="56"/>
    </row>
    <row r="1912" spans="1:7" ht="23.25" x14ac:dyDescent="0.35">
      <c r="A1912" s="178" t="s">
        <v>5311</v>
      </c>
      <c r="D1912" s="56"/>
      <c r="E1912" s="56"/>
    </row>
    <row r="1913" spans="1:7" ht="23.25" x14ac:dyDescent="0.35">
      <c r="A1913" s="178" t="s">
        <v>5312</v>
      </c>
      <c r="B1913" s="53" t="s">
        <v>5313</v>
      </c>
      <c r="D1913" s="56"/>
      <c r="E1913" s="56"/>
    </row>
    <row r="1914" spans="1:7" ht="23.25" x14ac:dyDescent="0.35">
      <c r="A1914" s="178" t="s">
        <v>5314</v>
      </c>
      <c r="B1914" s="53" t="s">
        <v>5315</v>
      </c>
      <c r="D1914" s="56"/>
      <c r="E1914" s="56"/>
    </row>
    <row r="1915" spans="1:7" ht="23.25" x14ac:dyDescent="0.35">
      <c r="A1915" s="178" t="s">
        <v>5316</v>
      </c>
      <c r="B1915" s="53" t="s">
        <v>5317</v>
      </c>
      <c r="D1915" s="56"/>
      <c r="E1915" s="56"/>
    </row>
    <row r="1916" spans="1:7" ht="23.25" x14ac:dyDescent="0.35">
      <c r="A1916" s="178" t="s">
        <v>5318</v>
      </c>
      <c r="D1916" s="56"/>
      <c r="E1916" s="56"/>
    </row>
    <row r="1917" spans="1:7" ht="42" x14ac:dyDescent="0.35">
      <c r="A1917" s="178" t="s">
        <v>5298</v>
      </c>
      <c r="B1917" s="53" t="s">
        <v>5319</v>
      </c>
      <c r="C1917" s="54" t="s">
        <v>5320</v>
      </c>
      <c r="D1917" s="56" t="s">
        <v>5321</v>
      </c>
      <c r="E1917" s="54" t="s">
        <v>5322</v>
      </c>
    </row>
    <row r="1918" spans="1:7" ht="23.25" x14ac:dyDescent="0.35">
      <c r="A1918" s="178" t="s">
        <v>5323</v>
      </c>
      <c r="B1918" s="53" t="s">
        <v>5324</v>
      </c>
      <c r="C1918" s="95" t="s">
        <v>5325</v>
      </c>
      <c r="D1918" s="56"/>
      <c r="E1918" s="56"/>
    </row>
    <row r="1919" spans="1:7" ht="18.75" customHeight="1" x14ac:dyDescent="0.35">
      <c r="A1919" s="178" t="s">
        <v>5326</v>
      </c>
      <c r="B1919" s="53" t="s">
        <v>5327</v>
      </c>
      <c r="D1919" s="56"/>
      <c r="E1919" s="56"/>
    </row>
    <row r="1920" spans="1:7" ht="23.25" x14ac:dyDescent="0.35">
      <c r="A1920" s="178" t="s">
        <v>5328</v>
      </c>
      <c r="B1920" s="68" t="s">
        <v>5329</v>
      </c>
      <c r="C1920" s="257"/>
      <c r="D1920" s="56" t="s">
        <v>5330</v>
      </c>
      <c r="E1920" s="258" t="s">
        <v>5331</v>
      </c>
      <c r="G1920" s="259" t="s">
        <v>2746</v>
      </c>
    </row>
    <row r="1921" spans="1:6" ht="29.25" customHeight="1" x14ac:dyDescent="0.35">
      <c r="A1921" s="212" t="s">
        <v>5332</v>
      </c>
      <c r="B1921" s="53" t="s">
        <v>4411</v>
      </c>
      <c r="C1921" s="260"/>
      <c r="D1921" s="56"/>
      <c r="E1921" s="47"/>
    </row>
    <row r="1922" spans="1:6" ht="23.25" x14ac:dyDescent="0.35">
      <c r="A1922" s="212" t="s">
        <v>5333</v>
      </c>
      <c r="B1922" s="53" t="s">
        <v>5334</v>
      </c>
      <c r="D1922" s="56" t="s">
        <v>5335</v>
      </c>
      <c r="E1922" s="56"/>
    </row>
    <row r="1923" spans="1:6" ht="46.5" x14ac:dyDescent="0.35">
      <c r="A1923" s="212" t="s">
        <v>5336</v>
      </c>
      <c r="B1923" s="241" t="s">
        <v>5337</v>
      </c>
      <c r="C1923" s="86" t="s">
        <v>5338</v>
      </c>
      <c r="D1923" s="246" t="s">
        <v>5339</v>
      </c>
      <c r="E1923" s="56" t="s">
        <v>5340</v>
      </c>
      <c r="F1923" s="261" t="s">
        <v>5341</v>
      </c>
    </row>
    <row r="1924" spans="1:6" ht="69.75" x14ac:dyDescent="0.35">
      <c r="A1924" s="212" t="s">
        <v>5342</v>
      </c>
      <c r="B1924" s="241" t="s">
        <v>5343</v>
      </c>
      <c r="C1924" s="70" t="s">
        <v>5344</v>
      </c>
      <c r="D1924" s="66"/>
      <c r="E1924" s="56"/>
      <c r="F1924" s="261"/>
    </row>
    <row r="1925" spans="1:6" ht="23.25" x14ac:dyDescent="0.35">
      <c r="A1925" s="212" t="s">
        <v>5345</v>
      </c>
      <c r="B1925" s="262" t="s">
        <v>5346</v>
      </c>
      <c r="C1925" s="70"/>
      <c r="D1925" s="66"/>
      <c r="E1925" s="56"/>
      <c r="F1925" s="261"/>
    </row>
    <row r="1926" spans="1:6" ht="23.25" x14ac:dyDescent="0.35">
      <c r="A1926" s="212" t="s">
        <v>5347</v>
      </c>
      <c r="B1926" s="53" t="s">
        <v>5348</v>
      </c>
      <c r="C1926" s="86" t="s">
        <v>5349</v>
      </c>
      <c r="D1926" s="56" t="s">
        <v>5350</v>
      </c>
      <c r="E1926" s="56"/>
      <c r="F1926" s="160" t="s">
        <v>5351</v>
      </c>
    </row>
    <row r="1927" spans="1:6" ht="23.25" x14ac:dyDescent="0.35">
      <c r="A1927" s="581" t="s">
        <v>5352</v>
      </c>
      <c r="B1927" s="90" t="s">
        <v>5353</v>
      </c>
      <c r="C1927" s="86" t="s">
        <v>5354</v>
      </c>
      <c r="D1927" s="162" t="s">
        <v>5355</v>
      </c>
      <c r="E1927" s="56" t="s">
        <v>4412</v>
      </c>
      <c r="F1927" s="63" t="s">
        <v>5356</v>
      </c>
    </row>
    <row r="1928" spans="1:6" ht="23.25" x14ac:dyDescent="0.35">
      <c r="A1928" s="581"/>
      <c r="B1928" s="263" t="s">
        <v>5357</v>
      </c>
      <c r="C1928" s="86"/>
      <c r="D1928" s="162"/>
      <c r="E1928" s="56"/>
      <c r="F1928" s="63"/>
    </row>
    <row r="1929" spans="1:6" ht="23.25" x14ac:dyDescent="0.35">
      <c r="A1929" s="212" t="s">
        <v>5358</v>
      </c>
      <c r="B1929" s="53" t="s">
        <v>5359</v>
      </c>
      <c r="C1929" s="86"/>
      <c r="D1929" s="56"/>
      <c r="E1929" s="56"/>
      <c r="F1929" s="63"/>
    </row>
    <row r="1930" spans="1:6" ht="23.25" x14ac:dyDescent="0.35">
      <c r="A1930" s="212" t="s">
        <v>5360</v>
      </c>
      <c r="B1930" s="53" t="s">
        <v>5361</v>
      </c>
      <c r="C1930" s="54" t="s">
        <v>5362</v>
      </c>
      <c r="D1930" s="55" t="s">
        <v>5363</v>
      </c>
      <c r="E1930" s="56" t="s">
        <v>5364</v>
      </c>
      <c r="F1930" s="55" t="s">
        <v>5365</v>
      </c>
    </row>
    <row r="1931" spans="1:6" ht="23.25" x14ac:dyDescent="0.35">
      <c r="A1931" s="212" t="s">
        <v>5366</v>
      </c>
      <c r="B1931" s="53" t="s">
        <v>5367</v>
      </c>
      <c r="E1931" s="56"/>
    </row>
    <row r="1932" spans="1:6" ht="23.25" x14ac:dyDescent="0.35">
      <c r="A1932" s="212" t="s">
        <v>5368</v>
      </c>
      <c r="B1932" s="53" t="s">
        <v>5369</v>
      </c>
      <c r="D1932" s="56"/>
      <c r="E1932" s="56" t="s">
        <v>5370</v>
      </c>
    </row>
    <row r="1933" spans="1:6" ht="23.25" x14ac:dyDescent="0.35">
      <c r="A1933" s="212" t="s">
        <v>5371</v>
      </c>
      <c r="D1933" s="56"/>
      <c r="E1933" s="55" t="s">
        <v>5261</v>
      </c>
    </row>
    <row r="1934" spans="1:6" ht="23.25" x14ac:dyDescent="0.35">
      <c r="A1934" s="212" t="s">
        <v>5372</v>
      </c>
      <c r="C1934" s="54" t="s">
        <v>5373</v>
      </c>
      <c r="D1934" s="56"/>
      <c r="E1934" s="56"/>
    </row>
    <row r="1935" spans="1:6" ht="23.25" x14ac:dyDescent="0.35">
      <c r="A1935" s="212" t="s">
        <v>5374</v>
      </c>
      <c r="B1935" s="53" t="s">
        <v>5375</v>
      </c>
      <c r="C1935" s="54" t="s">
        <v>5376</v>
      </c>
      <c r="D1935" s="56"/>
      <c r="E1935" s="56"/>
    </row>
    <row r="1936" spans="1:6" ht="23.25" x14ac:dyDescent="0.35">
      <c r="A1936" s="178" t="s">
        <v>4844</v>
      </c>
      <c r="B1936" s="53" t="s">
        <v>5377</v>
      </c>
      <c r="D1936" s="56"/>
      <c r="E1936" s="56"/>
    </row>
    <row r="1937" spans="1:5" ht="25.5" customHeight="1" x14ac:dyDescent="0.35">
      <c r="A1937" s="178" t="s">
        <v>5378</v>
      </c>
      <c r="D1937" s="56"/>
      <c r="E1937" s="56" t="s">
        <v>5370</v>
      </c>
    </row>
    <row r="1938" spans="1:5" ht="23.25" x14ac:dyDescent="0.35">
      <c r="A1938" s="178" t="s">
        <v>5379</v>
      </c>
      <c r="B1938" s="53" t="s">
        <v>5380</v>
      </c>
      <c r="D1938" s="264"/>
      <c r="E1938" s="56"/>
    </row>
    <row r="1939" spans="1:5" ht="23.25" x14ac:dyDescent="0.35">
      <c r="A1939" s="178" t="s">
        <v>5381</v>
      </c>
      <c r="B1939" s="53" t="s">
        <v>5382</v>
      </c>
      <c r="D1939" s="56"/>
      <c r="E1939" s="56"/>
    </row>
    <row r="1940" spans="1:5" ht="23.25" x14ac:dyDescent="0.35">
      <c r="A1940" s="178" t="s">
        <v>5383</v>
      </c>
      <c r="B1940" s="53" t="s">
        <v>5384</v>
      </c>
      <c r="D1940" s="56"/>
      <c r="E1940" s="56"/>
    </row>
    <row r="1941" spans="1:5" ht="23.25" x14ac:dyDescent="0.35">
      <c r="A1941" s="178" t="s">
        <v>5385</v>
      </c>
      <c r="B1941" s="53" t="s">
        <v>5386</v>
      </c>
      <c r="C1941" s="54" t="s">
        <v>5387</v>
      </c>
      <c r="D1941" s="56"/>
      <c r="E1941" s="56"/>
    </row>
    <row r="1942" spans="1:5" ht="23.25" x14ac:dyDescent="0.35">
      <c r="A1942" s="178" t="s">
        <v>5388</v>
      </c>
      <c r="C1942" s="86" t="s">
        <v>5389</v>
      </c>
      <c r="D1942" s="56"/>
      <c r="E1942" s="56" t="s">
        <v>5390</v>
      </c>
    </row>
    <row r="1943" spans="1:5" ht="23.25" x14ac:dyDescent="0.35">
      <c r="A1943" s="178" t="s">
        <v>5391</v>
      </c>
      <c r="B1943" s="53" t="s">
        <v>5392</v>
      </c>
      <c r="D1943" s="56"/>
      <c r="E1943" s="56"/>
    </row>
    <row r="1944" spans="1:5" ht="23.25" x14ac:dyDescent="0.35">
      <c r="A1944" s="178" t="s">
        <v>5393</v>
      </c>
      <c r="B1944" s="53" t="s">
        <v>5394</v>
      </c>
      <c r="D1944" s="56"/>
      <c r="E1944" s="56" t="s">
        <v>5395</v>
      </c>
    </row>
    <row r="1945" spans="1:5" ht="23.25" x14ac:dyDescent="0.35">
      <c r="A1945" s="178" t="s">
        <v>5396</v>
      </c>
      <c r="B1945" s="53" t="s">
        <v>5397</v>
      </c>
      <c r="D1945" s="56"/>
      <c r="E1945" s="56"/>
    </row>
    <row r="1946" spans="1:5" ht="23.25" x14ac:dyDescent="0.35">
      <c r="A1946" s="178" t="s">
        <v>5398</v>
      </c>
      <c r="B1946" s="53" t="s">
        <v>5399</v>
      </c>
      <c r="D1946" s="56" t="s">
        <v>5400</v>
      </c>
      <c r="E1946" s="56"/>
    </row>
    <row r="1947" spans="1:5" ht="23.25" x14ac:dyDescent="0.35">
      <c r="A1947" s="178" t="s">
        <v>5401</v>
      </c>
      <c r="B1947" s="53" t="s">
        <v>5402</v>
      </c>
      <c r="D1947" s="56"/>
      <c r="E1947" s="56"/>
    </row>
    <row r="1948" spans="1:5" ht="23.25" x14ac:dyDescent="0.35">
      <c r="A1948" s="178" t="s">
        <v>5403</v>
      </c>
      <c r="B1948" s="53" t="s">
        <v>5404</v>
      </c>
      <c r="D1948" s="56"/>
      <c r="E1948" s="56"/>
    </row>
    <row r="1949" spans="1:5" ht="23.25" x14ac:dyDescent="0.35">
      <c r="A1949" s="92" t="s">
        <v>5405</v>
      </c>
      <c r="B1949" s="53" t="s">
        <v>5406</v>
      </c>
      <c r="D1949" s="56"/>
      <c r="E1949" s="56" t="s">
        <v>5407</v>
      </c>
    </row>
    <row r="1950" spans="1:5" ht="23.25" x14ac:dyDescent="0.35">
      <c r="A1950" s="92" t="s">
        <v>5408</v>
      </c>
      <c r="B1950" s="53" t="s">
        <v>5409</v>
      </c>
      <c r="D1950" s="56" t="s">
        <v>1404</v>
      </c>
      <c r="E1950" s="56"/>
    </row>
    <row r="1951" spans="1:5" ht="23.25" x14ac:dyDescent="0.35">
      <c r="A1951" s="92" t="s">
        <v>5410</v>
      </c>
      <c r="B1951" s="53" t="s">
        <v>749</v>
      </c>
      <c r="C1951" s="86" t="s">
        <v>5411</v>
      </c>
      <c r="D1951" s="56"/>
      <c r="E1951" s="56" t="s">
        <v>5412</v>
      </c>
    </row>
    <row r="1952" spans="1:5" ht="23.25" x14ac:dyDescent="0.35">
      <c r="A1952" s="92" t="s">
        <v>5413</v>
      </c>
      <c r="B1952" s="53" t="s">
        <v>5414</v>
      </c>
      <c r="C1952" s="86" t="s">
        <v>5415</v>
      </c>
      <c r="D1952" s="56" t="s">
        <v>5416</v>
      </c>
      <c r="E1952" s="56"/>
    </row>
    <row r="1953" spans="1:8" ht="23.25" x14ac:dyDescent="0.35">
      <c r="A1953" s="92" t="s">
        <v>5417</v>
      </c>
      <c r="C1953" s="86" t="s">
        <v>5418</v>
      </c>
      <c r="D1953" s="56"/>
      <c r="E1953" s="56"/>
    </row>
    <row r="1954" spans="1:8" ht="23.25" x14ac:dyDescent="0.35">
      <c r="A1954" s="52" t="s">
        <v>5419</v>
      </c>
      <c r="B1954" s="53" t="s">
        <v>5420</v>
      </c>
      <c r="D1954" s="56"/>
      <c r="E1954" s="56"/>
    </row>
    <row r="1955" spans="1:8" ht="23.25" x14ac:dyDescent="0.35">
      <c r="A1955" s="52" t="s">
        <v>5421</v>
      </c>
      <c r="B1955" s="53" t="s">
        <v>5247</v>
      </c>
      <c r="D1955" s="56"/>
      <c r="E1955" s="56"/>
      <c r="H1955" s="47" t="s">
        <v>5422</v>
      </c>
    </row>
    <row r="1956" spans="1:8" ht="22.5" customHeight="1" x14ac:dyDescent="0.35">
      <c r="A1956" s="52" t="s">
        <v>5423</v>
      </c>
      <c r="C1956" s="54" t="s">
        <v>5424</v>
      </c>
      <c r="D1956" s="265" t="s">
        <v>5425</v>
      </c>
      <c r="E1956" s="56"/>
    </row>
    <row r="1957" spans="1:8" ht="23.25" x14ac:dyDescent="0.35">
      <c r="A1957" s="52" t="s">
        <v>5426</v>
      </c>
      <c r="B1957" s="68" t="s">
        <v>5427</v>
      </c>
      <c r="C1957" s="102" t="s">
        <v>5428</v>
      </c>
      <c r="D1957" s="56"/>
      <c r="E1957" s="56"/>
      <c r="G1957" s="47" t="s">
        <v>5429</v>
      </c>
    </row>
    <row r="1958" spans="1:8" ht="23.25" x14ac:dyDescent="0.35">
      <c r="A1958" s="52" t="s">
        <v>5430</v>
      </c>
      <c r="B1958" s="61">
        <v>36680592</v>
      </c>
      <c r="C1958" s="102" t="s">
        <v>5431</v>
      </c>
      <c r="D1958" s="266" t="s">
        <v>5432</v>
      </c>
      <c r="E1958" s="56"/>
    </row>
    <row r="1959" spans="1:8" ht="23.25" x14ac:dyDescent="0.35">
      <c r="A1959" s="52" t="s">
        <v>5433</v>
      </c>
      <c r="B1959" s="61" t="s">
        <v>5434</v>
      </c>
      <c r="C1959" s="102"/>
      <c r="D1959" s="266"/>
      <c r="E1959" s="56"/>
    </row>
    <row r="1960" spans="1:8" ht="23.25" x14ac:dyDescent="0.35">
      <c r="A1960" s="212" t="s">
        <v>5435</v>
      </c>
      <c r="B1960" s="61"/>
      <c r="D1960" s="56"/>
      <c r="E1960" s="56" t="s">
        <v>5436</v>
      </c>
    </row>
    <row r="1961" spans="1:8" ht="23.25" x14ac:dyDescent="0.35">
      <c r="A1961" s="212" t="s">
        <v>5437</v>
      </c>
      <c r="B1961" s="61" t="s">
        <v>5438</v>
      </c>
      <c r="C1961" s="54" t="s">
        <v>5439</v>
      </c>
      <c r="D1961" s="56"/>
      <c r="E1961" s="56"/>
      <c r="G1961" s="267"/>
    </row>
    <row r="1962" spans="1:8" ht="23.25" x14ac:dyDescent="0.35">
      <c r="A1962" s="52" t="s">
        <v>5440</v>
      </c>
      <c r="B1962" s="61"/>
      <c r="C1962" s="54" t="s">
        <v>5441</v>
      </c>
      <c r="D1962" s="56"/>
      <c r="E1962" s="56"/>
      <c r="G1962" s="267"/>
    </row>
    <row r="1963" spans="1:8" ht="23.25" x14ac:dyDescent="0.35">
      <c r="A1963" s="52" t="s">
        <v>5442</v>
      </c>
      <c r="B1963" s="53" t="s">
        <v>644</v>
      </c>
      <c r="D1963" s="56" t="s">
        <v>747</v>
      </c>
      <c r="E1963" s="56"/>
      <c r="G1963" s="267"/>
    </row>
    <row r="1964" spans="1:8" ht="23.25" x14ac:dyDescent="0.35">
      <c r="A1964" s="52" t="s">
        <v>5443</v>
      </c>
      <c r="C1964" s="54" t="s">
        <v>1576</v>
      </c>
      <c r="D1964" s="56"/>
      <c r="E1964" s="56"/>
    </row>
    <row r="1965" spans="1:8" ht="23.25" x14ac:dyDescent="0.35">
      <c r="A1965" s="52" t="s">
        <v>5444</v>
      </c>
      <c r="B1965" s="53" t="s">
        <v>5445</v>
      </c>
      <c r="D1965" s="56"/>
      <c r="E1965" s="56"/>
    </row>
    <row r="1966" spans="1:8" ht="18.75" customHeight="1" x14ac:dyDescent="0.35">
      <c r="A1966" s="52" t="s">
        <v>5446</v>
      </c>
      <c r="B1966" s="53" t="s">
        <v>5447</v>
      </c>
      <c r="D1966" s="56"/>
      <c r="E1966" s="59" t="s">
        <v>5448</v>
      </c>
    </row>
    <row r="1967" spans="1:8" ht="18.75" customHeight="1" x14ac:dyDescent="0.35">
      <c r="A1967" s="52" t="s">
        <v>5449</v>
      </c>
      <c r="B1967" s="68" t="s">
        <v>5450</v>
      </c>
      <c r="D1967" s="56"/>
      <c r="E1967" s="59"/>
    </row>
    <row r="1968" spans="1:8" ht="23.25" customHeight="1" x14ac:dyDescent="0.35">
      <c r="A1968" s="52" t="s">
        <v>5451</v>
      </c>
      <c r="B1968" s="68" t="s">
        <v>5452</v>
      </c>
      <c r="C1968" s="54" t="s">
        <v>5453</v>
      </c>
      <c r="D1968" s="56"/>
      <c r="E1968" s="59"/>
    </row>
    <row r="1969" spans="1:7" ht="33" x14ac:dyDescent="0.35">
      <c r="A1969" s="52" t="s">
        <v>5454</v>
      </c>
      <c r="B1969" s="90" t="s">
        <v>5455</v>
      </c>
      <c r="C1969" s="86" t="s">
        <v>5456</v>
      </c>
      <c r="D1969" s="56" t="s">
        <v>5457</v>
      </c>
      <c r="E1969" s="252" t="s">
        <v>5458</v>
      </c>
      <c r="G1969" s="47" t="s">
        <v>5459</v>
      </c>
    </row>
    <row r="1970" spans="1:7" ht="23.25" x14ac:dyDescent="0.35">
      <c r="A1970" s="52" t="s">
        <v>5460</v>
      </c>
      <c r="B1970" s="53" t="s">
        <v>5461</v>
      </c>
      <c r="C1970" s="268" t="s">
        <v>5462</v>
      </c>
      <c r="D1970" s="56"/>
      <c r="E1970" s="56"/>
    </row>
    <row r="1971" spans="1:7" ht="23.25" x14ac:dyDescent="0.35">
      <c r="A1971" s="52" t="s">
        <v>5463</v>
      </c>
      <c r="B1971" s="53" t="s">
        <v>5464</v>
      </c>
      <c r="C1971" s="268"/>
      <c r="D1971" s="54" t="s">
        <v>5465</v>
      </c>
      <c r="E1971" s="56"/>
    </row>
    <row r="1972" spans="1:7" ht="23.25" x14ac:dyDescent="0.35">
      <c r="A1972" s="52" t="s">
        <v>5466</v>
      </c>
      <c r="B1972" s="53" t="s">
        <v>5467</v>
      </c>
      <c r="C1972" s="269" t="s">
        <v>5468</v>
      </c>
      <c r="D1972" s="54" t="s">
        <v>5469</v>
      </c>
      <c r="E1972" s="56"/>
    </row>
    <row r="1973" spans="1:7" ht="23.25" x14ac:dyDescent="0.35">
      <c r="A1973" s="52" t="s">
        <v>5470</v>
      </c>
      <c r="B1973" s="53" t="s">
        <v>5471</v>
      </c>
      <c r="C1973" s="269"/>
      <c r="D1973" s="54"/>
      <c r="E1973" s="56"/>
    </row>
    <row r="1974" spans="1:7" ht="23.25" x14ac:dyDescent="0.35">
      <c r="A1974" s="52" t="s">
        <v>5472</v>
      </c>
      <c r="B1974" s="53" t="s">
        <v>5473</v>
      </c>
      <c r="C1974" s="269"/>
      <c r="D1974" s="54"/>
      <c r="E1974" s="56"/>
    </row>
    <row r="1975" spans="1:7" ht="44.25" customHeight="1" x14ac:dyDescent="0.35">
      <c r="A1975" s="52" t="s">
        <v>5474</v>
      </c>
      <c r="B1975" s="83" t="s">
        <v>5475</v>
      </c>
      <c r="C1975" s="86" t="s">
        <v>5476</v>
      </c>
      <c r="D1975" s="56" t="s">
        <v>4105</v>
      </c>
      <c r="E1975" s="270" t="s">
        <v>5477</v>
      </c>
    </row>
    <row r="1976" spans="1:7" ht="23.25" x14ac:dyDescent="0.35">
      <c r="A1976" s="52" t="s">
        <v>5478</v>
      </c>
      <c r="B1976" s="53" t="s">
        <v>5136</v>
      </c>
      <c r="C1976" s="59" t="s">
        <v>5479</v>
      </c>
      <c r="D1976" s="56" t="s">
        <v>5480</v>
      </c>
      <c r="E1976" s="56"/>
    </row>
    <row r="1977" spans="1:7" ht="23.25" x14ac:dyDescent="0.35">
      <c r="A1977" s="52" t="s">
        <v>5481</v>
      </c>
      <c r="B1977" s="53" t="s">
        <v>5482</v>
      </c>
      <c r="D1977" s="56"/>
      <c r="E1977" s="56" t="s">
        <v>5483</v>
      </c>
    </row>
    <row r="1978" spans="1:7" ht="27" customHeight="1" x14ac:dyDescent="0.35">
      <c r="A1978" s="52" t="s">
        <v>5484</v>
      </c>
      <c r="B1978" s="83" t="s">
        <v>5485</v>
      </c>
      <c r="C1978" s="86"/>
      <c r="D1978" s="56"/>
      <c r="E1978" s="56"/>
    </row>
    <row r="1979" spans="1:7" ht="42" x14ac:dyDescent="0.25">
      <c r="A1979" s="178" t="s">
        <v>5486</v>
      </c>
      <c r="B1979" s="83" t="s">
        <v>5487</v>
      </c>
      <c r="C1979" s="86"/>
      <c r="D1979" s="56" t="s">
        <v>5488</v>
      </c>
      <c r="E1979" s="56"/>
    </row>
    <row r="1980" spans="1:7" ht="23.25" x14ac:dyDescent="0.35">
      <c r="A1980" s="52" t="s">
        <v>5489</v>
      </c>
      <c r="B1980" s="83" t="s">
        <v>2649</v>
      </c>
      <c r="C1980" s="86"/>
      <c r="D1980" s="56"/>
      <c r="E1980" s="56"/>
    </row>
    <row r="1981" spans="1:7" ht="23.25" x14ac:dyDescent="0.35">
      <c r="A1981" s="52" t="s">
        <v>5490</v>
      </c>
      <c r="B1981" s="83" t="s">
        <v>5491</v>
      </c>
      <c r="C1981" s="86"/>
      <c r="D1981" s="56"/>
      <c r="E1981" s="56" t="s">
        <v>5492</v>
      </c>
    </row>
    <row r="1982" spans="1:7" ht="23.25" x14ac:dyDescent="0.35">
      <c r="A1982" s="52" t="s">
        <v>5493</v>
      </c>
      <c r="B1982" s="83" t="s">
        <v>5494</v>
      </c>
      <c r="C1982" s="86" t="s">
        <v>5495</v>
      </c>
      <c r="D1982" s="56"/>
      <c r="E1982" s="56"/>
    </row>
    <row r="1983" spans="1:7" ht="20.25" customHeight="1" x14ac:dyDescent="0.35">
      <c r="A1983" s="52" t="s">
        <v>5496</v>
      </c>
      <c r="B1983" s="83" t="s">
        <v>5497</v>
      </c>
      <c r="C1983" s="86"/>
      <c r="D1983" s="56"/>
      <c r="E1983" s="56"/>
    </row>
    <row r="1984" spans="1:7" ht="20.25" customHeight="1" x14ac:dyDescent="0.35">
      <c r="A1984" s="52" t="s">
        <v>5498</v>
      </c>
      <c r="B1984" s="83"/>
      <c r="C1984" s="86" t="s">
        <v>5499</v>
      </c>
      <c r="D1984" s="56" t="s">
        <v>5500</v>
      </c>
      <c r="E1984" s="56"/>
    </row>
    <row r="1985" spans="1:7" ht="23.25" x14ac:dyDescent="0.35">
      <c r="A1985" s="52" t="s">
        <v>5501</v>
      </c>
      <c r="B1985" s="83"/>
      <c r="C1985" s="86" t="s">
        <v>5502</v>
      </c>
      <c r="D1985" s="56"/>
      <c r="E1985" s="56"/>
    </row>
    <row r="1986" spans="1:7" ht="23.25" x14ac:dyDescent="0.35">
      <c r="A1986" s="52" t="s">
        <v>5503</v>
      </c>
      <c r="B1986" s="68" t="s">
        <v>5504</v>
      </c>
      <c r="C1986" s="86" t="s">
        <v>5505</v>
      </c>
      <c r="D1986" s="94" t="s">
        <v>5504</v>
      </c>
      <c r="E1986" s="56"/>
    </row>
    <row r="1987" spans="1:7" ht="46.5" x14ac:dyDescent="0.35">
      <c r="A1987" s="52" t="s">
        <v>5506</v>
      </c>
      <c r="B1987" s="83" t="s">
        <v>5507</v>
      </c>
      <c r="C1987" s="86" t="s">
        <v>5508</v>
      </c>
      <c r="D1987" s="56" t="s">
        <v>5509</v>
      </c>
      <c r="E1987" s="56" t="s">
        <v>5510</v>
      </c>
    </row>
    <row r="1988" spans="1:7" ht="23.25" x14ac:dyDescent="0.35">
      <c r="A1988" s="52" t="s">
        <v>5511</v>
      </c>
      <c r="B1988" s="83" t="s">
        <v>5512</v>
      </c>
      <c r="C1988" s="86" t="s">
        <v>5513</v>
      </c>
      <c r="D1988" s="54" t="s">
        <v>5514</v>
      </c>
      <c r="E1988" s="56"/>
    </row>
    <row r="1989" spans="1:7" ht="23.25" x14ac:dyDescent="0.35">
      <c r="A1989" s="52" t="s">
        <v>5515</v>
      </c>
      <c r="B1989" s="83" t="s">
        <v>5516</v>
      </c>
      <c r="C1989" s="86"/>
      <c r="D1989" s="54"/>
      <c r="E1989" s="56"/>
    </row>
    <row r="1990" spans="1:7" ht="23.25" x14ac:dyDescent="0.35">
      <c r="A1990" s="52" t="s">
        <v>5517</v>
      </c>
      <c r="B1990" s="83" t="s">
        <v>5518</v>
      </c>
      <c r="C1990" s="86" t="s">
        <v>5519</v>
      </c>
      <c r="D1990" s="57"/>
      <c r="E1990" s="56"/>
      <c r="G1990" s="47" t="s">
        <v>5520</v>
      </c>
    </row>
    <row r="1991" spans="1:7" ht="23.25" x14ac:dyDescent="0.35">
      <c r="A1991" s="52" t="s">
        <v>5521</v>
      </c>
      <c r="B1991" s="83" t="s">
        <v>5522</v>
      </c>
      <c r="C1991" s="86" t="s">
        <v>5523</v>
      </c>
      <c r="D1991" s="56"/>
      <c r="E1991" s="56"/>
    </row>
    <row r="1992" spans="1:7" ht="23.25" x14ac:dyDescent="0.35">
      <c r="A1992" s="52" t="s">
        <v>5524</v>
      </c>
      <c r="B1992" s="83" t="s">
        <v>5525</v>
      </c>
      <c r="C1992" s="86"/>
      <c r="D1992" s="56"/>
      <c r="E1992" s="56"/>
    </row>
    <row r="1993" spans="1:7" ht="23.25" x14ac:dyDescent="0.35">
      <c r="A1993" s="52" t="s">
        <v>5526</v>
      </c>
      <c r="B1993" s="83" t="s">
        <v>642</v>
      </c>
      <c r="C1993" s="86"/>
      <c r="D1993" s="56"/>
      <c r="E1993" s="56"/>
    </row>
    <row r="1994" spans="1:7" ht="23.25" x14ac:dyDescent="0.35">
      <c r="A1994" s="52" t="s">
        <v>5527</v>
      </c>
      <c r="B1994" s="83" t="s">
        <v>5528</v>
      </c>
      <c r="C1994" s="86"/>
      <c r="D1994" s="56"/>
      <c r="E1994" s="56"/>
    </row>
    <row r="1995" spans="1:7" ht="23.25" x14ac:dyDescent="0.35">
      <c r="A1995" s="52" t="s">
        <v>5529</v>
      </c>
      <c r="B1995" s="83" t="s">
        <v>5530</v>
      </c>
      <c r="C1995" s="86"/>
      <c r="D1995" s="56"/>
      <c r="E1995" s="56"/>
    </row>
    <row r="1996" spans="1:7" ht="29.25" customHeight="1" x14ac:dyDescent="0.35">
      <c r="A1996" s="52" t="s">
        <v>5531</v>
      </c>
      <c r="B1996" s="83" t="s">
        <v>5518</v>
      </c>
      <c r="C1996" s="86"/>
      <c r="D1996" s="56" t="s">
        <v>336</v>
      </c>
      <c r="E1996" s="56"/>
    </row>
    <row r="1997" spans="1:7" ht="18.75" customHeight="1" x14ac:dyDescent="0.35">
      <c r="A1997" s="52" t="s">
        <v>5532</v>
      </c>
      <c r="B1997" s="83" t="s">
        <v>5046</v>
      </c>
      <c r="C1997" s="86"/>
      <c r="D1997" s="56"/>
      <c r="E1997" s="56"/>
    </row>
    <row r="1998" spans="1:7" ht="30" customHeight="1" x14ac:dyDescent="0.35">
      <c r="A1998" s="52" t="s">
        <v>5533</v>
      </c>
      <c r="B1998" s="83" t="s">
        <v>336</v>
      </c>
      <c r="C1998" s="86"/>
      <c r="D1998" s="56"/>
      <c r="E1998" s="56"/>
    </row>
    <row r="1999" spans="1:7" ht="23.25" x14ac:dyDescent="0.35">
      <c r="A1999" s="52" t="s">
        <v>5534</v>
      </c>
      <c r="B1999" s="83" t="s">
        <v>1260</v>
      </c>
      <c r="C1999" s="86"/>
      <c r="D1999" s="56"/>
      <c r="E1999" s="56"/>
    </row>
    <row r="2000" spans="1:7" ht="23.25" x14ac:dyDescent="0.25">
      <c r="A2000" s="178" t="s">
        <v>5535</v>
      </c>
      <c r="B2000" s="83"/>
      <c r="C2000" s="86" t="s">
        <v>5536</v>
      </c>
      <c r="D2000" s="179"/>
      <c r="E2000" s="179"/>
    </row>
    <row r="2001" spans="1:5" ht="19.5" customHeight="1" x14ac:dyDescent="0.25">
      <c r="A2001" s="178" t="s">
        <v>5537</v>
      </c>
      <c r="B2001" s="83" t="s">
        <v>5538</v>
      </c>
      <c r="C2001" s="86" t="s">
        <v>5539</v>
      </c>
      <c r="D2001" s="179"/>
      <c r="E2001" s="179"/>
    </row>
    <row r="2002" spans="1:5" ht="23.25" x14ac:dyDescent="0.25">
      <c r="A2002" s="178" t="s">
        <v>5540</v>
      </c>
      <c r="B2002" s="83" t="s">
        <v>1986</v>
      </c>
      <c r="C2002" s="86" t="s">
        <v>5541</v>
      </c>
      <c r="D2002" s="179" t="s">
        <v>1988</v>
      </c>
      <c r="E2002" s="179" t="s">
        <v>5542</v>
      </c>
    </row>
    <row r="2003" spans="1:5" ht="23.25" x14ac:dyDescent="0.25">
      <c r="A2003" s="178" t="s">
        <v>5543</v>
      </c>
      <c r="B2003" s="83" t="s">
        <v>5544</v>
      </c>
      <c r="C2003" s="86" t="s">
        <v>5545</v>
      </c>
      <c r="D2003" s="179"/>
      <c r="E2003" s="179"/>
    </row>
    <row r="2004" spans="1:5" ht="32.25" customHeight="1" x14ac:dyDescent="0.25">
      <c r="A2004" s="178" t="s">
        <v>5546</v>
      </c>
      <c r="B2004" s="83" t="s">
        <v>5547</v>
      </c>
      <c r="C2004" s="86" t="s">
        <v>5548</v>
      </c>
      <c r="D2004" s="179"/>
      <c r="E2004" s="179"/>
    </row>
    <row r="2005" spans="1:5" ht="32.25" customHeight="1" x14ac:dyDescent="0.25">
      <c r="A2005" s="178" t="s">
        <v>5474</v>
      </c>
      <c r="B2005" s="83" t="s">
        <v>5549</v>
      </c>
      <c r="C2005" s="86" t="s">
        <v>5550</v>
      </c>
      <c r="D2005" s="179" t="s">
        <v>4105</v>
      </c>
      <c r="E2005" s="179" t="s">
        <v>5551</v>
      </c>
    </row>
    <row r="2006" spans="1:5" ht="32.25" customHeight="1" x14ac:dyDescent="0.25">
      <c r="A2006" s="178" t="s">
        <v>5552</v>
      </c>
      <c r="B2006" s="83" t="s">
        <v>5553</v>
      </c>
      <c r="D2006" s="179"/>
      <c r="E2006" s="179"/>
    </row>
    <row r="2007" spans="1:5" ht="23.25" x14ac:dyDescent="0.25">
      <c r="A2007" s="178" t="s">
        <v>5554</v>
      </c>
      <c r="B2007" s="83" t="s">
        <v>5555</v>
      </c>
      <c r="D2007" s="179"/>
      <c r="E2007" s="179"/>
    </row>
    <row r="2008" spans="1:5" ht="23.25" x14ac:dyDescent="0.25">
      <c r="A2008" s="178" t="s">
        <v>5556</v>
      </c>
      <c r="B2008" s="83" t="s">
        <v>5557</v>
      </c>
      <c r="D2008" s="179"/>
      <c r="E2008" s="179"/>
    </row>
    <row r="2009" spans="1:5" ht="42" x14ac:dyDescent="0.3">
      <c r="A2009" s="178" t="s">
        <v>5558</v>
      </c>
      <c r="B2009" s="83" t="s">
        <v>5559</v>
      </c>
      <c r="C2009" s="168" t="s">
        <v>5560</v>
      </c>
      <c r="D2009" s="179"/>
      <c r="E2009" s="166" t="s">
        <v>5561</v>
      </c>
    </row>
    <row r="2010" spans="1:5" ht="23.25" x14ac:dyDescent="0.25">
      <c r="A2010" s="178" t="s">
        <v>5562</v>
      </c>
      <c r="B2010" s="83" t="s">
        <v>5563</v>
      </c>
      <c r="C2010" s="54" t="s">
        <v>5564</v>
      </c>
      <c r="D2010" s="582" t="s">
        <v>5565</v>
      </c>
      <c r="E2010" s="583"/>
    </row>
    <row r="2011" spans="1:5" ht="23.25" x14ac:dyDescent="0.25">
      <c r="A2011" s="178" t="s">
        <v>5566</v>
      </c>
      <c r="B2011" s="83" t="s">
        <v>5129</v>
      </c>
      <c r="C2011" s="86"/>
      <c r="D2011" s="179"/>
      <c r="E2011" s="179" t="s">
        <v>5567</v>
      </c>
    </row>
    <row r="2012" spans="1:5" ht="23.25" x14ac:dyDescent="0.35">
      <c r="A2012" s="52" t="s">
        <v>5084</v>
      </c>
      <c r="B2012" s="53" t="s">
        <v>5568</v>
      </c>
      <c r="D2012" s="56"/>
      <c r="E2012" s="179" t="s">
        <v>5569</v>
      </c>
    </row>
    <row r="2013" spans="1:5" ht="23.25" x14ac:dyDescent="0.25">
      <c r="A2013" s="178" t="s">
        <v>5570</v>
      </c>
      <c r="B2013" s="83" t="s">
        <v>5571</v>
      </c>
      <c r="D2013" s="179" t="s">
        <v>5572</v>
      </c>
      <c r="E2013" s="179" t="s">
        <v>5573</v>
      </c>
    </row>
    <row r="2014" spans="1:5" ht="23.25" x14ac:dyDescent="0.35">
      <c r="A2014" s="178" t="s">
        <v>5574</v>
      </c>
      <c r="B2014" s="68" t="s">
        <v>5575</v>
      </c>
      <c r="C2014" s="70" t="s">
        <v>5576</v>
      </c>
      <c r="D2014" s="221" t="s">
        <v>5577</v>
      </c>
      <c r="E2014" s="179"/>
    </row>
    <row r="2015" spans="1:5" ht="23.25" x14ac:dyDescent="0.25">
      <c r="A2015" s="178" t="s">
        <v>5578</v>
      </c>
      <c r="B2015" s="83" t="s">
        <v>5579</v>
      </c>
      <c r="C2015" s="86" t="s">
        <v>5580</v>
      </c>
      <c r="D2015" s="179" t="s">
        <v>5581</v>
      </c>
      <c r="E2015" s="179" t="s">
        <v>5582</v>
      </c>
    </row>
    <row r="2016" spans="1:5" ht="21.75" customHeight="1" x14ac:dyDescent="0.35">
      <c r="A2016" s="92" t="s">
        <v>5583</v>
      </c>
      <c r="B2016" s="53" t="s">
        <v>4104</v>
      </c>
      <c r="D2016" s="56" t="s">
        <v>4105</v>
      </c>
      <c r="E2016" s="56"/>
    </row>
    <row r="2017" spans="1:8" ht="23.25" x14ac:dyDescent="0.35">
      <c r="A2017" s="92" t="s">
        <v>5584</v>
      </c>
      <c r="B2017" s="53" t="s">
        <v>873</v>
      </c>
      <c r="D2017" s="56"/>
      <c r="E2017" s="56"/>
    </row>
    <row r="2018" spans="1:8" ht="23.25" x14ac:dyDescent="0.35">
      <c r="A2018" s="92" t="s">
        <v>5585</v>
      </c>
      <c r="B2018" s="53" t="s">
        <v>4797</v>
      </c>
      <c r="C2018" s="54" t="s">
        <v>4798</v>
      </c>
      <c r="D2018" s="56"/>
      <c r="E2018" s="56"/>
    </row>
    <row r="2019" spans="1:8" ht="23.25" x14ac:dyDescent="0.35">
      <c r="A2019" s="92" t="s">
        <v>5586</v>
      </c>
      <c r="B2019" s="53" t="s">
        <v>5587</v>
      </c>
      <c r="C2019" s="54" t="s">
        <v>5588</v>
      </c>
      <c r="D2019" s="56"/>
      <c r="E2019" s="56"/>
    </row>
    <row r="2020" spans="1:8" ht="23.25" x14ac:dyDescent="0.35">
      <c r="A2020" s="178" t="s">
        <v>5589</v>
      </c>
      <c r="B2020" s="53" t="s">
        <v>5590</v>
      </c>
      <c r="D2020" s="56"/>
      <c r="E2020" s="56"/>
    </row>
    <row r="2021" spans="1:8" ht="23.25" x14ac:dyDescent="0.35">
      <c r="A2021" s="178" t="s">
        <v>5591</v>
      </c>
      <c r="B2021" s="128" t="s">
        <v>5592</v>
      </c>
      <c r="C2021" s="54" t="s">
        <v>5593</v>
      </c>
      <c r="D2021" s="56" t="s">
        <v>5594</v>
      </c>
      <c r="E2021" s="56"/>
    </row>
    <row r="2022" spans="1:8" ht="23.25" x14ac:dyDescent="0.35">
      <c r="A2022" s="178" t="s">
        <v>5595</v>
      </c>
      <c r="B2022" s="53" t="s">
        <v>5596</v>
      </c>
      <c r="D2022" s="56"/>
      <c r="E2022" s="56"/>
      <c r="H2022" s="47" t="s">
        <v>5278</v>
      </c>
    </row>
    <row r="2023" spans="1:8" ht="46.5" x14ac:dyDescent="0.35">
      <c r="A2023" s="178" t="s">
        <v>5597</v>
      </c>
      <c r="B2023" s="90" t="s">
        <v>5280</v>
      </c>
      <c r="C2023" s="95" t="s">
        <v>5281</v>
      </c>
      <c r="D2023" s="255">
        <v>34544408</v>
      </c>
      <c r="E2023" s="55" t="s">
        <v>5283</v>
      </c>
      <c r="F2023" s="47" t="s">
        <v>5284</v>
      </c>
      <c r="G2023" s="69" t="s">
        <v>5285</v>
      </c>
    </row>
    <row r="2024" spans="1:8" ht="23.25" x14ac:dyDescent="0.35">
      <c r="A2024" s="178" t="s">
        <v>5597</v>
      </c>
      <c r="B2024" s="90" t="s">
        <v>5598</v>
      </c>
      <c r="C2024" s="95"/>
      <c r="D2024" s="255"/>
      <c r="G2024" s="69"/>
    </row>
    <row r="2025" spans="1:8" ht="23.25" x14ac:dyDescent="0.35">
      <c r="A2025" s="178" t="s">
        <v>5599</v>
      </c>
      <c r="B2025" s="53" t="s">
        <v>5600</v>
      </c>
      <c r="C2025" s="54" t="s">
        <v>5601</v>
      </c>
      <c r="D2025" s="56"/>
      <c r="E2025" s="56"/>
    </row>
    <row r="2026" spans="1:8" ht="23.25" x14ac:dyDescent="0.35">
      <c r="A2026" s="178" t="s">
        <v>5602</v>
      </c>
      <c r="B2026" s="53" t="s">
        <v>5603</v>
      </c>
      <c r="D2026" s="56"/>
      <c r="E2026" s="56"/>
    </row>
    <row r="2027" spans="1:8" ht="23.25" x14ac:dyDescent="0.35">
      <c r="A2027" s="178" t="s">
        <v>5604</v>
      </c>
      <c r="B2027" s="53" t="s">
        <v>5605</v>
      </c>
      <c r="C2027" s="59" t="s">
        <v>5606</v>
      </c>
      <c r="D2027" s="69" t="s">
        <v>5607</v>
      </c>
      <c r="E2027" s="54" t="s">
        <v>5608</v>
      </c>
    </row>
    <row r="2028" spans="1:8" ht="23.25" x14ac:dyDescent="0.35">
      <c r="A2028" s="178" t="s">
        <v>5609</v>
      </c>
      <c r="B2028" s="53" t="s">
        <v>5610</v>
      </c>
      <c r="C2028" s="54" t="s">
        <v>3123</v>
      </c>
      <c r="D2028" s="56"/>
      <c r="E2028" s="56" t="s">
        <v>3908</v>
      </c>
    </row>
    <row r="2029" spans="1:8" ht="23.25" x14ac:dyDescent="0.35">
      <c r="A2029" s="178" t="s">
        <v>5611</v>
      </c>
      <c r="B2029" s="53" t="s">
        <v>5194</v>
      </c>
      <c r="C2029" s="54" t="s">
        <v>5612</v>
      </c>
      <c r="D2029" s="56" t="s">
        <v>5196</v>
      </c>
      <c r="E2029" s="56"/>
    </row>
    <row r="2030" spans="1:8" ht="23.25" x14ac:dyDescent="0.35">
      <c r="A2030" s="178" t="s">
        <v>5613</v>
      </c>
      <c r="B2030" s="53" t="s">
        <v>5614</v>
      </c>
      <c r="D2030" s="56"/>
      <c r="E2030" s="56"/>
    </row>
    <row r="2031" spans="1:8" ht="23.25" x14ac:dyDescent="0.35">
      <c r="A2031" s="178" t="s">
        <v>5615</v>
      </c>
      <c r="C2031" s="86" t="s">
        <v>5616</v>
      </c>
      <c r="D2031" s="56" t="s">
        <v>5617</v>
      </c>
      <c r="E2031" s="56" t="s">
        <v>5102</v>
      </c>
    </row>
    <row r="2032" spans="1:8" ht="23.25" x14ac:dyDescent="0.35">
      <c r="A2032" s="178" t="s">
        <v>5618</v>
      </c>
      <c r="B2032" s="53" t="s">
        <v>5619</v>
      </c>
      <c r="C2032" s="86" t="s">
        <v>5620</v>
      </c>
      <c r="D2032" s="56" t="s">
        <v>5621</v>
      </c>
      <c r="E2032" s="56"/>
    </row>
    <row r="2033" spans="1:7" ht="23.25" x14ac:dyDescent="0.35">
      <c r="A2033" s="178" t="s">
        <v>5622</v>
      </c>
      <c r="C2033" s="54" t="s">
        <v>3318</v>
      </c>
      <c r="D2033" s="56"/>
      <c r="E2033" s="56"/>
    </row>
    <row r="2034" spans="1:7" ht="23.25" x14ac:dyDescent="0.35">
      <c r="A2034" s="178" t="s">
        <v>5623</v>
      </c>
      <c r="B2034" s="53" t="s">
        <v>5624</v>
      </c>
      <c r="D2034" s="56"/>
      <c r="E2034" s="56"/>
    </row>
    <row r="2035" spans="1:7" ht="23.25" x14ac:dyDescent="0.35">
      <c r="A2035" s="178" t="s">
        <v>5625</v>
      </c>
      <c r="B2035" s="53" t="s">
        <v>1752</v>
      </c>
      <c r="C2035" s="54" t="s">
        <v>1753</v>
      </c>
      <c r="D2035" s="56"/>
      <c r="E2035" s="56" t="s">
        <v>5626</v>
      </c>
    </row>
    <row r="2036" spans="1:7" ht="23.25" x14ac:dyDescent="0.35">
      <c r="A2036" s="178" t="s">
        <v>5627</v>
      </c>
      <c r="B2036" s="53" t="s">
        <v>5628</v>
      </c>
      <c r="C2036" s="54" t="s">
        <v>5629</v>
      </c>
      <c r="D2036" s="56" t="s">
        <v>5630</v>
      </c>
      <c r="E2036" s="63" t="s">
        <v>5631</v>
      </c>
      <c r="G2036" s="47" t="s">
        <v>5632</v>
      </c>
    </row>
    <row r="2037" spans="1:7" ht="23.25" x14ac:dyDescent="0.35">
      <c r="A2037" s="92" t="s">
        <v>5633</v>
      </c>
      <c r="B2037" s="53" t="s">
        <v>5634</v>
      </c>
      <c r="D2037" s="56"/>
      <c r="E2037" s="56"/>
    </row>
    <row r="2038" spans="1:7" ht="23.25" x14ac:dyDescent="0.35">
      <c r="A2038" s="92" t="s">
        <v>5034</v>
      </c>
      <c r="B2038" s="53" t="s">
        <v>5635</v>
      </c>
      <c r="D2038" s="56"/>
      <c r="E2038" s="56"/>
    </row>
    <row r="2039" spans="1:7" ht="23.25" x14ac:dyDescent="0.35">
      <c r="A2039" s="52" t="s">
        <v>5636</v>
      </c>
      <c r="C2039" s="54" t="s">
        <v>5637</v>
      </c>
      <c r="D2039" s="56"/>
      <c r="E2039" s="56"/>
    </row>
    <row r="2040" spans="1:7" ht="23.25" x14ac:dyDescent="0.35">
      <c r="A2040" s="52" t="s">
        <v>5638</v>
      </c>
      <c r="C2040" s="54" t="s">
        <v>5639</v>
      </c>
      <c r="D2040" s="56"/>
      <c r="E2040" s="56"/>
    </row>
    <row r="2041" spans="1:7" ht="23.25" x14ac:dyDescent="0.35">
      <c r="A2041" s="52" t="s">
        <v>5640</v>
      </c>
      <c r="D2041" s="56"/>
      <c r="E2041" s="56"/>
    </row>
    <row r="2042" spans="1:7" ht="23.25" x14ac:dyDescent="0.35">
      <c r="A2042" s="52" t="s">
        <v>5641</v>
      </c>
      <c r="B2042" s="53" t="s">
        <v>5642</v>
      </c>
      <c r="D2042" s="56" t="s">
        <v>5643</v>
      </c>
      <c r="E2042" s="56" t="s">
        <v>5643</v>
      </c>
    </row>
    <row r="2043" spans="1:7" ht="23.25" x14ac:dyDescent="0.35">
      <c r="A2043" s="52" t="s">
        <v>5644</v>
      </c>
      <c r="C2043" s="54" t="s">
        <v>5645</v>
      </c>
      <c r="D2043" s="56"/>
      <c r="E2043" s="56"/>
    </row>
    <row r="2044" spans="1:7" ht="23.25" x14ac:dyDescent="0.35">
      <c r="A2044" s="52" t="s">
        <v>5646</v>
      </c>
      <c r="C2044" s="54" t="s">
        <v>5647</v>
      </c>
      <c r="D2044" s="264"/>
      <c r="E2044" s="56"/>
    </row>
    <row r="2045" spans="1:7" ht="23.25" x14ac:dyDescent="0.35">
      <c r="A2045" s="52" t="s">
        <v>5648</v>
      </c>
      <c r="D2045" s="56"/>
      <c r="E2045" s="56" t="s">
        <v>5649</v>
      </c>
    </row>
    <row r="2046" spans="1:7" ht="23.25" x14ac:dyDescent="0.35">
      <c r="A2046" s="52" t="s">
        <v>5650</v>
      </c>
      <c r="C2046" s="54" t="s">
        <v>2984</v>
      </c>
      <c r="D2046" s="56"/>
      <c r="E2046" s="56"/>
    </row>
    <row r="2047" spans="1:7" ht="23.25" x14ac:dyDescent="0.35">
      <c r="A2047" s="52" t="s">
        <v>5651</v>
      </c>
      <c r="B2047" s="53" t="s">
        <v>5652</v>
      </c>
      <c r="D2047" s="56"/>
      <c r="E2047" s="56"/>
    </row>
    <row r="2048" spans="1:7" ht="23.25" x14ac:dyDescent="0.35">
      <c r="A2048" s="52" t="s">
        <v>5653</v>
      </c>
      <c r="B2048" s="53" t="s">
        <v>5654</v>
      </c>
      <c r="C2048" s="54" t="s">
        <v>5655</v>
      </c>
      <c r="D2048" s="56" t="s">
        <v>5656</v>
      </c>
      <c r="E2048" s="201" t="s">
        <v>1964</v>
      </c>
      <c r="F2048" s="584" t="s">
        <v>5657</v>
      </c>
      <c r="G2048" s="584"/>
    </row>
    <row r="2049" spans="1:7" ht="23.25" x14ac:dyDescent="0.35">
      <c r="A2049" s="52" t="s">
        <v>5658</v>
      </c>
      <c r="B2049" s="53" t="s">
        <v>5659</v>
      </c>
      <c r="C2049" s="54" t="s">
        <v>5660</v>
      </c>
      <c r="D2049" s="56"/>
      <c r="E2049" s="201"/>
      <c r="F2049" s="56"/>
      <c r="G2049" s="56"/>
    </row>
    <row r="2050" spans="1:7" ht="23.25" x14ac:dyDescent="0.35">
      <c r="A2050" s="52" t="s">
        <v>5661</v>
      </c>
      <c r="B2050" s="53" t="s">
        <v>5662</v>
      </c>
      <c r="D2050" s="56"/>
      <c r="E2050" s="201"/>
      <c r="F2050" s="56"/>
      <c r="G2050" s="56"/>
    </row>
    <row r="2051" spans="1:7" ht="23.25" x14ac:dyDescent="0.35">
      <c r="A2051" s="52" t="s">
        <v>5663</v>
      </c>
      <c r="B2051" s="53" t="s">
        <v>5664</v>
      </c>
      <c r="C2051" s="58" t="s">
        <v>5665</v>
      </c>
      <c r="D2051" s="56"/>
      <c r="E2051" s="201"/>
      <c r="F2051" s="56"/>
      <c r="G2051" s="56"/>
    </row>
    <row r="2052" spans="1:7" ht="23.25" x14ac:dyDescent="0.35">
      <c r="A2052" s="52" t="s">
        <v>5666</v>
      </c>
      <c r="B2052" s="53" t="s">
        <v>5667</v>
      </c>
      <c r="C2052" s="271" t="s">
        <v>5668</v>
      </c>
      <c r="D2052" s="56" t="s">
        <v>5669</v>
      </c>
      <c r="E2052" s="201" t="s">
        <v>5670</v>
      </c>
      <c r="F2052" s="56"/>
      <c r="G2052" s="56"/>
    </row>
    <row r="2053" spans="1:7" ht="23.25" x14ac:dyDescent="0.35">
      <c r="A2053" s="52" t="s">
        <v>5671</v>
      </c>
      <c r="B2053" s="53" t="s">
        <v>5672</v>
      </c>
      <c r="C2053" s="271" t="s">
        <v>5673</v>
      </c>
      <c r="D2053" s="56"/>
      <c r="E2053" s="201"/>
      <c r="F2053" s="56"/>
      <c r="G2053" s="56"/>
    </row>
    <row r="2054" spans="1:7" ht="23.25" x14ac:dyDescent="0.35">
      <c r="A2054" s="92" t="s">
        <v>5674</v>
      </c>
      <c r="B2054" s="53" t="s">
        <v>5675</v>
      </c>
      <c r="C2054" s="54" t="s">
        <v>5676</v>
      </c>
      <c r="D2054" s="41"/>
      <c r="E2054" s="41"/>
    </row>
    <row r="2055" spans="1:7" ht="23.25" x14ac:dyDescent="0.35">
      <c r="A2055" s="92" t="s">
        <v>5677</v>
      </c>
      <c r="B2055" s="53" t="s">
        <v>5678</v>
      </c>
      <c r="D2055" s="41"/>
      <c r="E2055" s="41"/>
    </row>
    <row r="2056" spans="1:7" ht="23.25" x14ac:dyDescent="0.35">
      <c r="A2056" s="52" t="s">
        <v>5679</v>
      </c>
      <c r="B2056" s="53" t="s">
        <v>5680</v>
      </c>
      <c r="D2056" s="56"/>
      <c r="E2056" s="56"/>
    </row>
    <row r="2057" spans="1:7" ht="23.25" x14ac:dyDescent="0.35">
      <c r="A2057" s="52" t="s">
        <v>5681</v>
      </c>
      <c r="B2057" s="53" t="s">
        <v>5682</v>
      </c>
      <c r="D2057" s="56"/>
      <c r="E2057" s="56"/>
    </row>
    <row r="2058" spans="1:7" ht="23.25" x14ac:dyDescent="0.35">
      <c r="A2058" s="52" t="s">
        <v>5683</v>
      </c>
      <c r="C2058" s="54" t="s">
        <v>5684</v>
      </c>
      <c r="D2058" s="56"/>
      <c r="E2058" s="56"/>
    </row>
    <row r="2059" spans="1:7" ht="23.25" x14ac:dyDescent="0.35">
      <c r="A2059" s="52" t="s">
        <v>5685</v>
      </c>
      <c r="B2059" s="53" t="s">
        <v>5686</v>
      </c>
      <c r="C2059" s="54" t="s">
        <v>5687</v>
      </c>
      <c r="D2059" s="56"/>
      <c r="E2059" s="56"/>
    </row>
    <row r="2060" spans="1:7" ht="23.25" x14ac:dyDescent="0.35">
      <c r="A2060" s="52" t="s">
        <v>5688</v>
      </c>
      <c r="B2060" s="53" t="s">
        <v>5689</v>
      </c>
      <c r="D2060" s="56"/>
      <c r="E2060" s="56" t="s">
        <v>5690</v>
      </c>
    </row>
    <row r="2061" spans="1:7" ht="23.25" x14ac:dyDescent="0.35">
      <c r="A2061" s="52" t="s">
        <v>5691</v>
      </c>
      <c r="B2061" s="53" t="s">
        <v>5692</v>
      </c>
      <c r="D2061" s="56"/>
      <c r="E2061" s="56" t="s">
        <v>5693</v>
      </c>
    </row>
    <row r="2062" spans="1:7" ht="23.25" x14ac:dyDescent="0.35">
      <c r="A2062" s="52" t="s">
        <v>5694</v>
      </c>
      <c r="B2062" s="53" t="s">
        <v>5695</v>
      </c>
      <c r="D2062" s="56"/>
      <c r="E2062" s="56"/>
    </row>
    <row r="2063" spans="1:7" ht="23.25" x14ac:dyDescent="0.35">
      <c r="A2063" s="52" t="s">
        <v>5696</v>
      </c>
      <c r="B2063" s="53" t="s">
        <v>5697</v>
      </c>
      <c r="D2063" s="56"/>
      <c r="E2063" s="56"/>
    </row>
    <row r="2064" spans="1:7" ht="23.25" x14ac:dyDescent="0.35">
      <c r="A2064" s="52" t="s">
        <v>5698</v>
      </c>
      <c r="B2064" s="53" t="s">
        <v>5699</v>
      </c>
      <c r="C2064" s="54" t="s">
        <v>5700</v>
      </c>
      <c r="D2064" s="56" t="s">
        <v>5701</v>
      </c>
      <c r="E2064" s="56"/>
    </row>
    <row r="2065" spans="1:7" ht="23.25" x14ac:dyDescent="0.35">
      <c r="A2065" s="52" t="s">
        <v>5702</v>
      </c>
      <c r="C2065" s="54" t="s">
        <v>5703</v>
      </c>
      <c r="D2065" s="56"/>
      <c r="E2065" s="56"/>
    </row>
    <row r="2066" spans="1:7" ht="23.25" x14ac:dyDescent="0.35">
      <c r="A2066" s="52" t="s">
        <v>5704</v>
      </c>
      <c r="C2066" s="54" t="s">
        <v>5705</v>
      </c>
      <c r="D2066" s="56"/>
      <c r="E2066" s="56"/>
    </row>
    <row r="2067" spans="1:7" ht="23.25" x14ac:dyDescent="0.35">
      <c r="A2067" s="52" t="s">
        <v>5706</v>
      </c>
      <c r="B2067" s="53" t="s">
        <v>5707</v>
      </c>
      <c r="D2067" s="56"/>
      <c r="E2067" s="56"/>
    </row>
    <row r="2068" spans="1:7" ht="23.25" x14ac:dyDescent="0.35">
      <c r="A2068" s="52" t="s">
        <v>5708</v>
      </c>
      <c r="B2068" s="53" t="s">
        <v>5709</v>
      </c>
      <c r="D2068" s="56"/>
      <c r="E2068" s="56"/>
    </row>
    <row r="2069" spans="1:7" ht="23.25" x14ac:dyDescent="0.35">
      <c r="A2069" s="52" t="s">
        <v>5710</v>
      </c>
      <c r="B2069" s="53" t="s">
        <v>5711</v>
      </c>
      <c r="C2069" s="54" t="s">
        <v>5712</v>
      </c>
      <c r="D2069" s="56" t="s">
        <v>5713</v>
      </c>
      <c r="E2069" s="56"/>
    </row>
    <row r="2070" spans="1:7" ht="23.25" x14ac:dyDescent="0.35">
      <c r="A2070" s="52" t="s">
        <v>5714</v>
      </c>
      <c r="D2070" s="56"/>
      <c r="E2070" s="56" t="s">
        <v>5715</v>
      </c>
    </row>
    <row r="2071" spans="1:7" ht="23.25" x14ac:dyDescent="0.35">
      <c r="A2071" s="52" t="s">
        <v>5716</v>
      </c>
      <c r="B2071" s="53" t="s">
        <v>5717</v>
      </c>
      <c r="D2071" s="56"/>
    </row>
    <row r="2072" spans="1:7" ht="23.25" x14ac:dyDescent="0.35">
      <c r="A2072" s="52" t="s">
        <v>5718</v>
      </c>
      <c r="D2072" s="56"/>
      <c r="E2072" s="56" t="s">
        <v>5719</v>
      </c>
    </row>
    <row r="2073" spans="1:7" ht="23.25" x14ac:dyDescent="0.35">
      <c r="A2073" s="52" t="s">
        <v>5720</v>
      </c>
      <c r="B2073" s="53" t="s">
        <v>5721</v>
      </c>
      <c r="D2073" s="56"/>
      <c r="E2073" s="56"/>
    </row>
    <row r="2074" spans="1:7" ht="23.25" x14ac:dyDescent="0.35">
      <c r="A2074" s="52" t="s">
        <v>5722</v>
      </c>
      <c r="B2074" s="53" t="s">
        <v>5723</v>
      </c>
      <c r="D2074" s="56"/>
      <c r="E2074" s="56" t="s">
        <v>5724</v>
      </c>
    </row>
    <row r="2075" spans="1:7" ht="23.25" x14ac:dyDescent="0.35">
      <c r="A2075" s="52" t="s">
        <v>5725</v>
      </c>
      <c r="B2075" s="53" t="s">
        <v>5726</v>
      </c>
      <c r="D2075" s="56"/>
      <c r="E2075" s="56"/>
    </row>
    <row r="2076" spans="1:7" ht="23.25" x14ac:dyDescent="0.35">
      <c r="A2076" s="52" t="s">
        <v>5727</v>
      </c>
      <c r="B2076" s="53" t="s">
        <v>5728</v>
      </c>
      <c r="D2076" s="56"/>
      <c r="E2076" s="56"/>
      <c r="G2076" s="82" t="s">
        <v>5729</v>
      </c>
    </row>
    <row r="2077" spans="1:7" ht="23.25" x14ac:dyDescent="0.35">
      <c r="A2077" s="52" t="s">
        <v>5730</v>
      </c>
      <c r="B2077" s="53" t="s">
        <v>5731</v>
      </c>
      <c r="D2077" s="56" t="s">
        <v>5732</v>
      </c>
      <c r="E2077" s="162" t="s">
        <v>5733</v>
      </c>
    </row>
    <row r="2078" spans="1:7" ht="23.25" x14ac:dyDescent="0.35">
      <c r="A2078" s="52" t="s">
        <v>5734</v>
      </c>
      <c r="B2078" s="53" t="s">
        <v>5735</v>
      </c>
      <c r="D2078" s="56"/>
      <c r="E2078" s="162"/>
    </row>
    <row r="2079" spans="1:7" ht="23.25" x14ac:dyDescent="0.35">
      <c r="A2079" s="52" t="s">
        <v>5736</v>
      </c>
      <c r="B2079" s="53" t="s">
        <v>5737</v>
      </c>
      <c r="D2079" s="56"/>
      <c r="E2079" s="162"/>
    </row>
    <row r="2080" spans="1:7" ht="23.25" x14ac:dyDescent="0.35">
      <c r="A2080" s="52" t="s">
        <v>5738</v>
      </c>
      <c r="B2080" s="53" t="s">
        <v>5739</v>
      </c>
      <c r="D2080" s="56"/>
      <c r="E2080" s="162"/>
    </row>
    <row r="2081" spans="1:6" ht="23.25" x14ac:dyDescent="0.35">
      <c r="A2081" s="52" t="s">
        <v>5740</v>
      </c>
      <c r="B2081" s="53" t="s">
        <v>5741</v>
      </c>
      <c r="D2081" s="56"/>
      <c r="E2081" s="162"/>
    </row>
    <row r="2082" spans="1:6" ht="23.25" x14ac:dyDescent="0.35">
      <c r="A2082" s="52" t="s">
        <v>5730</v>
      </c>
      <c r="B2082" s="53" t="s">
        <v>5742</v>
      </c>
      <c r="D2082" s="56"/>
      <c r="E2082" s="56"/>
    </row>
    <row r="2083" spans="1:6" ht="23.25" x14ac:dyDescent="0.35">
      <c r="A2083" s="52" t="s">
        <v>5743</v>
      </c>
      <c r="B2083" s="53" t="s">
        <v>5744</v>
      </c>
      <c r="D2083" s="56"/>
      <c r="E2083" s="56"/>
    </row>
    <row r="2084" spans="1:6" ht="23.25" x14ac:dyDescent="0.35">
      <c r="A2084" s="52" t="s">
        <v>5745</v>
      </c>
      <c r="B2084" s="53" t="s">
        <v>5746</v>
      </c>
      <c r="D2084" s="56"/>
      <c r="E2084" s="56" t="s">
        <v>5747</v>
      </c>
    </row>
    <row r="2085" spans="1:6" ht="23.25" x14ac:dyDescent="0.35">
      <c r="A2085" s="52" t="s">
        <v>5748</v>
      </c>
      <c r="B2085" s="53" t="s">
        <v>5749</v>
      </c>
      <c r="D2085" s="56"/>
      <c r="E2085" s="56"/>
    </row>
    <row r="2086" spans="1:6" ht="23.25" x14ac:dyDescent="0.35">
      <c r="A2086" s="52" t="s">
        <v>5750</v>
      </c>
      <c r="B2086" s="53" t="s">
        <v>5751</v>
      </c>
      <c r="C2086" s="54" t="s">
        <v>5752</v>
      </c>
      <c r="D2086" s="56" t="s">
        <v>5753</v>
      </c>
      <c r="E2086" s="97" t="s">
        <v>5754</v>
      </c>
      <c r="F2086" s="250" t="s">
        <v>5755</v>
      </c>
    </row>
    <row r="2087" spans="1:6" ht="23.25" x14ac:dyDescent="0.35">
      <c r="A2087" s="52" t="s">
        <v>5756</v>
      </c>
      <c r="B2087" s="53" t="s">
        <v>5757</v>
      </c>
      <c r="C2087" s="54" t="s">
        <v>5758</v>
      </c>
      <c r="D2087" s="56"/>
      <c r="E2087" s="56" t="s">
        <v>5759</v>
      </c>
    </row>
    <row r="2088" spans="1:6" ht="23.25" x14ac:dyDescent="0.35">
      <c r="A2088" s="52" t="s">
        <v>5760</v>
      </c>
      <c r="B2088" s="53" t="s">
        <v>5761</v>
      </c>
      <c r="D2088" s="56"/>
      <c r="E2088" s="56"/>
    </row>
    <row r="2089" spans="1:6" ht="23.25" x14ac:dyDescent="0.35">
      <c r="A2089" s="52" t="s">
        <v>5762</v>
      </c>
      <c r="D2089" s="56"/>
      <c r="E2089" s="56" t="s">
        <v>5690</v>
      </c>
    </row>
    <row r="2090" spans="1:6" ht="23.25" x14ac:dyDescent="0.35">
      <c r="A2090" s="52" t="s">
        <v>5763</v>
      </c>
      <c r="B2090" s="53" t="s">
        <v>5764</v>
      </c>
      <c r="D2090" s="56"/>
      <c r="E2090" s="56"/>
    </row>
    <row r="2091" spans="1:6" ht="23.25" x14ac:dyDescent="0.35">
      <c r="A2091" s="52" t="s">
        <v>5765</v>
      </c>
      <c r="B2091" s="53" t="s">
        <v>5766</v>
      </c>
      <c r="C2091" s="54" t="s">
        <v>5767</v>
      </c>
      <c r="D2091" s="56" t="s">
        <v>5768</v>
      </c>
      <c r="E2091" s="56"/>
    </row>
    <row r="2092" spans="1:6" ht="23.25" x14ac:dyDescent="0.35">
      <c r="A2092" s="52" t="s">
        <v>5769</v>
      </c>
      <c r="B2092" s="53" t="s">
        <v>3084</v>
      </c>
      <c r="E2092" s="56"/>
    </row>
    <row r="2093" spans="1:6" ht="23.25" x14ac:dyDescent="0.35">
      <c r="A2093" s="52" t="s">
        <v>5770</v>
      </c>
      <c r="B2093" s="53" t="s">
        <v>5771</v>
      </c>
      <c r="D2093" s="56"/>
      <c r="E2093" s="56"/>
    </row>
    <row r="2094" spans="1:6" ht="23.25" x14ac:dyDescent="0.35">
      <c r="A2094" s="52" t="s">
        <v>5772</v>
      </c>
      <c r="C2094" s="54" t="s">
        <v>5773</v>
      </c>
      <c r="D2094" s="56"/>
      <c r="E2094" s="56"/>
    </row>
    <row r="2095" spans="1:6" ht="23.25" x14ac:dyDescent="0.35">
      <c r="A2095" s="52" t="s">
        <v>5774</v>
      </c>
      <c r="B2095" s="53" t="s">
        <v>5775</v>
      </c>
      <c r="D2095" s="56"/>
      <c r="E2095" s="56"/>
    </row>
    <row r="2096" spans="1:6" ht="16.5" customHeight="1" x14ac:dyDescent="0.35">
      <c r="A2096" s="52" t="s">
        <v>5776</v>
      </c>
      <c r="B2096" s="53" t="s">
        <v>5777</v>
      </c>
      <c r="C2096" s="59" t="s">
        <v>5778</v>
      </c>
      <c r="D2096" s="56"/>
      <c r="E2096" s="56"/>
    </row>
    <row r="2097" spans="1:5" ht="20.25" customHeight="1" x14ac:dyDescent="0.35">
      <c r="A2097" s="52" t="s">
        <v>5779</v>
      </c>
      <c r="B2097" s="53" t="s">
        <v>5528</v>
      </c>
      <c r="C2097" s="54" t="s">
        <v>5536</v>
      </c>
      <c r="D2097" s="56"/>
      <c r="E2097" s="56"/>
    </row>
    <row r="2098" spans="1:5" ht="18.75" customHeight="1" x14ac:dyDescent="0.35">
      <c r="A2098" s="52" t="s">
        <v>5780</v>
      </c>
      <c r="B2098" s="53" t="s">
        <v>432</v>
      </c>
      <c r="D2098" s="56"/>
      <c r="E2098" s="56"/>
    </row>
    <row r="2099" spans="1:5" ht="23.25" x14ac:dyDescent="0.35">
      <c r="A2099" s="52" t="s">
        <v>5781</v>
      </c>
      <c r="B2099" s="53" t="s">
        <v>5782</v>
      </c>
      <c r="D2099" s="56"/>
      <c r="E2099" s="56"/>
    </row>
    <row r="2100" spans="1:5" ht="23.25" x14ac:dyDescent="0.35">
      <c r="A2100" s="52" t="s">
        <v>5783</v>
      </c>
      <c r="B2100" s="53" t="s">
        <v>5784</v>
      </c>
      <c r="D2100" s="56"/>
      <c r="E2100" s="56" t="s">
        <v>5785</v>
      </c>
    </row>
    <row r="2101" spans="1:5" ht="23.25" x14ac:dyDescent="0.35">
      <c r="A2101" s="52" t="s">
        <v>5786</v>
      </c>
      <c r="B2101" s="53" t="s">
        <v>5787</v>
      </c>
      <c r="D2101" s="56"/>
      <c r="E2101" s="211" t="s">
        <v>5788</v>
      </c>
    </row>
    <row r="2102" spans="1:5" ht="23.25" x14ac:dyDescent="0.35">
      <c r="A2102" s="52" t="s">
        <v>5789</v>
      </c>
      <c r="B2102" s="53" t="s">
        <v>5790</v>
      </c>
      <c r="D2102" s="56"/>
      <c r="E2102" s="56" t="s">
        <v>5791</v>
      </c>
    </row>
    <row r="2103" spans="1:5" ht="23.25" x14ac:dyDescent="0.35">
      <c r="A2103" s="52" t="s">
        <v>5789</v>
      </c>
      <c r="B2103" s="53" t="s">
        <v>5792</v>
      </c>
      <c r="D2103" s="56"/>
      <c r="E2103" s="56"/>
    </row>
    <row r="2104" spans="1:5" ht="23.25" x14ac:dyDescent="0.35">
      <c r="A2104" s="52" t="s">
        <v>5793</v>
      </c>
      <c r="B2104" s="53" t="s">
        <v>5794</v>
      </c>
      <c r="C2104" s="54" t="s">
        <v>5795</v>
      </c>
      <c r="D2104" s="56" t="s">
        <v>5796</v>
      </c>
      <c r="E2104" s="56" t="s">
        <v>5797</v>
      </c>
    </row>
    <row r="2105" spans="1:5" ht="23.25" x14ac:dyDescent="0.35">
      <c r="A2105" s="52" t="s">
        <v>5798</v>
      </c>
      <c r="C2105" s="54" t="s">
        <v>5799</v>
      </c>
      <c r="D2105" s="56"/>
      <c r="E2105" s="56"/>
    </row>
    <row r="2106" spans="1:5" ht="28.5" customHeight="1" x14ac:dyDescent="0.35">
      <c r="A2106" s="52" t="s">
        <v>5800</v>
      </c>
      <c r="D2106" s="56"/>
      <c r="E2106" s="56" t="s">
        <v>5801</v>
      </c>
    </row>
    <row r="2107" spans="1:5" ht="23.25" x14ac:dyDescent="0.35">
      <c r="A2107" s="52" t="s">
        <v>5802</v>
      </c>
      <c r="C2107" s="54" t="s">
        <v>5803</v>
      </c>
      <c r="D2107" s="56"/>
      <c r="E2107" s="56"/>
    </row>
    <row r="2108" spans="1:5" ht="23.25" x14ac:dyDescent="0.35">
      <c r="A2108" s="52" t="s">
        <v>5804</v>
      </c>
      <c r="B2108" s="53" t="s">
        <v>5805</v>
      </c>
      <c r="D2108" s="56"/>
      <c r="E2108" s="56"/>
    </row>
    <row r="2109" spans="1:5" ht="23.25" x14ac:dyDescent="0.35">
      <c r="A2109" s="52" t="s">
        <v>5806</v>
      </c>
      <c r="C2109" s="54" t="s">
        <v>5807</v>
      </c>
    </row>
    <row r="2110" spans="1:5" ht="23.25" x14ac:dyDescent="0.35">
      <c r="A2110" s="52" t="s">
        <v>5808</v>
      </c>
      <c r="B2110" s="83" t="s">
        <v>5809</v>
      </c>
      <c r="D2110" s="56"/>
      <c r="E2110" s="56"/>
    </row>
    <row r="2111" spans="1:5" ht="23.25" x14ac:dyDescent="0.35">
      <c r="A2111" s="52" t="s">
        <v>5810</v>
      </c>
      <c r="B2111" s="53" t="s">
        <v>5811</v>
      </c>
      <c r="D2111" s="56"/>
      <c r="E2111" s="56" t="s">
        <v>5812</v>
      </c>
    </row>
    <row r="2112" spans="1:5" ht="23.25" x14ac:dyDescent="0.35">
      <c r="A2112" s="52" t="s">
        <v>5813</v>
      </c>
      <c r="B2112" s="53" t="s">
        <v>5814</v>
      </c>
      <c r="D2112" s="56"/>
      <c r="E2112" s="56"/>
    </row>
    <row r="2113" spans="1:5" ht="23.25" x14ac:dyDescent="0.35">
      <c r="A2113" s="52" t="s">
        <v>5815</v>
      </c>
      <c r="B2113" s="53" t="s">
        <v>5816</v>
      </c>
      <c r="D2113" s="56"/>
      <c r="E2113" s="56"/>
    </row>
    <row r="2114" spans="1:5" ht="23.25" x14ac:dyDescent="0.35">
      <c r="A2114" s="52" t="s">
        <v>5817</v>
      </c>
      <c r="B2114" s="53" t="s">
        <v>5818</v>
      </c>
      <c r="D2114" s="56"/>
      <c r="E2114" s="56"/>
    </row>
    <row r="2115" spans="1:5" ht="23.25" x14ac:dyDescent="0.35">
      <c r="A2115" s="52" t="s">
        <v>5819</v>
      </c>
      <c r="C2115" s="54" t="s">
        <v>5820</v>
      </c>
      <c r="D2115" s="56"/>
      <c r="E2115" s="56"/>
    </row>
    <row r="2116" spans="1:5" ht="23.25" x14ac:dyDescent="0.35">
      <c r="A2116" s="52" t="s">
        <v>5821</v>
      </c>
      <c r="B2116" s="53" t="s">
        <v>5822</v>
      </c>
      <c r="D2116" s="56"/>
      <c r="E2116" s="56"/>
    </row>
    <row r="2117" spans="1:5" ht="23.25" x14ac:dyDescent="0.35">
      <c r="A2117" s="52" t="s">
        <v>5823</v>
      </c>
      <c r="C2117" s="54" t="s">
        <v>5824</v>
      </c>
      <c r="D2117" s="56"/>
      <c r="E2117" s="56"/>
    </row>
    <row r="2118" spans="1:5" ht="23.25" x14ac:dyDescent="0.35">
      <c r="A2118" s="52" t="s">
        <v>5825</v>
      </c>
      <c r="B2118" s="53" t="s">
        <v>5826</v>
      </c>
      <c r="D2118" s="56"/>
      <c r="E2118" s="56"/>
    </row>
    <row r="2119" spans="1:5" ht="23.25" x14ac:dyDescent="0.35">
      <c r="A2119" s="52" t="s">
        <v>5827</v>
      </c>
      <c r="B2119" s="53" t="s">
        <v>5828</v>
      </c>
      <c r="D2119" s="56"/>
      <c r="E2119" s="56"/>
    </row>
    <row r="2120" spans="1:5" ht="23.25" x14ac:dyDescent="0.35">
      <c r="A2120" s="52" t="s">
        <v>5829</v>
      </c>
      <c r="D2120" s="56"/>
      <c r="E2120" s="56" t="s">
        <v>5830</v>
      </c>
    </row>
    <row r="2121" spans="1:5" ht="23.25" x14ac:dyDescent="0.35">
      <c r="A2121" s="52" t="s">
        <v>5817</v>
      </c>
      <c r="B2121" s="53" t="s">
        <v>5818</v>
      </c>
      <c r="D2121" s="56" t="s">
        <v>5831</v>
      </c>
      <c r="E2121" s="56"/>
    </row>
    <row r="2122" spans="1:5" ht="23.25" x14ac:dyDescent="0.35">
      <c r="A2122" s="52" t="s">
        <v>5832</v>
      </c>
      <c r="B2122" s="53" t="s">
        <v>5833</v>
      </c>
      <c r="D2122" s="56"/>
      <c r="E2122" s="56"/>
    </row>
    <row r="2123" spans="1:5" ht="25.5" x14ac:dyDescent="0.35">
      <c r="A2123" s="184" t="s">
        <v>5834</v>
      </c>
      <c r="C2123" s="54" t="s">
        <v>5835</v>
      </c>
      <c r="D2123" s="56"/>
      <c r="E2123" s="89" t="s">
        <v>5836</v>
      </c>
    </row>
    <row r="2124" spans="1:5" ht="23.25" x14ac:dyDescent="0.35">
      <c r="A2124" s="52" t="s">
        <v>5837</v>
      </c>
      <c r="C2124" s="54" t="s">
        <v>5838</v>
      </c>
      <c r="D2124" s="56"/>
      <c r="E2124" s="56"/>
    </row>
    <row r="2125" spans="1:5" ht="23.25" x14ac:dyDescent="0.35">
      <c r="A2125" s="52" t="s">
        <v>5839</v>
      </c>
      <c r="C2125" s="54" t="s">
        <v>5840</v>
      </c>
      <c r="D2125" s="56"/>
      <c r="E2125" s="56"/>
    </row>
    <row r="2126" spans="1:5" ht="23.25" x14ac:dyDescent="0.35">
      <c r="A2126" s="52" t="s">
        <v>5841</v>
      </c>
      <c r="C2126" s="54" t="s">
        <v>5842</v>
      </c>
      <c r="D2126" s="56"/>
      <c r="E2126" s="56"/>
    </row>
    <row r="2127" spans="1:5" ht="23.25" x14ac:dyDescent="0.35">
      <c r="A2127" s="52" t="s">
        <v>5843</v>
      </c>
      <c r="C2127" s="54" t="s">
        <v>5844</v>
      </c>
      <c r="D2127" s="56"/>
      <c r="E2127" s="56"/>
    </row>
    <row r="2128" spans="1:5" ht="23.25" x14ac:dyDescent="0.35">
      <c r="A2128" s="52" t="s">
        <v>5845</v>
      </c>
      <c r="C2128" s="54" t="s">
        <v>5846</v>
      </c>
      <c r="D2128" s="56"/>
      <c r="E2128" s="56"/>
    </row>
    <row r="2129" spans="1:5" ht="33.75" customHeight="1" x14ac:dyDescent="0.35">
      <c r="A2129" s="52" t="s">
        <v>5847</v>
      </c>
      <c r="C2129" s="54" t="s">
        <v>5848</v>
      </c>
      <c r="D2129" s="56"/>
      <c r="E2129" s="56"/>
    </row>
    <row r="2130" spans="1:5" ht="23.25" x14ac:dyDescent="0.35">
      <c r="A2130" s="52" t="s">
        <v>5849</v>
      </c>
      <c r="B2130" s="53" t="s">
        <v>5850</v>
      </c>
      <c r="D2130" s="56"/>
      <c r="E2130" s="56" t="s">
        <v>5851</v>
      </c>
    </row>
    <row r="2131" spans="1:5" ht="23.25" x14ac:dyDescent="0.35">
      <c r="A2131" s="52" t="s">
        <v>5849</v>
      </c>
      <c r="B2131" s="53" t="s">
        <v>5852</v>
      </c>
      <c r="D2131" s="56" t="s">
        <v>5853</v>
      </c>
      <c r="E2131" s="56"/>
    </row>
    <row r="2132" spans="1:5" ht="23.25" x14ac:dyDescent="0.35">
      <c r="A2132" s="52" t="s">
        <v>5837</v>
      </c>
      <c r="B2132" s="53" t="s">
        <v>5854</v>
      </c>
      <c r="C2132" s="54" t="s">
        <v>5855</v>
      </c>
      <c r="D2132" s="56" t="s">
        <v>5856</v>
      </c>
      <c r="E2132" s="56"/>
    </row>
    <row r="2133" spans="1:5" ht="23.25" x14ac:dyDescent="0.35">
      <c r="A2133" s="52" t="s">
        <v>5857</v>
      </c>
      <c r="B2133" s="53" t="s">
        <v>5858</v>
      </c>
      <c r="C2133" s="54" t="s">
        <v>5859</v>
      </c>
      <c r="D2133" s="56" t="s">
        <v>5860</v>
      </c>
      <c r="E2133" s="56"/>
    </row>
    <row r="2134" spans="1:5" ht="42" x14ac:dyDescent="0.35">
      <c r="A2134" s="178" t="s">
        <v>5861</v>
      </c>
      <c r="B2134" s="53" t="s">
        <v>5862</v>
      </c>
      <c r="D2134" s="56"/>
      <c r="E2134" s="56"/>
    </row>
    <row r="2135" spans="1:5" ht="23.25" x14ac:dyDescent="0.35">
      <c r="A2135" s="178" t="s">
        <v>5863</v>
      </c>
      <c r="B2135" s="53" t="s">
        <v>5864</v>
      </c>
      <c r="D2135" s="56"/>
      <c r="E2135" s="56" t="s">
        <v>5865</v>
      </c>
    </row>
    <row r="2136" spans="1:5" ht="23.25" x14ac:dyDescent="0.35">
      <c r="A2136" s="178" t="s">
        <v>5866</v>
      </c>
      <c r="B2136" s="53" t="s">
        <v>5867</v>
      </c>
      <c r="D2136" s="56"/>
      <c r="E2136" s="56"/>
    </row>
    <row r="2137" spans="1:5" ht="23.25" x14ac:dyDescent="0.35">
      <c r="A2137" s="178" t="s">
        <v>5868</v>
      </c>
      <c r="B2137" s="53" t="s">
        <v>5869</v>
      </c>
      <c r="D2137" s="56"/>
      <c r="E2137" s="56"/>
    </row>
    <row r="2138" spans="1:5" ht="23.25" x14ac:dyDescent="0.35">
      <c r="A2138" s="178" t="s">
        <v>5870</v>
      </c>
      <c r="C2138" s="54" t="s">
        <v>5871</v>
      </c>
      <c r="D2138" s="56"/>
      <c r="E2138" s="56"/>
    </row>
    <row r="2139" spans="1:5" ht="23.25" x14ac:dyDescent="0.35">
      <c r="A2139" s="178" t="s">
        <v>5872</v>
      </c>
      <c r="D2139" s="56" t="s">
        <v>5873</v>
      </c>
      <c r="E2139" s="56" t="s">
        <v>5874</v>
      </c>
    </row>
    <row r="2140" spans="1:5" ht="23.25" x14ac:dyDescent="0.35">
      <c r="A2140" s="178" t="s">
        <v>5875</v>
      </c>
      <c r="B2140" s="53" t="s">
        <v>5876</v>
      </c>
      <c r="C2140" s="54" t="s">
        <v>5877</v>
      </c>
      <c r="D2140" s="56"/>
      <c r="E2140" s="56"/>
    </row>
    <row r="2141" spans="1:5" ht="42" x14ac:dyDescent="0.35">
      <c r="A2141" s="178" t="s">
        <v>5878</v>
      </c>
      <c r="B2141" s="53" t="s">
        <v>5879</v>
      </c>
      <c r="D2141" s="56" t="s">
        <v>5880</v>
      </c>
      <c r="E2141" s="56"/>
    </row>
    <row r="2142" spans="1:5" ht="23.25" x14ac:dyDescent="0.35">
      <c r="A2142" s="178" t="s">
        <v>5881</v>
      </c>
      <c r="B2142" s="53" t="s">
        <v>5882</v>
      </c>
      <c r="D2142" s="56"/>
      <c r="E2142" s="56"/>
    </row>
    <row r="2143" spans="1:5" ht="23.25" customHeight="1" x14ac:dyDescent="0.35">
      <c r="A2143" s="178" t="s">
        <v>5883</v>
      </c>
      <c r="B2143" s="53" t="s">
        <v>5884</v>
      </c>
      <c r="D2143" s="56"/>
      <c r="E2143" s="56"/>
    </row>
    <row r="2144" spans="1:5" ht="23.25" x14ac:dyDescent="0.35">
      <c r="A2144" s="92" t="s">
        <v>5885</v>
      </c>
      <c r="B2144" s="53" t="s">
        <v>5886</v>
      </c>
      <c r="D2144" s="56"/>
      <c r="E2144" s="56"/>
    </row>
    <row r="2145" spans="1:8" ht="23.25" x14ac:dyDescent="0.35">
      <c r="A2145" s="92" t="s">
        <v>5887</v>
      </c>
      <c r="B2145" s="53" t="s">
        <v>5888</v>
      </c>
      <c r="D2145" s="56"/>
      <c r="E2145" s="56"/>
    </row>
    <row r="2146" spans="1:8" ht="23.25" x14ac:dyDescent="0.35">
      <c r="A2146" s="92" t="s">
        <v>5889</v>
      </c>
      <c r="B2146" s="53" t="s">
        <v>5890</v>
      </c>
      <c r="D2146" s="56"/>
      <c r="E2146" s="56"/>
    </row>
    <row r="2147" spans="1:8" ht="23.25" x14ac:dyDescent="0.35">
      <c r="A2147" s="92" t="s">
        <v>5891</v>
      </c>
      <c r="B2147" s="53" t="s">
        <v>5892</v>
      </c>
      <c r="C2147" s="272" t="s">
        <v>5893</v>
      </c>
      <c r="D2147" s="56" t="s">
        <v>5894</v>
      </c>
      <c r="E2147" s="273" t="s">
        <v>5895</v>
      </c>
    </row>
    <row r="2148" spans="1:8" ht="23.25" x14ac:dyDescent="0.35">
      <c r="A2148" s="92" t="s">
        <v>5896</v>
      </c>
      <c r="B2148" s="53" t="s">
        <v>5897</v>
      </c>
      <c r="C2148" s="272" t="s">
        <v>5898</v>
      </c>
      <c r="D2148" s="56"/>
      <c r="E2148" s="56"/>
    </row>
    <row r="2149" spans="1:8" ht="42" x14ac:dyDescent="0.35">
      <c r="A2149" s="274" t="s">
        <v>5899</v>
      </c>
      <c r="B2149" s="53" t="s">
        <v>5900</v>
      </c>
      <c r="C2149" s="272"/>
      <c r="D2149" s="56"/>
      <c r="E2149" s="56"/>
    </row>
    <row r="2150" spans="1:8" ht="23.25" x14ac:dyDescent="0.35">
      <c r="A2150" s="92" t="s">
        <v>5901</v>
      </c>
      <c r="B2150" s="53" t="s">
        <v>5902</v>
      </c>
      <c r="D2150" s="56" t="s">
        <v>5903</v>
      </c>
      <c r="E2150" s="56"/>
    </row>
    <row r="2151" spans="1:8" ht="23.25" x14ac:dyDescent="0.35">
      <c r="A2151" s="92" t="s">
        <v>5904</v>
      </c>
      <c r="B2151" s="53" t="s">
        <v>5905</v>
      </c>
      <c r="D2151" s="56"/>
      <c r="E2151" s="56"/>
    </row>
    <row r="2152" spans="1:8" ht="23.25" x14ac:dyDescent="0.35">
      <c r="A2152" s="92" t="s">
        <v>5906</v>
      </c>
      <c r="C2152" s="54" t="s">
        <v>5907</v>
      </c>
      <c r="D2152" s="56"/>
      <c r="E2152" s="56"/>
    </row>
    <row r="2153" spans="1:8" ht="23.25" x14ac:dyDescent="0.35">
      <c r="A2153" s="92" t="s">
        <v>5908</v>
      </c>
      <c r="B2153" s="53" t="s">
        <v>5909</v>
      </c>
      <c r="D2153" s="56"/>
      <c r="E2153" s="56"/>
    </row>
    <row r="2154" spans="1:8" ht="26.25" customHeight="1" x14ac:dyDescent="0.35">
      <c r="A2154" s="92" t="s">
        <v>5910</v>
      </c>
      <c r="B2154" s="53" t="s">
        <v>5911</v>
      </c>
      <c r="D2154" s="56"/>
      <c r="E2154" s="56"/>
    </row>
    <row r="2155" spans="1:8" ht="21" customHeight="1" x14ac:dyDescent="0.35">
      <c r="A2155" s="92" t="s">
        <v>5912</v>
      </c>
      <c r="B2155" s="53" t="s">
        <v>5913</v>
      </c>
      <c r="D2155" s="56"/>
      <c r="E2155" s="56"/>
    </row>
    <row r="2156" spans="1:8" ht="23.25" x14ac:dyDescent="0.35">
      <c r="A2156" s="92" t="s">
        <v>5914</v>
      </c>
      <c r="B2156" s="53" t="s">
        <v>5915</v>
      </c>
      <c r="D2156" s="56"/>
      <c r="E2156" s="56"/>
      <c r="F2156" s="69" t="s">
        <v>5916</v>
      </c>
      <c r="G2156" s="275" t="s">
        <v>5917</v>
      </c>
      <c r="H2156" s="54" t="s">
        <v>5918</v>
      </c>
    </row>
    <row r="2157" spans="1:8" ht="23.25" x14ac:dyDescent="0.35">
      <c r="A2157" s="92" t="s">
        <v>5919</v>
      </c>
      <c r="B2157" s="53" t="s">
        <v>5920</v>
      </c>
      <c r="C2157" s="54" t="s">
        <v>5921</v>
      </c>
      <c r="D2157" s="54" t="s">
        <v>5922</v>
      </c>
      <c r="E2157" s="56"/>
      <c r="F2157" s="69"/>
      <c r="G2157" s="275"/>
    </row>
    <row r="2158" spans="1:8" ht="23.25" x14ac:dyDescent="0.35">
      <c r="A2158" s="92" t="s">
        <v>5923</v>
      </c>
      <c r="B2158" s="53" t="s">
        <v>5924</v>
      </c>
      <c r="C2158" s="54" t="s">
        <v>5925</v>
      </c>
      <c r="D2158" s="72" t="s">
        <v>5926</v>
      </c>
      <c r="E2158" s="232" t="s">
        <v>5927</v>
      </c>
      <c r="G2158" s="69" t="s">
        <v>5928</v>
      </c>
    </row>
    <row r="2159" spans="1:8" ht="23.25" x14ac:dyDescent="0.35">
      <c r="A2159" s="92" t="s">
        <v>5923</v>
      </c>
      <c r="B2159" s="53" t="s">
        <v>5929</v>
      </c>
      <c r="C2159" s="54" t="s">
        <v>5930</v>
      </c>
      <c r="D2159" s="72"/>
      <c r="E2159" s="56"/>
      <c r="F2159" s="232"/>
      <c r="G2159" s="275"/>
    </row>
    <row r="2160" spans="1:8" ht="23.25" x14ac:dyDescent="0.35">
      <c r="A2160" s="92" t="s">
        <v>5931</v>
      </c>
      <c r="B2160" s="53" t="s">
        <v>5932</v>
      </c>
      <c r="D2160" s="54" t="s">
        <v>5928</v>
      </c>
      <c r="E2160" s="56" t="s">
        <v>5918</v>
      </c>
      <c r="F2160" s="69"/>
      <c r="G2160" s="69"/>
    </row>
    <row r="2161" spans="1:5" ht="23.25" x14ac:dyDescent="0.35">
      <c r="A2161" s="92" t="s">
        <v>5933</v>
      </c>
      <c r="B2161" s="53" t="s">
        <v>5934</v>
      </c>
      <c r="D2161" s="54" t="s">
        <v>5935</v>
      </c>
      <c r="E2161" s="56"/>
    </row>
    <row r="2162" spans="1:5" ht="30.75" customHeight="1" x14ac:dyDescent="0.35">
      <c r="A2162" s="92" t="s">
        <v>5936</v>
      </c>
      <c r="C2162" s="54" t="s">
        <v>5937</v>
      </c>
      <c r="D2162" s="54" t="s">
        <v>5938</v>
      </c>
      <c r="E2162" s="56"/>
    </row>
    <row r="2163" spans="1:5" ht="23.25" x14ac:dyDescent="0.35">
      <c r="A2163" s="92" t="s">
        <v>5939</v>
      </c>
      <c r="B2163" s="53" t="s">
        <v>5940</v>
      </c>
      <c r="C2163" s="54" t="s">
        <v>5941</v>
      </c>
      <c r="D2163" s="54" t="s">
        <v>5942</v>
      </c>
      <c r="E2163" s="56"/>
    </row>
    <row r="2164" spans="1:5" ht="23.25" x14ac:dyDescent="0.35">
      <c r="A2164" s="92" t="s">
        <v>5943</v>
      </c>
      <c r="C2164" s="54" t="s">
        <v>5944</v>
      </c>
      <c r="D2164" s="56"/>
      <c r="E2164" s="56"/>
    </row>
    <row r="2165" spans="1:5" ht="23.25" x14ac:dyDescent="0.35">
      <c r="A2165" s="52" t="s">
        <v>5945</v>
      </c>
      <c r="B2165" s="53" t="s">
        <v>5946</v>
      </c>
      <c r="D2165" s="56"/>
      <c r="E2165" s="56"/>
    </row>
    <row r="2166" spans="1:5" ht="23.25" x14ac:dyDescent="0.35">
      <c r="A2166" s="184" t="s">
        <v>5947</v>
      </c>
      <c r="B2166" s="53" t="s">
        <v>5948</v>
      </c>
      <c r="D2166" s="56"/>
      <c r="E2166" s="56" t="s">
        <v>5949</v>
      </c>
    </row>
    <row r="2167" spans="1:5" ht="23.25" x14ac:dyDescent="0.35">
      <c r="A2167" s="184" t="s">
        <v>5950</v>
      </c>
      <c r="B2167" s="53" t="s">
        <v>5951</v>
      </c>
      <c r="D2167" s="56"/>
      <c r="E2167" s="56"/>
    </row>
    <row r="2168" spans="1:5" ht="23.25" x14ac:dyDescent="0.35">
      <c r="A2168" s="184" t="s">
        <v>5952</v>
      </c>
      <c r="B2168" s="53" t="s">
        <v>5953</v>
      </c>
      <c r="D2168" s="56"/>
      <c r="E2168" s="56"/>
    </row>
    <row r="2169" spans="1:5" ht="23.25" x14ac:dyDescent="0.35">
      <c r="A2169" s="184" t="s">
        <v>5954</v>
      </c>
      <c r="B2169" s="53" t="s">
        <v>5955</v>
      </c>
      <c r="D2169" s="56"/>
      <c r="E2169" s="56"/>
    </row>
    <row r="2170" spans="1:5" ht="30.75" customHeight="1" x14ac:dyDescent="0.35">
      <c r="A2170" s="184" t="s">
        <v>5956</v>
      </c>
      <c r="B2170" s="53" t="s">
        <v>5957</v>
      </c>
      <c r="D2170" s="56"/>
      <c r="E2170" s="56"/>
    </row>
    <row r="2171" spans="1:5" ht="30.75" customHeight="1" x14ac:dyDescent="0.35">
      <c r="A2171" s="184" t="s">
        <v>5958</v>
      </c>
      <c r="B2171" s="53" t="s">
        <v>5959</v>
      </c>
      <c r="D2171" s="56"/>
      <c r="E2171" s="56"/>
    </row>
    <row r="2172" spans="1:5" ht="30.75" customHeight="1" x14ac:dyDescent="0.35">
      <c r="A2172" s="184" t="s">
        <v>5960</v>
      </c>
      <c r="B2172" s="53" t="s">
        <v>5961</v>
      </c>
      <c r="D2172" s="56"/>
      <c r="E2172" s="56"/>
    </row>
    <row r="2173" spans="1:5" ht="23.25" x14ac:dyDescent="0.35">
      <c r="A2173" s="184" t="s">
        <v>5962</v>
      </c>
      <c r="B2173" s="53" t="s">
        <v>5963</v>
      </c>
      <c r="D2173" s="56"/>
      <c r="E2173" s="56"/>
    </row>
    <row r="2174" spans="1:5" ht="23.25" x14ac:dyDescent="0.35">
      <c r="A2174" s="184" t="s">
        <v>5956</v>
      </c>
      <c r="B2174" s="53" t="s">
        <v>5957</v>
      </c>
      <c r="C2174" s="54" t="s">
        <v>5964</v>
      </c>
      <c r="D2174" s="56" t="s">
        <v>5959</v>
      </c>
      <c r="E2174" s="56"/>
    </row>
    <row r="2175" spans="1:5" ht="23.25" x14ac:dyDescent="0.35">
      <c r="A2175" s="184" t="s">
        <v>5965</v>
      </c>
      <c r="B2175" s="53" t="s">
        <v>5966</v>
      </c>
      <c r="C2175" s="54" t="s">
        <v>5967</v>
      </c>
      <c r="D2175" s="56"/>
      <c r="E2175" s="56"/>
    </row>
    <row r="2176" spans="1:5" ht="23.25" x14ac:dyDescent="0.35">
      <c r="A2176" s="184" t="s">
        <v>5968</v>
      </c>
      <c r="B2176" s="53" t="s">
        <v>5969</v>
      </c>
      <c r="D2176" s="56"/>
      <c r="E2176" s="56"/>
    </row>
    <row r="2177" spans="1:5" ht="23.25" x14ac:dyDescent="0.35">
      <c r="A2177" s="52" t="s">
        <v>5970</v>
      </c>
      <c r="B2177" s="53" t="s">
        <v>919</v>
      </c>
      <c r="D2177" s="56"/>
      <c r="E2177" s="56" t="s">
        <v>5971</v>
      </c>
    </row>
    <row r="2178" spans="1:5" ht="23.25" x14ac:dyDescent="0.35">
      <c r="A2178" s="52" t="s">
        <v>5972</v>
      </c>
      <c r="D2178" s="56"/>
      <c r="E2178" s="56" t="s">
        <v>5973</v>
      </c>
    </row>
    <row r="2179" spans="1:5" ht="23.25" x14ac:dyDescent="0.35">
      <c r="A2179" s="52" t="s">
        <v>5974</v>
      </c>
      <c r="B2179" s="53" t="s">
        <v>5975</v>
      </c>
      <c r="D2179" s="56"/>
      <c r="E2179" s="56" t="s">
        <v>5976</v>
      </c>
    </row>
    <row r="2180" spans="1:5" ht="23.25" x14ac:dyDescent="0.35">
      <c r="A2180" s="52" t="s">
        <v>5318</v>
      </c>
      <c r="B2180" s="53" t="s">
        <v>5977</v>
      </c>
      <c r="C2180" s="54" t="s">
        <v>5978</v>
      </c>
      <c r="D2180" s="56" t="s">
        <v>5979</v>
      </c>
      <c r="E2180" s="56" t="s">
        <v>5980</v>
      </c>
    </row>
    <row r="2181" spans="1:5" ht="23.25" x14ac:dyDescent="0.35">
      <c r="A2181" s="52" t="s">
        <v>5981</v>
      </c>
      <c r="C2181" s="54" t="s">
        <v>5982</v>
      </c>
      <c r="D2181" s="56"/>
      <c r="E2181" s="56" t="s">
        <v>5983</v>
      </c>
    </row>
    <row r="2182" spans="1:5" ht="23.25" x14ac:dyDescent="0.35">
      <c r="A2182" s="52" t="s">
        <v>5984</v>
      </c>
      <c r="B2182" s="53" t="s">
        <v>5985</v>
      </c>
      <c r="D2182" s="56" t="s">
        <v>2044</v>
      </c>
      <c r="E2182" s="56"/>
    </row>
    <row r="2183" spans="1:5" ht="23.25" x14ac:dyDescent="0.35">
      <c r="A2183" s="52" t="s">
        <v>5986</v>
      </c>
      <c r="B2183" s="53" t="s">
        <v>5987</v>
      </c>
      <c r="C2183" s="564" t="s">
        <v>5988</v>
      </c>
      <c r="D2183" s="564"/>
      <c r="E2183" s="564"/>
    </row>
    <row r="2184" spans="1:5" ht="23.25" x14ac:dyDescent="0.35">
      <c r="A2184" s="52" t="s">
        <v>5989</v>
      </c>
    </row>
    <row r="2185" spans="1:5" ht="23.25" x14ac:dyDescent="0.35">
      <c r="A2185" s="52" t="s">
        <v>5990</v>
      </c>
      <c r="B2185" s="53" t="s">
        <v>5991</v>
      </c>
    </row>
    <row r="2186" spans="1:5" ht="23.25" x14ac:dyDescent="0.35">
      <c r="A2186" s="52" t="s">
        <v>5992</v>
      </c>
      <c r="B2186" s="53" t="s">
        <v>5993</v>
      </c>
    </row>
    <row r="2187" spans="1:5" ht="23.25" x14ac:dyDescent="0.35">
      <c r="A2187" s="52" t="s">
        <v>5994</v>
      </c>
      <c r="B2187" s="53" t="s">
        <v>5995</v>
      </c>
      <c r="D2187" s="56"/>
      <c r="E2187" s="56"/>
    </row>
    <row r="2188" spans="1:5" ht="23.25" x14ac:dyDescent="0.35">
      <c r="A2188" s="52" t="s">
        <v>5996</v>
      </c>
      <c r="B2188" s="53" t="s">
        <v>5997</v>
      </c>
      <c r="D2188" s="56"/>
      <c r="E2188" s="56"/>
    </row>
    <row r="2189" spans="1:5" ht="23.25" x14ac:dyDescent="0.35">
      <c r="A2189" s="52" t="s">
        <v>5998</v>
      </c>
      <c r="C2189" s="54" t="s">
        <v>5999</v>
      </c>
      <c r="D2189" s="56"/>
      <c r="E2189" s="56"/>
    </row>
    <row r="2190" spans="1:5" ht="23.25" x14ac:dyDescent="0.35">
      <c r="A2190" s="52" t="s">
        <v>6000</v>
      </c>
      <c r="C2190" s="54" t="s">
        <v>6001</v>
      </c>
      <c r="D2190" s="56"/>
      <c r="E2190" s="56"/>
    </row>
    <row r="2191" spans="1:5" ht="23.25" x14ac:dyDescent="0.35">
      <c r="A2191" s="52" t="s">
        <v>6002</v>
      </c>
      <c r="B2191" s="53" t="s">
        <v>6003</v>
      </c>
      <c r="D2191" s="56"/>
      <c r="E2191" s="56"/>
    </row>
    <row r="2192" spans="1:5" ht="23.25" x14ac:dyDescent="0.35">
      <c r="A2192" s="52" t="s">
        <v>6004</v>
      </c>
      <c r="B2192" s="53" t="s">
        <v>6005</v>
      </c>
      <c r="D2192" s="56"/>
      <c r="E2192" s="56"/>
    </row>
    <row r="2193" spans="1:7" ht="23.25" x14ac:dyDescent="0.35">
      <c r="A2193" s="52" t="s">
        <v>6006</v>
      </c>
      <c r="B2193" s="53" t="s">
        <v>6007</v>
      </c>
      <c r="D2193" s="56"/>
      <c r="E2193" s="56" t="s">
        <v>6008</v>
      </c>
    </row>
    <row r="2194" spans="1:7" ht="23.25" x14ac:dyDescent="0.35">
      <c r="A2194" s="52" t="s">
        <v>6009</v>
      </c>
      <c r="D2194" s="56"/>
      <c r="E2194" s="56" t="s">
        <v>6010</v>
      </c>
    </row>
    <row r="2195" spans="1:7" ht="23.25" x14ac:dyDescent="0.35">
      <c r="A2195" s="52" t="s">
        <v>6011</v>
      </c>
      <c r="B2195" s="53" t="s">
        <v>6012</v>
      </c>
      <c r="D2195" s="56"/>
      <c r="E2195" s="56" t="s">
        <v>6013</v>
      </c>
    </row>
    <row r="2196" spans="1:7" ht="23.25" x14ac:dyDescent="0.35">
      <c r="A2196" s="52" t="s">
        <v>6014</v>
      </c>
      <c r="B2196" s="53" t="s">
        <v>5890</v>
      </c>
      <c r="D2196" s="56"/>
      <c r="E2196" s="56"/>
    </row>
    <row r="2197" spans="1:7" ht="23.25" x14ac:dyDescent="0.35">
      <c r="A2197" s="52" t="s">
        <v>6015</v>
      </c>
      <c r="D2197" s="56"/>
      <c r="E2197" s="56" t="s">
        <v>6016</v>
      </c>
    </row>
    <row r="2198" spans="1:7" ht="23.25" x14ac:dyDescent="0.35">
      <c r="A2198" s="52" t="s">
        <v>6017</v>
      </c>
      <c r="B2198" s="53" t="s">
        <v>6018</v>
      </c>
      <c r="D2198" s="56"/>
      <c r="E2198" s="56"/>
    </row>
    <row r="2199" spans="1:7" ht="30" customHeight="1" x14ac:dyDescent="0.35">
      <c r="A2199" s="52" t="s">
        <v>6019</v>
      </c>
      <c r="B2199" s="53" t="s">
        <v>6020</v>
      </c>
      <c r="D2199" s="56"/>
      <c r="E2199" s="56" t="s">
        <v>6021</v>
      </c>
    </row>
    <row r="2200" spans="1:7" ht="23.25" x14ac:dyDescent="0.35">
      <c r="A2200" s="52" t="s">
        <v>6022</v>
      </c>
      <c r="B2200" s="53" t="s">
        <v>6023</v>
      </c>
      <c r="D2200" s="56" t="s">
        <v>6024</v>
      </c>
      <c r="E2200" s="56" t="s">
        <v>6025</v>
      </c>
    </row>
    <row r="2201" spans="1:7" ht="23.25" x14ac:dyDescent="0.35">
      <c r="A2201" s="52" t="s">
        <v>6026</v>
      </c>
      <c r="B2201" s="53" t="s">
        <v>1703</v>
      </c>
      <c r="D2201" s="56"/>
      <c r="E2201" s="56"/>
    </row>
    <row r="2202" spans="1:7" ht="23.25" x14ac:dyDescent="0.35">
      <c r="A2202" s="52" t="s">
        <v>6027</v>
      </c>
      <c r="B2202" s="53" t="s">
        <v>6028</v>
      </c>
      <c r="D2202" s="56" t="s">
        <v>6029</v>
      </c>
      <c r="E2202" s="56"/>
    </row>
    <row r="2203" spans="1:7" ht="23.25" x14ac:dyDescent="0.35">
      <c r="A2203" s="52" t="s">
        <v>6030</v>
      </c>
      <c r="B2203" s="53" t="s">
        <v>6031</v>
      </c>
      <c r="C2203" s="86" t="s">
        <v>6032</v>
      </c>
      <c r="D2203" s="252" t="s">
        <v>6033</v>
      </c>
      <c r="E2203" s="56" t="s">
        <v>6034</v>
      </c>
      <c r="G2203" s="47" t="s">
        <v>6035</v>
      </c>
    </row>
    <row r="2204" spans="1:7" ht="23.25" x14ac:dyDescent="0.35">
      <c r="A2204" s="52" t="s">
        <v>6036</v>
      </c>
      <c r="B2204" s="53" t="s">
        <v>6037</v>
      </c>
      <c r="D2204" s="56"/>
      <c r="E2204" s="56" t="s">
        <v>6038</v>
      </c>
    </row>
    <row r="2205" spans="1:7" ht="23.25" x14ac:dyDescent="0.35">
      <c r="A2205" s="52" t="s">
        <v>6039</v>
      </c>
      <c r="C2205" s="54" t="s">
        <v>6040</v>
      </c>
      <c r="D2205" s="56"/>
      <c r="E2205" s="56"/>
    </row>
    <row r="2206" spans="1:7" ht="23.25" x14ac:dyDescent="0.35">
      <c r="A2206" s="52" t="s">
        <v>6041</v>
      </c>
      <c r="B2206" s="53" t="s">
        <v>6042</v>
      </c>
      <c r="D2206" s="56"/>
      <c r="E2206" s="56"/>
    </row>
    <row r="2207" spans="1:7" ht="23.25" x14ac:dyDescent="0.35">
      <c r="A2207" s="52" t="s">
        <v>6043</v>
      </c>
      <c r="B2207" s="53" t="s">
        <v>6044</v>
      </c>
      <c r="D2207" s="56" t="s">
        <v>6045</v>
      </c>
      <c r="E2207" s="56"/>
    </row>
    <row r="2208" spans="1:7" ht="23.25" x14ac:dyDescent="0.35">
      <c r="A2208" s="52" t="s">
        <v>6046</v>
      </c>
      <c r="B2208" s="53" t="s">
        <v>6047</v>
      </c>
      <c r="C2208" s="54" t="s">
        <v>6048</v>
      </c>
      <c r="D2208" s="56" t="s">
        <v>6049</v>
      </c>
      <c r="E2208" s="56"/>
    </row>
    <row r="2209" spans="1:5" ht="23.25" x14ac:dyDescent="0.35">
      <c r="A2209" s="52" t="s">
        <v>6050</v>
      </c>
      <c r="B2209" s="53" t="s">
        <v>6051</v>
      </c>
      <c r="E2209" s="56" t="s">
        <v>6052</v>
      </c>
    </row>
    <row r="2210" spans="1:5" ht="23.25" x14ac:dyDescent="0.35">
      <c r="A2210" s="52" t="s">
        <v>6053</v>
      </c>
      <c r="B2210" s="53" t="s">
        <v>512</v>
      </c>
      <c r="D2210" s="56"/>
      <c r="E2210" s="56" t="s">
        <v>6054</v>
      </c>
    </row>
    <row r="2211" spans="1:5" ht="23.25" x14ac:dyDescent="0.35">
      <c r="A2211" s="52" t="s">
        <v>6055</v>
      </c>
      <c r="B2211" s="53" t="s">
        <v>6056</v>
      </c>
      <c r="D2211" s="56"/>
      <c r="E2211" s="56"/>
    </row>
    <row r="2212" spans="1:5" ht="23.25" x14ac:dyDescent="0.35">
      <c r="A2212" s="52" t="s">
        <v>6057</v>
      </c>
      <c r="B2212" s="53" t="s">
        <v>6058</v>
      </c>
      <c r="D2212" s="56"/>
      <c r="E2212" s="56"/>
    </row>
    <row r="2213" spans="1:5" ht="23.25" x14ac:dyDescent="0.35">
      <c r="A2213" s="52" t="s">
        <v>6059</v>
      </c>
      <c r="B2213" s="53" t="s">
        <v>878</v>
      </c>
      <c r="D2213" s="56"/>
      <c r="E2213" s="56" t="s">
        <v>6060</v>
      </c>
    </row>
    <row r="2214" spans="1:5" ht="23.25" x14ac:dyDescent="0.35">
      <c r="A2214" s="52" t="s">
        <v>6061</v>
      </c>
      <c r="D2214" s="56"/>
      <c r="E2214" s="56" t="s">
        <v>6062</v>
      </c>
    </row>
    <row r="2215" spans="1:5" ht="23.25" x14ac:dyDescent="0.35">
      <c r="A2215" s="52" t="s">
        <v>6063</v>
      </c>
      <c r="B2215" s="53" t="s">
        <v>6064</v>
      </c>
      <c r="D2215" s="56"/>
      <c r="E2215" s="56" t="s">
        <v>6065</v>
      </c>
    </row>
    <row r="2216" spans="1:5" ht="23.25" x14ac:dyDescent="0.35">
      <c r="A2216" s="52" t="s">
        <v>6066</v>
      </c>
      <c r="B2216" s="53" t="s">
        <v>6067</v>
      </c>
      <c r="D2216" s="56"/>
      <c r="E2216" s="56"/>
    </row>
    <row r="2217" spans="1:5" ht="23.25" x14ac:dyDescent="0.35">
      <c r="A2217" s="52" t="s">
        <v>6068</v>
      </c>
      <c r="B2217" s="53" t="s">
        <v>6069</v>
      </c>
      <c r="D2217" s="56"/>
      <c r="E2217" s="56"/>
    </row>
    <row r="2218" spans="1:5" ht="23.25" x14ac:dyDescent="0.35">
      <c r="A2218" s="52" t="s">
        <v>6070</v>
      </c>
      <c r="C2218" s="54" t="s">
        <v>6071</v>
      </c>
      <c r="D2218" s="56"/>
      <c r="E2218" s="56"/>
    </row>
    <row r="2219" spans="1:5" ht="23.25" x14ac:dyDescent="0.35">
      <c r="A2219" s="52" t="s">
        <v>6072</v>
      </c>
      <c r="C2219" s="54" t="s">
        <v>6073</v>
      </c>
      <c r="D2219" s="56"/>
      <c r="E2219" s="56"/>
    </row>
    <row r="2220" spans="1:5" ht="23.25" x14ac:dyDescent="0.35">
      <c r="A2220" s="52" t="s">
        <v>6074</v>
      </c>
      <c r="C2220" s="54" t="s">
        <v>6075</v>
      </c>
      <c r="D2220" s="56"/>
      <c r="E2220" s="56"/>
    </row>
    <row r="2221" spans="1:5" ht="23.25" x14ac:dyDescent="0.35">
      <c r="A2221" s="52" t="s">
        <v>6076</v>
      </c>
      <c r="B2221" s="53" t="s">
        <v>6077</v>
      </c>
      <c r="D2221" s="56" t="s">
        <v>6078</v>
      </c>
      <c r="E2221" s="56"/>
    </row>
    <row r="2222" spans="1:5" ht="23.25" x14ac:dyDescent="0.35">
      <c r="A2222" s="52" t="s">
        <v>6079</v>
      </c>
      <c r="C2222" s="54" t="s">
        <v>6080</v>
      </c>
      <c r="D2222" s="56"/>
      <c r="E2222" s="56"/>
    </row>
    <row r="2223" spans="1:5" ht="23.25" x14ac:dyDescent="0.35">
      <c r="A2223" s="52" t="s">
        <v>6081</v>
      </c>
      <c r="B2223" s="53" t="s">
        <v>6082</v>
      </c>
      <c r="D2223" s="56"/>
      <c r="E2223" s="56" t="s">
        <v>6083</v>
      </c>
    </row>
    <row r="2224" spans="1:5" ht="23.25" x14ac:dyDescent="0.35">
      <c r="A2224" s="52" t="s">
        <v>6084</v>
      </c>
      <c r="D2224" s="56"/>
      <c r="E2224" s="56" t="s">
        <v>6085</v>
      </c>
    </row>
    <row r="2225" spans="1:5" ht="23.25" x14ac:dyDescent="0.35">
      <c r="A2225" s="52" t="s">
        <v>6086</v>
      </c>
      <c r="B2225" s="53" t="s">
        <v>6087</v>
      </c>
      <c r="C2225" s="54" t="s">
        <v>6088</v>
      </c>
      <c r="D2225" s="56" t="s">
        <v>5509</v>
      </c>
      <c r="E2225" s="56"/>
    </row>
    <row r="2226" spans="1:5" ht="23.25" x14ac:dyDescent="0.35">
      <c r="A2226" s="52" t="s">
        <v>6089</v>
      </c>
      <c r="B2226" s="53" t="s">
        <v>6090</v>
      </c>
      <c r="D2226" s="56"/>
      <c r="E2226" s="56"/>
    </row>
    <row r="2227" spans="1:5" ht="23.25" x14ac:dyDescent="0.35">
      <c r="A2227" s="52" t="s">
        <v>6091</v>
      </c>
      <c r="B2227" s="53" t="s">
        <v>6092</v>
      </c>
      <c r="D2227" s="56"/>
      <c r="E2227" s="56" t="s">
        <v>6093</v>
      </c>
    </row>
    <row r="2228" spans="1:5" ht="23.25" x14ac:dyDescent="0.35">
      <c r="A2228" s="52" t="s">
        <v>6094</v>
      </c>
      <c r="B2228" s="53" t="s">
        <v>6095</v>
      </c>
      <c r="D2228" s="56"/>
      <c r="E2228" s="56"/>
    </row>
    <row r="2229" spans="1:5" ht="23.25" x14ac:dyDescent="0.35">
      <c r="A2229" s="52" t="s">
        <v>6096</v>
      </c>
      <c r="B2229" s="53" t="s">
        <v>6097</v>
      </c>
      <c r="D2229" s="56"/>
      <c r="E2229" s="56"/>
    </row>
    <row r="2230" spans="1:5" ht="23.25" x14ac:dyDescent="0.35">
      <c r="A2230" s="52" t="s">
        <v>6098</v>
      </c>
      <c r="B2230" s="53" t="s">
        <v>6099</v>
      </c>
      <c r="D2230" s="56"/>
      <c r="E2230" s="56"/>
    </row>
    <row r="2231" spans="1:5" ht="23.25" x14ac:dyDescent="0.35">
      <c r="A2231" s="52" t="s">
        <v>6100</v>
      </c>
      <c r="C2231" s="54" t="s">
        <v>6101</v>
      </c>
      <c r="D2231" s="56"/>
      <c r="E2231" s="56"/>
    </row>
    <row r="2232" spans="1:5" ht="46.5" x14ac:dyDescent="0.35">
      <c r="A2232" s="52" t="s">
        <v>6102</v>
      </c>
      <c r="B2232" s="83" t="s">
        <v>6103</v>
      </c>
      <c r="C2232" s="54" t="s">
        <v>5588</v>
      </c>
      <c r="D2232" s="56" t="s">
        <v>6104</v>
      </c>
      <c r="E2232" s="179" t="s">
        <v>6105</v>
      </c>
    </row>
    <row r="2233" spans="1:5" ht="23.25" x14ac:dyDescent="0.35">
      <c r="A2233" s="52" t="s">
        <v>6106</v>
      </c>
      <c r="B2233" s="53" t="s">
        <v>6107</v>
      </c>
      <c r="D2233" s="56"/>
      <c r="E2233" s="56"/>
    </row>
    <row r="2234" spans="1:5" ht="23.25" x14ac:dyDescent="0.35">
      <c r="A2234" s="52" t="s">
        <v>6108</v>
      </c>
      <c r="B2234" s="53" t="s">
        <v>6109</v>
      </c>
      <c r="C2234" s="54" t="s">
        <v>6110</v>
      </c>
      <c r="D2234" s="56"/>
      <c r="E2234" s="56" t="s">
        <v>6111</v>
      </c>
    </row>
    <row r="2235" spans="1:5" ht="23.25" x14ac:dyDescent="0.35">
      <c r="A2235" s="52" t="s">
        <v>6112</v>
      </c>
      <c r="B2235" s="53" t="s">
        <v>6113</v>
      </c>
      <c r="D2235" s="56"/>
      <c r="E2235" s="56"/>
    </row>
    <row r="2236" spans="1:5" ht="23.25" x14ac:dyDescent="0.35">
      <c r="A2236" s="52" t="s">
        <v>6114</v>
      </c>
      <c r="C2236" s="54" t="s">
        <v>3431</v>
      </c>
      <c r="D2236" s="56"/>
      <c r="E2236" s="56"/>
    </row>
    <row r="2237" spans="1:5" ht="28.5" customHeight="1" x14ac:dyDescent="0.35">
      <c r="A2237" s="52" t="s">
        <v>6115</v>
      </c>
      <c r="B2237" s="53" t="s">
        <v>6116</v>
      </c>
      <c r="C2237" s="54" t="s">
        <v>6117</v>
      </c>
      <c r="D2237" s="56"/>
      <c r="E2237" s="56" t="s">
        <v>6118</v>
      </c>
    </row>
    <row r="2238" spans="1:5" ht="19.5" customHeight="1" x14ac:dyDescent="0.35">
      <c r="A2238" s="52" t="s">
        <v>6119</v>
      </c>
      <c r="B2238" s="53" t="s">
        <v>6120</v>
      </c>
      <c r="D2238" s="56"/>
      <c r="E2238" s="56"/>
    </row>
    <row r="2239" spans="1:5" ht="24.75" customHeight="1" x14ac:dyDescent="0.35">
      <c r="A2239" s="52" t="s">
        <v>6121</v>
      </c>
      <c r="E2239" s="89" t="s">
        <v>6122</v>
      </c>
    </row>
    <row r="2240" spans="1:5" ht="23.25" x14ac:dyDescent="0.35">
      <c r="A2240" s="52" t="s">
        <v>6123</v>
      </c>
      <c r="B2240" s="53" t="s">
        <v>6124</v>
      </c>
      <c r="D2240" s="56"/>
      <c r="E2240" s="56"/>
    </row>
    <row r="2241" spans="1:7" ht="23.25" x14ac:dyDescent="0.35">
      <c r="A2241" s="52" t="s">
        <v>6125</v>
      </c>
      <c r="C2241" s="54" t="s">
        <v>6126</v>
      </c>
      <c r="D2241" s="56"/>
      <c r="E2241" s="56"/>
    </row>
    <row r="2242" spans="1:7" ht="23.25" x14ac:dyDescent="0.35">
      <c r="A2242" s="52" t="s">
        <v>6127</v>
      </c>
      <c r="C2242" s="54" t="s">
        <v>6128</v>
      </c>
      <c r="D2242" s="56"/>
      <c r="E2242" s="56"/>
    </row>
    <row r="2243" spans="1:7" ht="23.25" x14ac:dyDescent="0.35">
      <c r="A2243" s="52" t="s">
        <v>6129</v>
      </c>
      <c r="B2243" s="53" t="s">
        <v>6130</v>
      </c>
      <c r="C2243" s="70" t="s">
        <v>6131</v>
      </c>
      <c r="D2243" s="66" t="s">
        <v>6132</v>
      </c>
      <c r="E2243" s="162" t="s">
        <v>6133</v>
      </c>
    </row>
    <row r="2244" spans="1:7" ht="23.25" x14ac:dyDescent="0.35">
      <c r="A2244" s="52" t="s">
        <v>6102</v>
      </c>
      <c r="B2244" s="53" t="s">
        <v>6134</v>
      </c>
      <c r="C2244" s="86" t="s">
        <v>6135</v>
      </c>
      <c r="D2244" s="55" t="s">
        <v>6136</v>
      </c>
      <c r="E2244" s="56"/>
    </row>
    <row r="2245" spans="1:7" ht="23.25" x14ac:dyDescent="0.35">
      <c r="A2245" s="52" t="s">
        <v>6137</v>
      </c>
      <c r="B2245" s="53" t="s">
        <v>2088</v>
      </c>
      <c r="D2245" s="56"/>
      <c r="E2245" s="56"/>
    </row>
    <row r="2246" spans="1:7" ht="23.25" x14ac:dyDescent="0.35">
      <c r="A2246" s="52" t="s">
        <v>6138</v>
      </c>
      <c r="B2246" s="53" t="s">
        <v>6139</v>
      </c>
      <c r="D2246" s="54" t="s">
        <v>6140</v>
      </c>
      <c r="E2246" s="56"/>
      <c r="G2246" s="47" t="s">
        <v>6141</v>
      </c>
    </row>
    <row r="2247" spans="1:7" ht="23.25" x14ac:dyDescent="0.35">
      <c r="A2247" s="52" t="s">
        <v>6142</v>
      </c>
      <c r="B2247" s="53" t="s">
        <v>1791</v>
      </c>
      <c r="C2247" s="54" t="s">
        <v>6143</v>
      </c>
      <c r="D2247" s="202" t="s">
        <v>6144</v>
      </c>
      <c r="E2247" s="56"/>
    </row>
    <row r="2248" spans="1:7" ht="23.25" x14ac:dyDescent="0.35">
      <c r="A2248" s="52" t="s">
        <v>6145</v>
      </c>
      <c r="D2248" s="56"/>
      <c r="E2248" s="56" t="s">
        <v>6146</v>
      </c>
    </row>
    <row r="2249" spans="1:7" ht="23.25" x14ac:dyDescent="0.35">
      <c r="A2249" s="52" t="s">
        <v>6147</v>
      </c>
      <c r="B2249" s="53" t="s">
        <v>6148</v>
      </c>
      <c r="C2249" s="54" t="s">
        <v>6149</v>
      </c>
      <c r="D2249" s="56"/>
      <c r="E2249" s="56"/>
    </row>
    <row r="2250" spans="1:7" ht="23.25" x14ac:dyDescent="0.35">
      <c r="A2250" s="52" t="s">
        <v>6150</v>
      </c>
      <c r="B2250" s="53" t="s">
        <v>6151</v>
      </c>
      <c r="D2250" s="56"/>
      <c r="E2250" s="56"/>
    </row>
    <row r="2251" spans="1:7" ht="23.25" x14ac:dyDescent="0.35">
      <c r="A2251" s="52" t="s">
        <v>6152</v>
      </c>
      <c r="C2251" s="54" t="s">
        <v>6153</v>
      </c>
      <c r="D2251" s="56"/>
      <c r="E2251" s="56"/>
    </row>
    <row r="2252" spans="1:7" ht="23.25" x14ac:dyDescent="0.35">
      <c r="A2252" s="52" t="s">
        <v>6154</v>
      </c>
      <c r="B2252" s="53" t="s">
        <v>6069</v>
      </c>
      <c r="D2252" s="56"/>
      <c r="E2252" s="56"/>
    </row>
    <row r="2253" spans="1:7" ht="23.25" x14ac:dyDescent="0.35">
      <c r="A2253" s="52" t="s">
        <v>6155</v>
      </c>
      <c r="C2253" s="54" t="s">
        <v>6156</v>
      </c>
      <c r="D2253" s="56"/>
      <c r="E2253" s="56"/>
      <c r="G2253" s="47" t="s">
        <v>6157</v>
      </c>
    </row>
    <row r="2254" spans="1:7" ht="23.25" x14ac:dyDescent="0.35">
      <c r="A2254" s="52" t="s">
        <v>6158</v>
      </c>
      <c r="B2254" s="53" t="s">
        <v>6159</v>
      </c>
      <c r="D2254" s="56"/>
      <c r="E2254" s="56" t="s">
        <v>6160</v>
      </c>
      <c r="G2254" s="47" t="s">
        <v>6161</v>
      </c>
    </row>
    <row r="2255" spans="1:7" ht="23.25" x14ac:dyDescent="0.35">
      <c r="A2255" s="52" t="s">
        <v>6162</v>
      </c>
      <c r="B2255" s="53" t="s">
        <v>6163</v>
      </c>
      <c r="D2255" s="56"/>
      <c r="E2255" s="56"/>
    </row>
    <row r="2256" spans="1:7" ht="23.25" x14ac:dyDescent="0.35">
      <c r="A2256" s="52" t="s">
        <v>6164</v>
      </c>
      <c r="B2256" s="53" t="s">
        <v>3943</v>
      </c>
      <c r="D2256" s="56"/>
      <c r="E2256" s="56" t="s">
        <v>3944</v>
      </c>
    </row>
    <row r="2257" spans="1:8" ht="23.25" x14ac:dyDescent="0.35">
      <c r="A2257" s="52" t="s">
        <v>6165</v>
      </c>
      <c r="C2257" s="54" t="s">
        <v>6166</v>
      </c>
      <c r="D2257" s="56"/>
      <c r="E2257" s="56" t="s">
        <v>6167</v>
      </c>
    </row>
    <row r="2258" spans="1:8" ht="23.25" x14ac:dyDescent="0.35">
      <c r="A2258" s="52" t="s">
        <v>6168</v>
      </c>
      <c r="B2258" s="53" t="s">
        <v>6169</v>
      </c>
      <c r="D2258" s="56"/>
      <c r="E2258" s="56"/>
    </row>
    <row r="2259" spans="1:8" ht="23.25" x14ac:dyDescent="0.35">
      <c r="A2259" s="52" t="s">
        <v>6170</v>
      </c>
      <c r="B2259" s="53" t="s">
        <v>6171</v>
      </c>
      <c r="D2259" s="56"/>
      <c r="E2259" s="56"/>
    </row>
    <row r="2260" spans="1:8" ht="23.25" x14ac:dyDescent="0.35">
      <c r="A2260" s="52" t="s">
        <v>6172</v>
      </c>
      <c r="C2260" s="54" t="s">
        <v>6173</v>
      </c>
      <c r="D2260" s="54" t="s">
        <v>6174</v>
      </c>
      <c r="E2260" s="56"/>
    </row>
    <row r="2261" spans="1:8" ht="23.25" x14ac:dyDescent="0.35">
      <c r="A2261" s="52" t="s">
        <v>6175</v>
      </c>
      <c r="B2261" s="53" t="s">
        <v>6176</v>
      </c>
      <c r="D2261" s="54"/>
      <c r="E2261" s="56"/>
    </row>
    <row r="2262" spans="1:8" ht="23.25" x14ac:dyDescent="0.35">
      <c r="A2262" s="52" t="s">
        <v>6177</v>
      </c>
      <c r="C2262" s="54" t="s">
        <v>6178</v>
      </c>
      <c r="D2262" s="56"/>
      <c r="E2262" s="56"/>
    </row>
    <row r="2263" spans="1:8" ht="23.25" x14ac:dyDescent="0.35">
      <c r="A2263" s="52" t="s">
        <v>6179</v>
      </c>
      <c r="B2263" s="53" t="s">
        <v>6180</v>
      </c>
      <c r="D2263" s="56"/>
      <c r="E2263" s="56"/>
      <c r="H2263" s="82" t="s">
        <v>6181</v>
      </c>
    </row>
    <row r="2264" spans="1:8" ht="23.25" x14ac:dyDescent="0.35">
      <c r="A2264" s="52" t="s">
        <v>6182</v>
      </c>
      <c r="B2264" s="53" t="s">
        <v>6183</v>
      </c>
      <c r="C2264" s="54" t="s">
        <v>6184</v>
      </c>
      <c r="D2264" s="56"/>
      <c r="E2264" s="56"/>
    </row>
    <row r="2265" spans="1:8" ht="23.25" x14ac:dyDescent="0.35">
      <c r="A2265" s="52" t="s">
        <v>6185</v>
      </c>
      <c r="B2265" s="53" t="s">
        <v>3409</v>
      </c>
      <c r="D2265" s="56"/>
      <c r="E2265" s="56"/>
    </row>
    <row r="2266" spans="1:8" ht="23.25" x14ac:dyDescent="0.35">
      <c r="A2266" s="52" t="s">
        <v>6186</v>
      </c>
      <c r="C2266" s="54" t="s">
        <v>6187</v>
      </c>
      <c r="D2266" s="72" t="s">
        <v>6188</v>
      </c>
    </row>
    <row r="2267" spans="1:8" ht="23.25" x14ac:dyDescent="0.35">
      <c r="A2267" s="52" t="s">
        <v>6189</v>
      </c>
      <c r="B2267" s="53" t="s">
        <v>6190</v>
      </c>
      <c r="D2267" s="56" t="s">
        <v>6191</v>
      </c>
      <c r="F2267" s="47" t="s">
        <v>6192</v>
      </c>
    </row>
    <row r="2268" spans="1:8" ht="23.25" x14ac:dyDescent="0.35">
      <c r="A2268" s="52" t="s">
        <v>6193</v>
      </c>
      <c r="B2268" s="53" t="s">
        <v>6194</v>
      </c>
      <c r="C2268" s="54" t="s">
        <v>6195</v>
      </c>
    </row>
    <row r="2269" spans="1:8" ht="23.25" x14ac:dyDescent="0.35">
      <c r="A2269" s="52" t="s">
        <v>6196</v>
      </c>
      <c r="B2269" s="53" t="s">
        <v>6197</v>
      </c>
    </row>
    <row r="2270" spans="1:8" ht="23.25" x14ac:dyDescent="0.35">
      <c r="A2270" s="52" t="s">
        <v>6198</v>
      </c>
      <c r="B2270" s="53" t="s">
        <v>6199</v>
      </c>
      <c r="C2270" s="54" t="s">
        <v>6200</v>
      </c>
    </row>
    <row r="2271" spans="1:8" ht="23.25" x14ac:dyDescent="0.35">
      <c r="A2271" s="52" t="s">
        <v>6201</v>
      </c>
      <c r="B2271" s="53" t="s">
        <v>6202</v>
      </c>
    </row>
    <row r="2272" spans="1:8" ht="23.25" x14ac:dyDescent="0.35">
      <c r="A2272" s="52" t="s">
        <v>6203</v>
      </c>
      <c r="B2272" s="53" t="s">
        <v>6204</v>
      </c>
      <c r="C2272" s="54" t="s">
        <v>6161</v>
      </c>
    </row>
    <row r="2273" spans="1:4" ht="23.25" x14ac:dyDescent="0.35">
      <c r="A2273" s="52" t="s">
        <v>6205</v>
      </c>
      <c r="B2273" s="128" t="s">
        <v>6206</v>
      </c>
      <c r="C2273" s="54" t="s">
        <v>6207</v>
      </c>
    </row>
    <row r="2274" spans="1:4" ht="23.25" x14ac:dyDescent="0.35">
      <c r="A2274" s="52" t="s">
        <v>6208</v>
      </c>
      <c r="B2274" s="53" t="s">
        <v>6209</v>
      </c>
      <c r="C2274" s="276" t="s">
        <v>6210</v>
      </c>
      <c r="D2274" s="162" t="s">
        <v>6211</v>
      </c>
    </row>
    <row r="2275" spans="1:4" ht="23.25" x14ac:dyDescent="0.35">
      <c r="A2275" s="277" t="s">
        <v>6212</v>
      </c>
      <c r="B2275" s="278" t="s">
        <v>6213</v>
      </c>
      <c r="C2275" s="279" t="s">
        <v>6214</v>
      </c>
      <c r="D2275" s="280" t="s">
        <v>6207</v>
      </c>
    </row>
    <row r="2276" spans="1:4" ht="23.25" x14ac:dyDescent="0.35">
      <c r="A2276" s="277" t="s">
        <v>6215</v>
      </c>
      <c r="B2276" s="278" t="s">
        <v>6216</v>
      </c>
      <c r="C2276" s="279"/>
      <c r="D2276" s="280"/>
    </row>
    <row r="2277" spans="1:4" ht="23.25" x14ac:dyDescent="0.35">
      <c r="A2277" s="277" t="s">
        <v>6217</v>
      </c>
      <c r="B2277" s="278" t="s">
        <v>6218</v>
      </c>
      <c r="C2277" s="279"/>
      <c r="D2277" s="280"/>
    </row>
    <row r="2278" spans="1:4" ht="23.25" x14ac:dyDescent="0.35">
      <c r="A2278" s="277" t="s">
        <v>6219</v>
      </c>
      <c r="B2278" s="278" t="s">
        <v>6220</v>
      </c>
      <c r="C2278" s="279" t="s">
        <v>6221</v>
      </c>
      <c r="D2278" s="280"/>
    </row>
    <row r="2279" spans="1:4" ht="21" x14ac:dyDescent="0.35">
      <c r="A2279" s="277" t="s">
        <v>6222</v>
      </c>
      <c r="B2279" s="281" t="s">
        <v>6223</v>
      </c>
      <c r="C2279" s="279" t="s">
        <v>6224</v>
      </c>
      <c r="D2279" s="280"/>
    </row>
    <row r="2280" spans="1:4" ht="42" x14ac:dyDescent="0.35">
      <c r="A2280" s="282" t="s">
        <v>6225</v>
      </c>
      <c r="B2280" s="283" t="s">
        <v>6226</v>
      </c>
      <c r="C2280" s="279"/>
      <c r="D2280" s="280"/>
    </row>
    <row r="2281" spans="1:4" ht="23.25" x14ac:dyDescent="0.35">
      <c r="A2281" s="284" t="s">
        <v>6227</v>
      </c>
      <c r="B2281" s="285" t="s">
        <v>4039</v>
      </c>
      <c r="C2281" s="279"/>
      <c r="D2281" s="280"/>
    </row>
    <row r="2282" spans="1:4" ht="23.25" x14ac:dyDescent="0.35">
      <c r="A2282" s="277" t="s">
        <v>6228</v>
      </c>
      <c r="B2282" s="278" t="s">
        <v>6229</v>
      </c>
      <c r="C2282" s="279"/>
      <c r="D2282" s="280"/>
    </row>
    <row r="2283" spans="1:4" ht="23.25" x14ac:dyDescent="0.35">
      <c r="A2283" s="277" t="s">
        <v>6230</v>
      </c>
      <c r="B2283" s="278" t="s">
        <v>6231</v>
      </c>
      <c r="C2283" s="279"/>
      <c r="D2283" s="280"/>
    </row>
    <row r="2284" spans="1:4" ht="23.25" x14ac:dyDescent="0.35">
      <c r="A2284" s="277" t="s">
        <v>6232</v>
      </c>
      <c r="B2284" s="278" t="s">
        <v>6233</v>
      </c>
      <c r="C2284" s="279"/>
      <c r="D2284" s="280"/>
    </row>
    <row r="2285" spans="1:4" ht="23.25" x14ac:dyDescent="0.35">
      <c r="A2285" s="277" t="s">
        <v>6234</v>
      </c>
      <c r="B2285" s="278" t="s">
        <v>6235</v>
      </c>
      <c r="C2285" s="279"/>
      <c r="D2285" s="280"/>
    </row>
    <row r="2286" spans="1:4" ht="23.25" x14ac:dyDescent="0.35">
      <c r="A2286" s="277" t="s">
        <v>6236</v>
      </c>
      <c r="B2286" s="278" t="s">
        <v>6237</v>
      </c>
      <c r="C2286" s="279"/>
      <c r="D2286" s="280"/>
    </row>
    <row r="2287" spans="1:4" ht="23.25" x14ac:dyDescent="0.35">
      <c r="A2287" s="277" t="s">
        <v>6238</v>
      </c>
      <c r="B2287" s="286" t="s">
        <v>6239</v>
      </c>
      <c r="C2287" s="279"/>
      <c r="D2287" s="280"/>
    </row>
    <row r="2288" spans="1:4" ht="23.25" x14ac:dyDescent="0.35">
      <c r="A2288" s="277" t="s">
        <v>6240</v>
      </c>
      <c r="B2288" s="278" t="s">
        <v>6241</v>
      </c>
      <c r="C2288" s="279"/>
      <c r="D2288" s="280"/>
    </row>
    <row r="2289" spans="1:5" ht="23.25" x14ac:dyDescent="0.35">
      <c r="A2289" s="277" t="s">
        <v>6242</v>
      </c>
      <c r="B2289" s="278" t="s">
        <v>6243</v>
      </c>
      <c r="C2289" s="287" t="s">
        <v>6244</v>
      </c>
      <c r="D2289" s="279" t="s">
        <v>6245</v>
      </c>
    </row>
    <row r="2290" spans="1:5" ht="23.25" x14ac:dyDescent="0.35">
      <c r="A2290" s="277" t="s">
        <v>6246</v>
      </c>
      <c r="B2290" s="278" t="s">
        <v>6247</v>
      </c>
      <c r="C2290" s="279"/>
      <c r="D2290" s="280"/>
    </row>
    <row r="2291" spans="1:5" ht="23.25" x14ac:dyDescent="0.35">
      <c r="A2291" s="277" t="s">
        <v>6248</v>
      </c>
      <c r="B2291" s="278" t="s">
        <v>6249</v>
      </c>
      <c r="C2291" s="279"/>
      <c r="D2291" s="280"/>
    </row>
    <row r="2292" spans="1:5" ht="21" x14ac:dyDescent="0.35">
      <c r="A2292" s="277" t="s">
        <v>6250</v>
      </c>
      <c r="B2292" s="288" t="s">
        <v>6251</v>
      </c>
      <c r="C2292" s="279" t="s">
        <v>6252</v>
      </c>
      <c r="D2292" s="280" t="s">
        <v>6253</v>
      </c>
    </row>
    <row r="2293" spans="1:5" ht="23.25" x14ac:dyDescent="0.35">
      <c r="A2293" s="277" t="s">
        <v>6254</v>
      </c>
      <c r="B2293" s="278" t="s">
        <v>6255</v>
      </c>
      <c r="C2293" s="279"/>
      <c r="D2293" s="280"/>
    </row>
    <row r="2294" spans="1:5" ht="24" thickBot="1" x14ac:dyDescent="0.4">
      <c r="A2294" s="277" t="s">
        <v>6256</v>
      </c>
      <c r="B2294" s="278" t="s">
        <v>6257</v>
      </c>
      <c r="C2294" s="279"/>
      <c r="D2294" s="280"/>
    </row>
    <row r="2295" spans="1:5" ht="23.25" customHeight="1" x14ac:dyDescent="0.35">
      <c r="A2295" s="585" t="s">
        <v>6258</v>
      </c>
      <c r="B2295" s="289" t="s">
        <v>6259</v>
      </c>
      <c r="C2295" s="290" t="s">
        <v>6260</v>
      </c>
      <c r="D2295" s="291"/>
    </row>
    <row r="2296" spans="1:5" ht="23.25" customHeight="1" x14ac:dyDescent="0.35">
      <c r="A2296" s="586"/>
      <c r="B2296" s="278" t="s">
        <v>6261</v>
      </c>
      <c r="C2296" s="279" t="s">
        <v>6262</v>
      </c>
      <c r="D2296" s="292"/>
    </row>
    <row r="2297" spans="1:5" ht="23.25" customHeight="1" x14ac:dyDescent="0.35">
      <c r="A2297" s="586"/>
      <c r="B2297" s="278" t="s">
        <v>6263</v>
      </c>
      <c r="C2297" s="279" t="s">
        <v>4175</v>
      </c>
      <c r="D2297" s="292"/>
    </row>
    <row r="2298" spans="1:5" ht="23.25" customHeight="1" thickBot="1" x14ac:dyDescent="0.4">
      <c r="A2298" s="587"/>
      <c r="B2298" s="293" t="s">
        <v>6264</v>
      </c>
      <c r="C2298" s="294" t="s">
        <v>6265</v>
      </c>
      <c r="D2298" s="295"/>
    </row>
    <row r="2299" spans="1:5" ht="23.25" x14ac:dyDescent="0.35">
      <c r="A2299" s="277" t="s">
        <v>6266</v>
      </c>
      <c r="B2299" s="278" t="s">
        <v>6267</v>
      </c>
      <c r="C2299" s="279"/>
      <c r="D2299" s="280"/>
    </row>
    <row r="2300" spans="1:5" ht="23.25" x14ac:dyDescent="0.35">
      <c r="A2300" s="277" t="s">
        <v>6268</v>
      </c>
      <c r="B2300" s="278" t="s">
        <v>6269</v>
      </c>
      <c r="C2300" s="279" t="s">
        <v>6270</v>
      </c>
      <c r="D2300" s="280"/>
    </row>
    <row r="2301" spans="1:5" ht="23.25" x14ac:dyDescent="0.35">
      <c r="A2301" s="277" t="s">
        <v>6271</v>
      </c>
      <c r="B2301" s="278" t="s">
        <v>6272</v>
      </c>
      <c r="C2301" s="296" t="s">
        <v>6273</v>
      </c>
      <c r="D2301" s="280" t="s">
        <v>6274</v>
      </c>
    </row>
    <row r="2302" spans="1:5" ht="20.25" customHeight="1" x14ac:dyDescent="0.25">
      <c r="A2302" s="588" t="s">
        <v>6275</v>
      </c>
      <c r="B2302" s="297" t="s">
        <v>6276</v>
      </c>
      <c r="C2302" s="250"/>
      <c r="D2302" s="298"/>
      <c r="E2302" s="47"/>
    </row>
    <row r="2303" spans="1:5" ht="20.25" customHeight="1" x14ac:dyDescent="0.25">
      <c r="A2303" s="588"/>
      <c r="B2303" s="72" t="s">
        <v>6277</v>
      </c>
      <c r="C2303" s="250"/>
      <c r="D2303" s="298"/>
      <c r="E2303" s="209"/>
    </row>
    <row r="2304" spans="1:5" ht="20.25" customHeight="1" x14ac:dyDescent="0.3">
      <c r="A2304" s="588"/>
      <c r="B2304" s="119" t="s">
        <v>6278</v>
      </c>
      <c r="C2304" s="250"/>
      <c r="D2304" s="298"/>
      <c r="E2304" s="209"/>
    </row>
    <row r="2305" spans="1:3" ht="23.25" x14ac:dyDescent="0.35">
      <c r="A2305" s="52" t="s">
        <v>6279</v>
      </c>
      <c r="B2305" s="53" t="s">
        <v>6280</v>
      </c>
      <c r="C2305" s="299" t="s">
        <v>6281</v>
      </c>
    </row>
    <row r="2306" spans="1:3" ht="23.25" x14ac:dyDescent="0.35">
      <c r="A2306" s="52" t="s">
        <v>6282</v>
      </c>
      <c r="B2306" s="53" t="s">
        <v>6283</v>
      </c>
    </row>
    <row r="2307" spans="1:3" ht="23.25" x14ac:dyDescent="0.35">
      <c r="A2307" s="52" t="s">
        <v>6284</v>
      </c>
      <c r="B2307" s="53" t="s">
        <v>6285</v>
      </c>
    </row>
    <row r="2308" spans="1:3" ht="23.25" x14ac:dyDescent="0.35">
      <c r="A2308" s="52" t="s">
        <v>6286</v>
      </c>
      <c r="B2308" s="53" t="s">
        <v>6287</v>
      </c>
    </row>
    <row r="2309" spans="1:3" ht="23.25" x14ac:dyDescent="0.35">
      <c r="A2309" s="52" t="s">
        <v>6288</v>
      </c>
      <c r="B2309" s="53" t="s">
        <v>2337</v>
      </c>
    </row>
    <row r="2310" spans="1:3" ht="23.25" x14ac:dyDescent="0.35">
      <c r="A2310" s="52" t="s">
        <v>6289</v>
      </c>
      <c r="B2310" s="53" t="s">
        <v>6290</v>
      </c>
    </row>
    <row r="2311" spans="1:3" ht="23.25" x14ac:dyDescent="0.35">
      <c r="A2311" s="52" t="s">
        <v>6291</v>
      </c>
      <c r="B2311" s="53" t="s">
        <v>2079</v>
      </c>
    </row>
    <row r="2312" spans="1:3" ht="23.25" x14ac:dyDescent="0.35">
      <c r="A2312" s="52" t="s">
        <v>6292</v>
      </c>
      <c r="B2312" s="53" t="s">
        <v>6293</v>
      </c>
    </row>
    <row r="2313" spans="1:3" ht="23.25" x14ac:dyDescent="0.35">
      <c r="A2313" s="52" t="s">
        <v>6294</v>
      </c>
      <c r="B2313" s="53" t="s">
        <v>6295</v>
      </c>
    </row>
    <row r="2314" spans="1:3" ht="23.25" x14ac:dyDescent="0.35">
      <c r="A2314" s="52" t="s">
        <v>6296</v>
      </c>
      <c r="B2314" s="53" t="s">
        <v>6297</v>
      </c>
    </row>
    <row r="2315" spans="1:3" ht="23.25" x14ac:dyDescent="0.35">
      <c r="A2315" s="52" t="s">
        <v>6298</v>
      </c>
      <c r="B2315" s="53" t="s">
        <v>6299</v>
      </c>
    </row>
    <row r="2316" spans="1:3" ht="23.25" x14ac:dyDescent="0.35">
      <c r="A2316" s="52" t="s">
        <v>6300</v>
      </c>
      <c r="B2316" s="53" t="s">
        <v>6301</v>
      </c>
    </row>
    <row r="2317" spans="1:3" ht="21" x14ac:dyDescent="0.35">
      <c r="A2317" s="52" t="s">
        <v>6302</v>
      </c>
      <c r="B2317" s="300" t="s">
        <v>6303</v>
      </c>
    </row>
    <row r="2318" spans="1:3" ht="21" x14ac:dyDescent="0.35">
      <c r="B2318" s="300" t="s">
        <v>6304</v>
      </c>
    </row>
    <row r="2319" spans="1:3" ht="21" x14ac:dyDescent="0.35">
      <c r="B2319" s="300" t="s">
        <v>6305</v>
      </c>
    </row>
    <row r="2320" spans="1:3" ht="21" x14ac:dyDescent="0.35">
      <c r="B2320" s="300" t="s">
        <v>6306</v>
      </c>
    </row>
    <row r="2321" spans="1:4" ht="21" x14ac:dyDescent="0.35">
      <c r="B2321" s="301" t="s">
        <v>6307</v>
      </c>
    </row>
    <row r="2322" spans="1:4" ht="23.25" x14ac:dyDescent="0.35">
      <c r="A2322" s="52" t="s">
        <v>6308</v>
      </c>
      <c r="B2322" s="53" t="s">
        <v>6309</v>
      </c>
    </row>
    <row r="2323" spans="1:4" ht="23.25" x14ac:dyDescent="0.35">
      <c r="A2323" s="52" t="s">
        <v>6310</v>
      </c>
      <c r="B2323" s="53" t="s">
        <v>6311</v>
      </c>
    </row>
    <row r="2324" spans="1:4" ht="23.25" x14ac:dyDescent="0.35">
      <c r="A2324" s="52" t="s">
        <v>6312</v>
      </c>
      <c r="B2324" s="53" t="s">
        <v>6313</v>
      </c>
    </row>
    <row r="2325" spans="1:4" ht="23.25" x14ac:dyDescent="0.35">
      <c r="A2325" s="52" t="s">
        <v>6314</v>
      </c>
      <c r="B2325" s="53" t="s">
        <v>6315</v>
      </c>
    </row>
    <row r="2326" spans="1:4" ht="23.25" x14ac:dyDescent="0.35">
      <c r="A2326" s="52" t="s">
        <v>6316</v>
      </c>
      <c r="B2326" s="53" t="s">
        <v>6317</v>
      </c>
      <c r="C2326" s="54" t="s">
        <v>6318</v>
      </c>
    </row>
    <row r="2327" spans="1:4" ht="23.25" x14ac:dyDescent="0.35">
      <c r="A2327" s="52" t="s">
        <v>6319</v>
      </c>
      <c r="B2327" s="53" t="s">
        <v>6320</v>
      </c>
      <c r="C2327" s="54" t="s">
        <v>6321</v>
      </c>
      <c r="D2327" s="302"/>
    </row>
    <row r="2328" spans="1:4" ht="23.25" x14ac:dyDescent="0.35">
      <c r="A2328" s="52" t="s">
        <v>6322</v>
      </c>
      <c r="B2328" s="53" t="s">
        <v>6323</v>
      </c>
    </row>
    <row r="2329" spans="1:4" ht="23.25" x14ac:dyDescent="0.35">
      <c r="A2329" s="52" t="s">
        <v>6324</v>
      </c>
      <c r="B2329" s="53" t="s">
        <v>6325</v>
      </c>
      <c r="C2329" s="78" t="s">
        <v>6326</v>
      </c>
    </row>
    <row r="2330" spans="1:4" ht="23.25" x14ac:dyDescent="0.35">
      <c r="A2330" s="52" t="s">
        <v>6327</v>
      </c>
      <c r="B2330" s="53" t="s">
        <v>6328</v>
      </c>
      <c r="C2330" s="54" t="s">
        <v>6329</v>
      </c>
    </row>
    <row r="2331" spans="1:4" ht="23.25" x14ac:dyDescent="0.35">
      <c r="A2331" s="52" t="s">
        <v>6330</v>
      </c>
      <c r="B2331" s="53" t="s">
        <v>6331</v>
      </c>
      <c r="C2331" s="303" t="s">
        <v>6332</v>
      </c>
    </row>
    <row r="2332" spans="1:4" ht="23.25" x14ac:dyDescent="0.35">
      <c r="A2332" s="52" t="s">
        <v>6333</v>
      </c>
      <c r="B2332" s="53" t="s">
        <v>6334</v>
      </c>
      <c r="C2332" s="58" t="s">
        <v>6335</v>
      </c>
    </row>
    <row r="2333" spans="1:4" ht="23.25" x14ac:dyDescent="0.35">
      <c r="A2333" s="52" t="s">
        <v>6336</v>
      </c>
      <c r="B2333" s="53" t="s">
        <v>6337</v>
      </c>
    </row>
    <row r="2334" spans="1:4" ht="26.25" x14ac:dyDescent="0.35">
      <c r="A2334" s="52" t="s">
        <v>6338</v>
      </c>
      <c r="B2334" s="53" t="s">
        <v>6339</v>
      </c>
      <c r="C2334" s="304" t="s">
        <v>6340</v>
      </c>
      <c r="D2334" s="305" t="s">
        <v>6341</v>
      </c>
    </row>
    <row r="2335" spans="1:4" ht="21.75" customHeight="1" x14ac:dyDescent="0.35">
      <c r="A2335" s="52" t="s">
        <v>6342</v>
      </c>
      <c r="B2335" s="53" t="s">
        <v>3938</v>
      </c>
    </row>
    <row r="2336" spans="1:4" ht="23.25" x14ac:dyDescent="0.35">
      <c r="A2336" s="52" t="s">
        <v>6343</v>
      </c>
      <c r="B2336" s="53" t="s">
        <v>6344</v>
      </c>
    </row>
    <row r="2337" spans="1:5" ht="23.25" x14ac:dyDescent="0.35">
      <c r="A2337" s="52" t="s">
        <v>6345</v>
      </c>
      <c r="B2337" s="53" t="s">
        <v>5516</v>
      </c>
    </row>
    <row r="2338" spans="1:5" ht="23.25" x14ac:dyDescent="0.35">
      <c r="A2338" s="52" t="s">
        <v>6346</v>
      </c>
      <c r="B2338" s="53" t="s">
        <v>6347</v>
      </c>
    </row>
    <row r="2339" spans="1:5" ht="93" x14ac:dyDescent="0.25">
      <c r="A2339" s="589" t="s">
        <v>6348</v>
      </c>
      <c r="B2339" s="83" t="s">
        <v>6349</v>
      </c>
      <c r="C2339" s="54" t="s">
        <v>6350</v>
      </c>
      <c r="D2339" s="211" t="s">
        <v>6351</v>
      </c>
    </row>
    <row r="2340" spans="1:5" ht="23.25" x14ac:dyDescent="0.35">
      <c r="A2340" s="589"/>
      <c r="C2340" s="54" t="s">
        <v>6352</v>
      </c>
    </row>
    <row r="2341" spans="1:5" ht="23.25" x14ac:dyDescent="0.35">
      <c r="A2341" s="52" t="s">
        <v>6353</v>
      </c>
      <c r="B2341" s="53" t="s">
        <v>6354</v>
      </c>
      <c r="C2341" s="78" t="s">
        <v>6355</v>
      </c>
      <c r="D2341" s="55" t="s">
        <v>6356</v>
      </c>
    </row>
    <row r="2342" spans="1:5" ht="23.25" x14ac:dyDescent="0.35">
      <c r="A2342" s="52" t="s">
        <v>6357</v>
      </c>
      <c r="B2342" s="53" t="s">
        <v>6218</v>
      </c>
      <c r="C2342" s="54" t="s">
        <v>6358</v>
      </c>
    </row>
    <row r="2343" spans="1:5" ht="23.25" x14ac:dyDescent="0.35">
      <c r="A2343" s="52" t="s">
        <v>6359</v>
      </c>
      <c r="B2343" s="53" t="s">
        <v>6360</v>
      </c>
    </row>
    <row r="2344" spans="1:5" ht="23.25" x14ac:dyDescent="0.35">
      <c r="A2344" s="52" t="s">
        <v>6361</v>
      </c>
      <c r="B2344" s="53" t="s">
        <v>6362</v>
      </c>
    </row>
    <row r="2345" spans="1:5" ht="23.25" x14ac:dyDescent="0.35">
      <c r="A2345" s="184" t="s">
        <v>6363</v>
      </c>
      <c r="B2345" s="185" t="s">
        <v>6364</v>
      </c>
      <c r="C2345" s="306" t="s">
        <v>6365</v>
      </c>
      <c r="D2345" s="162" t="s">
        <v>6366</v>
      </c>
    </row>
    <row r="2346" spans="1:5" ht="23.25" x14ac:dyDescent="0.35">
      <c r="A2346" s="52" t="s">
        <v>6367</v>
      </c>
      <c r="B2346" s="53" t="s">
        <v>6368</v>
      </c>
    </row>
    <row r="2347" spans="1:5" ht="23.25" x14ac:dyDescent="0.35">
      <c r="A2347" s="52" t="s">
        <v>6369</v>
      </c>
      <c r="B2347" s="53" t="s">
        <v>6370</v>
      </c>
      <c r="C2347" s="92" t="s">
        <v>6371</v>
      </c>
    </row>
    <row r="2348" spans="1:5" ht="23.25" x14ac:dyDescent="0.35">
      <c r="A2348" s="93" t="s">
        <v>6372</v>
      </c>
      <c r="B2348" s="53" t="s">
        <v>6373</v>
      </c>
    </row>
    <row r="2349" spans="1:5" ht="23.25" x14ac:dyDescent="0.35">
      <c r="A2349" s="52" t="s">
        <v>6374</v>
      </c>
      <c r="B2349" s="53" t="s">
        <v>6375</v>
      </c>
      <c r="C2349" s="50" t="s">
        <v>6376</v>
      </c>
      <c r="D2349" s="307" t="s">
        <v>6377</v>
      </c>
      <c r="E2349" s="55" t="s">
        <v>6378</v>
      </c>
    </row>
    <row r="2350" spans="1:5" ht="23.25" x14ac:dyDescent="0.35">
      <c r="A2350" s="52" t="s">
        <v>6379</v>
      </c>
      <c r="B2350" s="53" t="s">
        <v>6380</v>
      </c>
      <c r="C2350" s="74" t="s">
        <v>6381</v>
      </c>
    </row>
    <row r="2351" spans="1:5" ht="23.25" x14ac:dyDescent="0.35">
      <c r="A2351" s="52" t="s">
        <v>6382</v>
      </c>
      <c r="B2351" s="53" t="s">
        <v>642</v>
      </c>
    </row>
    <row r="2352" spans="1:5" ht="23.25" x14ac:dyDescent="0.35">
      <c r="A2352" s="52" t="s">
        <v>6383</v>
      </c>
      <c r="B2352" s="53" t="s">
        <v>6384</v>
      </c>
    </row>
    <row r="2353" spans="1:5" ht="23.25" x14ac:dyDescent="0.35">
      <c r="A2353" s="52" t="s">
        <v>6385</v>
      </c>
      <c r="B2353" s="53" t="s">
        <v>6386</v>
      </c>
      <c r="C2353" s="54" t="s">
        <v>6387</v>
      </c>
    </row>
    <row r="2354" spans="1:5" ht="23.25" x14ac:dyDescent="0.35">
      <c r="A2354" s="52" t="s">
        <v>6388</v>
      </c>
      <c r="B2354" s="53" t="s">
        <v>6389</v>
      </c>
    </row>
    <row r="2355" spans="1:5" ht="28.5" x14ac:dyDescent="0.35">
      <c r="A2355" s="52" t="s">
        <v>6390</v>
      </c>
      <c r="B2355" s="53" t="s">
        <v>6391</v>
      </c>
      <c r="C2355" s="308" t="s">
        <v>6392</v>
      </c>
      <c r="E2355" s="55" t="s">
        <v>6393</v>
      </c>
    </row>
    <row r="2356" spans="1:5" ht="23.25" x14ac:dyDescent="0.35">
      <c r="A2356" s="52" t="s">
        <v>6394</v>
      </c>
      <c r="C2356" s="54" t="s">
        <v>6395</v>
      </c>
    </row>
    <row r="2357" spans="1:5" ht="23.25" x14ac:dyDescent="0.35">
      <c r="A2357" s="52" t="s">
        <v>6396</v>
      </c>
      <c r="B2357" s="53" t="s">
        <v>6397</v>
      </c>
      <c r="C2357" s="49" t="s">
        <v>6398</v>
      </c>
    </row>
    <row r="2358" spans="1:5" ht="23.25" x14ac:dyDescent="0.35">
      <c r="A2358" s="52" t="s">
        <v>6399</v>
      </c>
      <c r="B2358" s="53" t="s">
        <v>6400</v>
      </c>
    </row>
    <row r="2359" spans="1:5" ht="23.25" x14ac:dyDescent="0.35">
      <c r="A2359" s="52" t="s">
        <v>6401</v>
      </c>
      <c r="B2359" s="53" t="s">
        <v>6402</v>
      </c>
    </row>
    <row r="2360" spans="1:5" ht="23.25" x14ac:dyDescent="0.35">
      <c r="A2360" s="52" t="s">
        <v>6403</v>
      </c>
      <c r="B2360" s="53" t="s">
        <v>6404</v>
      </c>
    </row>
    <row r="2361" spans="1:5" ht="23.25" x14ac:dyDescent="0.35">
      <c r="A2361" s="52" t="s">
        <v>6405</v>
      </c>
      <c r="B2361" s="53" t="s">
        <v>6406</v>
      </c>
      <c r="C2361" s="54" t="s">
        <v>6407</v>
      </c>
    </row>
    <row r="2362" spans="1:5" ht="23.25" x14ac:dyDescent="0.35">
      <c r="A2362" s="52" t="s">
        <v>6408</v>
      </c>
      <c r="B2362" s="53" t="s">
        <v>6409</v>
      </c>
      <c r="C2362" s="54" t="s">
        <v>6410</v>
      </c>
    </row>
    <row r="2363" spans="1:5" ht="23.25" x14ac:dyDescent="0.35">
      <c r="A2363" s="52" t="s">
        <v>6411</v>
      </c>
      <c r="B2363" s="53" t="s">
        <v>6412</v>
      </c>
      <c r="C2363" s="78" t="s">
        <v>6413</v>
      </c>
    </row>
    <row r="2364" spans="1:5" ht="23.25" x14ac:dyDescent="0.35">
      <c r="A2364" s="52" t="s">
        <v>6414</v>
      </c>
      <c r="B2364" s="53" t="s">
        <v>6415</v>
      </c>
      <c r="C2364" s="78" t="s">
        <v>6416</v>
      </c>
    </row>
    <row r="2365" spans="1:5" ht="23.25" x14ac:dyDescent="0.35">
      <c r="B2365" s="53" t="s">
        <v>6417</v>
      </c>
      <c r="C2365" s="54" t="s">
        <v>6418</v>
      </c>
    </row>
    <row r="2366" spans="1:5" ht="66" customHeight="1" x14ac:dyDescent="0.35">
      <c r="A2366" s="52" t="s">
        <v>6419</v>
      </c>
      <c r="B2366" s="53" t="s">
        <v>6420</v>
      </c>
      <c r="C2366" s="309" t="s">
        <v>6421</v>
      </c>
      <c r="D2366" s="55" t="s">
        <v>6422</v>
      </c>
    </row>
    <row r="2367" spans="1:5" ht="23.25" x14ac:dyDescent="0.35">
      <c r="A2367" s="52" t="s">
        <v>6423</v>
      </c>
      <c r="B2367" s="53" t="s">
        <v>6424</v>
      </c>
    </row>
    <row r="2368" spans="1:5" ht="23.25" x14ac:dyDescent="0.35">
      <c r="A2368" s="52" t="s">
        <v>6425</v>
      </c>
      <c r="B2368" s="53" t="s">
        <v>6426</v>
      </c>
      <c r="C2368" s="54" t="s">
        <v>6427</v>
      </c>
    </row>
    <row r="2369" spans="1:5" ht="23.25" x14ac:dyDescent="0.35">
      <c r="A2369" s="52" t="s">
        <v>6428</v>
      </c>
      <c r="B2369" s="53" t="s">
        <v>6429</v>
      </c>
      <c r="C2369" s="54" t="s">
        <v>6430</v>
      </c>
    </row>
    <row r="2370" spans="1:5" ht="23.25" x14ac:dyDescent="0.35">
      <c r="A2370" s="52" t="s">
        <v>6431</v>
      </c>
      <c r="B2370" s="53" t="s">
        <v>6432</v>
      </c>
      <c r="C2370" s="54" t="s">
        <v>6433</v>
      </c>
    </row>
    <row r="2371" spans="1:5" ht="23.25" x14ac:dyDescent="0.35">
      <c r="A2371" s="310" t="s">
        <v>6434</v>
      </c>
      <c r="C2371" s="190" t="s">
        <v>6435</v>
      </c>
    </row>
    <row r="2372" spans="1:5" ht="23.25" x14ac:dyDescent="0.35">
      <c r="A2372" s="52" t="s">
        <v>6436</v>
      </c>
      <c r="B2372" s="53" t="s">
        <v>5955</v>
      </c>
    </row>
    <row r="2373" spans="1:5" ht="23.25" x14ac:dyDescent="0.35">
      <c r="A2373" s="52" t="s">
        <v>6215</v>
      </c>
      <c r="B2373" s="53" t="s">
        <v>6437</v>
      </c>
    </row>
    <row r="2374" spans="1:5" ht="23.25" x14ac:dyDescent="0.35">
      <c r="A2374" s="52" t="s">
        <v>6438</v>
      </c>
      <c r="B2374" s="53" t="s">
        <v>6439</v>
      </c>
    </row>
    <row r="2375" spans="1:5" ht="143.25" x14ac:dyDescent="0.35">
      <c r="A2375" s="311" t="s">
        <v>6440</v>
      </c>
      <c r="C2375" s="95" t="s">
        <v>6441</v>
      </c>
    </row>
    <row r="2376" spans="1:5" ht="78.75" x14ac:dyDescent="0.4">
      <c r="A2376" s="312" t="s">
        <v>6442</v>
      </c>
      <c r="B2376" s="185" t="s">
        <v>6443</v>
      </c>
      <c r="C2376" s="78" t="s">
        <v>6444</v>
      </c>
      <c r="D2376" s="313" t="s">
        <v>6445</v>
      </c>
      <c r="E2376" s="314" t="s">
        <v>6446</v>
      </c>
    </row>
    <row r="2377" spans="1:5" ht="23.25" x14ac:dyDescent="0.35">
      <c r="A2377" s="52" t="s">
        <v>6447</v>
      </c>
      <c r="B2377" s="53" t="s">
        <v>5450</v>
      </c>
    </row>
    <row r="2378" spans="1:5" ht="23.25" x14ac:dyDescent="0.35">
      <c r="A2378" s="52" t="s">
        <v>6448</v>
      </c>
      <c r="B2378" s="53" t="s">
        <v>6449</v>
      </c>
      <c r="C2378" s="74"/>
    </row>
    <row r="2379" spans="1:5" ht="23.25" x14ac:dyDescent="0.35">
      <c r="A2379" s="52" t="s">
        <v>6450</v>
      </c>
      <c r="B2379" s="53" t="s">
        <v>6451</v>
      </c>
    </row>
    <row r="2380" spans="1:5" ht="23.25" x14ac:dyDescent="0.35">
      <c r="A2380" s="52" t="s">
        <v>6452</v>
      </c>
      <c r="B2380" s="53" t="s">
        <v>6453</v>
      </c>
      <c r="C2380" s="54" t="s">
        <v>6454</v>
      </c>
      <c r="D2380" s="55" t="s">
        <v>6455</v>
      </c>
    </row>
    <row r="2381" spans="1:5" ht="23.25" x14ac:dyDescent="0.35">
      <c r="A2381" s="52" t="s">
        <v>6456</v>
      </c>
      <c r="B2381" s="53" t="s">
        <v>6457</v>
      </c>
    </row>
    <row r="2382" spans="1:5" ht="23.25" x14ac:dyDescent="0.35">
      <c r="A2382" s="52" t="s">
        <v>6458</v>
      </c>
      <c r="B2382" s="53" t="s">
        <v>6459</v>
      </c>
      <c r="C2382" s="74" t="s">
        <v>4904</v>
      </c>
      <c r="D2382" s="303" t="s">
        <v>6460</v>
      </c>
      <c r="E2382" s="55" t="s">
        <v>6461</v>
      </c>
    </row>
    <row r="2383" spans="1:5" ht="23.25" x14ac:dyDescent="0.35">
      <c r="A2383" s="52" t="s">
        <v>6462</v>
      </c>
      <c r="B2383" s="53" t="s">
        <v>6463</v>
      </c>
      <c r="C2383" s="315" t="s">
        <v>6464</v>
      </c>
    </row>
    <row r="2384" spans="1:5" ht="23.25" x14ac:dyDescent="0.35">
      <c r="A2384" s="52" t="s">
        <v>6465</v>
      </c>
      <c r="B2384" s="53" t="s">
        <v>6466</v>
      </c>
    </row>
    <row r="2385" spans="1:3" ht="23.25" x14ac:dyDescent="0.35">
      <c r="A2385" s="52" t="s">
        <v>6467</v>
      </c>
      <c r="B2385" s="53" t="s">
        <v>5955</v>
      </c>
    </row>
    <row r="2386" spans="1:3" ht="23.25" x14ac:dyDescent="0.35">
      <c r="A2386" s="52" t="s">
        <v>6468</v>
      </c>
      <c r="B2386" s="53" t="s">
        <v>6469</v>
      </c>
    </row>
    <row r="2387" spans="1:3" ht="23.25" x14ac:dyDescent="0.35">
      <c r="A2387" s="52" t="s">
        <v>6470</v>
      </c>
      <c r="B2387" s="53" t="s">
        <v>6471</v>
      </c>
    </row>
    <row r="2388" spans="1:3" ht="23.25" x14ac:dyDescent="0.35">
      <c r="A2388" s="52" t="s">
        <v>6472</v>
      </c>
      <c r="B2388" s="53" t="s">
        <v>6473</v>
      </c>
      <c r="C2388" s="78" t="s">
        <v>6474</v>
      </c>
    </row>
    <row r="2389" spans="1:3" ht="23.25" x14ac:dyDescent="0.35">
      <c r="A2389" s="52" t="s">
        <v>6475</v>
      </c>
      <c r="B2389" s="53" t="s">
        <v>6476</v>
      </c>
    </row>
    <row r="2390" spans="1:3" ht="23.25" x14ac:dyDescent="0.35">
      <c r="A2390" s="52" t="s">
        <v>6477</v>
      </c>
      <c r="B2390" s="53" t="s">
        <v>6478</v>
      </c>
    </row>
    <row r="2391" spans="1:3" ht="23.25" x14ac:dyDescent="0.35">
      <c r="A2391" s="52" t="s">
        <v>6479</v>
      </c>
      <c r="B2391" s="53" t="s">
        <v>6480</v>
      </c>
    </row>
    <row r="2392" spans="1:3" ht="23.25" x14ac:dyDescent="0.35">
      <c r="A2392" s="52" t="s">
        <v>6481</v>
      </c>
      <c r="B2392" s="53" t="s">
        <v>6482</v>
      </c>
      <c r="C2392" s="272" t="s">
        <v>6483</v>
      </c>
    </row>
    <row r="2393" spans="1:3" ht="23.25" x14ac:dyDescent="0.35">
      <c r="A2393" s="52" t="s">
        <v>6484</v>
      </c>
      <c r="B2393" s="53" t="s">
        <v>6485</v>
      </c>
    </row>
    <row r="2394" spans="1:3" ht="23.25" x14ac:dyDescent="0.35">
      <c r="A2394" s="52" t="s">
        <v>6486</v>
      </c>
      <c r="B2394" s="53" t="s">
        <v>6487</v>
      </c>
    </row>
    <row r="2395" spans="1:3" ht="23.25" x14ac:dyDescent="0.35">
      <c r="A2395" s="52" t="s">
        <v>6488</v>
      </c>
      <c r="B2395" s="53" t="s">
        <v>6489</v>
      </c>
    </row>
    <row r="2396" spans="1:3" ht="23.25" x14ac:dyDescent="0.35">
      <c r="A2396" s="52" t="s">
        <v>6490</v>
      </c>
      <c r="B2396" s="53" t="s">
        <v>6491</v>
      </c>
      <c r="C2396" s="74" t="s">
        <v>6492</v>
      </c>
    </row>
    <row r="2397" spans="1:3" ht="23.25" x14ac:dyDescent="0.35">
      <c r="A2397" s="52" t="s">
        <v>6493</v>
      </c>
      <c r="B2397" s="53" t="s">
        <v>6494</v>
      </c>
    </row>
    <row r="2398" spans="1:3" ht="31.5" x14ac:dyDescent="0.5">
      <c r="A2398" s="52" t="s">
        <v>6495</v>
      </c>
      <c r="B2398" s="316" t="s">
        <v>6496</v>
      </c>
      <c r="C2398" s="54" t="s">
        <v>6497</v>
      </c>
    </row>
    <row r="2399" spans="1:3" ht="23.25" x14ac:dyDescent="0.35">
      <c r="A2399" s="52" t="s">
        <v>6498</v>
      </c>
      <c r="B2399" s="53" t="s">
        <v>6499</v>
      </c>
    </row>
    <row r="2400" spans="1:3" ht="23.25" x14ac:dyDescent="0.35">
      <c r="A2400" s="52" t="s">
        <v>6500</v>
      </c>
      <c r="B2400" s="53" t="s">
        <v>6501</v>
      </c>
    </row>
    <row r="2401" spans="1:3" ht="23.25" x14ac:dyDescent="0.35">
      <c r="A2401" s="52" t="s">
        <v>6502</v>
      </c>
      <c r="B2401" s="53" t="s">
        <v>6503</v>
      </c>
    </row>
    <row r="2402" spans="1:3" ht="23.25" x14ac:dyDescent="0.35">
      <c r="A2402" s="52" t="s">
        <v>6504</v>
      </c>
      <c r="B2402" s="53" t="s">
        <v>6505</v>
      </c>
      <c r="C2402" s="54" t="s">
        <v>6506</v>
      </c>
    </row>
    <row r="2403" spans="1:3" ht="23.25" x14ac:dyDescent="0.35">
      <c r="A2403" s="52" t="s">
        <v>6507</v>
      </c>
      <c r="B2403" s="53" t="s">
        <v>6508</v>
      </c>
    </row>
    <row r="2404" spans="1:3" ht="23.25" x14ac:dyDescent="0.35">
      <c r="A2404" s="52" t="s">
        <v>6509</v>
      </c>
      <c r="B2404" s="53" t="s">
        <v>6510</v>
      </c>
    </row>
    <row r="2405" spans="1:3" ht="23.25" x14ac:dyDescent="0.35">
      <c r="A2405" s="52" t="s">
        <v>6511</v>
      </c>
      <c r="B2405" s="53" t="s">
        <v>6512</v>
      </c>
      <c r="C2405" s="54" t="s">
        <v>6513</v>
      </c>
    </row>
    <row r="2406" spans="1:3" ht="23.25" x14ac:dyDescent="0.35">
      <c r="A2406" s="52" t="s">
        <v>6514</v>
      </c>
      <c r="B2406" s="53" t="s">
        <v>6515</v>
      </c>
    </row>
    <row r="2407" spans="1:3" ht="23.25" x14ac:dyDescent="0.35">
      <c r="A2407" s="52" t="s">
        <v>6516</v>
      </c>
      <c r="B2407" s="53" t="s">
        <v>6517</v>
      </c>
    </row>
    <row r="2408" spans="1:3" ht="23.25" x14ac:dyDescent="0.35">
      <c r="A2408" s="52" t="s">
        <v>6518</v>
      </c>
      <c r="B2408" s="53" t="s">
        <v>6519</v>
      </c>
    </row>
    <row r="2409" spans="1:3" ht="23.25" x14ac:dyDescent="0.35">
      <c r="A2409" s="52" t="s">
        <v>6520</v>
      </c>
      <c r="B2409" s="53" t="s">
        <v>6521</v>
      </c>
    </row>
    <row r="2410" spans="1:3" ht="23.25" x14ac:dyDescent="0.35">
      <c r="A2410" s="52" t="s">
        <v>6522</v>
      </c>
      <c r="B2410" s="53" t="s">
        <v>6523</v>
      </c>
    </row>
    <row r="2411" spans="1:3" ht="23.25" x14ac:dyDescent="0.35">
      <c r="A2411" s="52" t="s">
        <v>6524</v>
      </c>
      <c r="B2411" s="53" t="s">
        <v>6525</v>
      </c>
      <c r="C2411" s="54" t="s">
        <v>6526</v>
      </c>
    </row>
    <row r="2412" spans="1:3" ht="23.25" x14ac:dyDescent="0.35">
      <c r="A2412" s="52" t="s">
        <v>6527</v>
      </c>
      <c r="B2412" s="53" t="s">
        <v>6528</v>
      </c>
    </row>
    <row r="2413" spans="1:3" ht="23.25" x14ac:dyDescent="0.35">
      <c r="A2413" s="52" t="s">
        <v>6529</v>
      </c>
      <c r="B2413" s="53" t="s">
        <v>6530</v>
      </c>
    </row>
    <row r="2414" spans="1:3" ht="23.25" x14ac:dyDescent="0.35">
      <c r="A2414" s="52" t="s">
        <v>6531</v>
      </c>
      <c r="B2414" s="53" t="s">
        <v>6532</v>
      </c>
      <c r="C2414" s="54" t="s">
        <v>6533</v>
      </c>
    </row>
    <row r="2415" spans="1:3" ht="23.25" x14ac:dyDescent="0.35">
      <c r="A2415" s="52" t="s">
        <v>6534</v>
      </c>
      <c r="B2415" s="53" t="s">
        <v>6535</v>
      </c>
    </row>
    <row r="2416" spans="1:3" ht="23.25" x14ac:dyDescent="0.35">
      <c r="A2416" s="52" t="s">
        <v>6536</v>
      </c>
      <c r="B2416" s="53" t="s">
        <v>6537</v>
      </c>
      <c r="C2416" s="74" t="s">
        <v>6538</v>
      </c>
    </row>
    <row r="2417" spans="1:4" ht="23.25" x14ac:dyDescent="0.35">
      <c r="A2417" s="52" t="s">
        <v>6539</v>
      </c>
      <c r="B2417" s="53" t="s">
        <v>6540</v>
      </c>
    </row>
    <row r="2418" spans="1:4" ht="23.25" x14ac:dyDescent="0.35">
      <c r="A2418" s="52" t="s">
        <v>6541</v>
      </c>
      <c r="B2418" s="53" t="s">
        <v>6542</v>
      </c>
    </row>
    <row r="2419" spans="1:4" ht="23.25" x14ac:dyDescent="0.35">
      <c r="A2419" s="52" t="s">
        <v>6543</v>
      </c>
      <c r="B2419" s="53" t="s">
        <v>6544</v>
      </c>
    </row>
    <row r="2420" spans="1:4" ht="23.25" x14ac:dyDescent="0.35">
      <c r="A2420" s="52" t="s">
        <v>6545</v>
      </c>
      <c r="B2420" s="53" t="s">
        <v>6546</v>
      </c>
    </row>
    <row r="2421" spans="1:4" ht="23.25" x14ac:dyDescent="0.35">
      <c r="A2421" s="52" t="s">
        <v>6547</v>
      </c>
      <c r="B2421" s="53" t="s">
        <v>6548</v>
      </c>
    </row>
    <row r="2422" spans="1:4" ht="23.25" x14ac:dyDescent="0.35">
      <c r="A2422" s="52" t="s">
        <v>6549</v>
      </c>
      <c r="B2422" s="53" t="s">
        <v>6550</v>
      </c>
    </row>
    <row r="2423" spans="1:4" ht="23.25" x14ac:dyDescent="0.35">
      <c r="A2423" s="52" t="s">
        <v>6551</v>
      </c>
      <c r="B2423" s="53" t="s">
        <v>6552</v>
      </c>
    </row>
    <row r="2424" spans="1:4" ht="23.25" x14ac:dyDescent="0.35">
      <c r="A2424" s="52" t="s">
        <v>6553</v>
      </c>
      <c r="B2424" s="53" t="s">
        <v>6554</v>
      </c>
    </row>
    <row r="2425" spans="1:4" ht="23.25" x14ac:dyDescent="0.35">
      <c r="A2425" s="52" t="s">
        <v>6555</v>
      </c>
      <c r="B2425" s="53" t="s">
        <v>6556</v>
      </c>
      <c r="C2425" s="74" t="s">
        <v>6557</v>
      </c>
    </row>
    <row r="2426" spans="1:4" ht="23.25" x14ac:dyDescent="0.35">
      <c r="A2426" s="52" t="s">
        <v>6558</v>
      </c>
      <c r="B2426" s="53" t="s">
        <v>6559</v>
      </c>
      <c r="C2426" s="54" t="s">
        <v>6560</v>
      </c>
    </row>
    <row r="2427" spans="1:4" ht="23.25" x14ac:dyDescent="0.35">
      <c r="A2427" s="52" t="s">
        <v>6561</v>
      </c>
      <c r="B2427" s="53" t="s">
        <v>6562</v>
      </c>
    </row>
    <row r="2428" spans="1:4" ht="23.25" x14ac:dyDescent="0.35">
      <c r="A2428" s="52" t="s">
        <v>6563</v>
      </c>
      <c r="B2428" s="53" t="s">
        <v>6564</v>
      </c>
    </row>
    <row r="2429" spans="1:4" ht="23.25" x14ac:dyDescent="0.35">
      <c r="A2429" s="52" t="s">
        <v>6565</v>
      </c>
      <c r="B2429" s="53" t="s">
        <v>6566</v>
      </c>
      <c r="C2429" s="54" t="s">
        <v>6567</v>
      </c>
      <c r="D2429" s="55" t="s">
        <v>6568</v>
      </c>
    </row>
    <row r="2430" spans="1:4" ht="23.25" x14ac:dyDescent="0.35">
      <c r="A2430" s="52" t="s">
        <v>7249</v>
      </c>
      <c r="B2430" s="53" t="s">
        <v>6569</v>
      </c>
      <c r="C2430" s="54" t="s">
        <v>6570</v>
      </c>
      <c r="D2430" s="313" t="s">
        <v>6571</v>
      </c>
    </row>
    <row r="2431" spans="1:4" ht="23.25" x14ac:dyDescent="0.35">
      <c r="A2431" s="52" t="s">
        <v>6572</v>
      </c>
      <c r="B2431" s="53" t="s">
        <v>6573</v>
      </c>
    </row>
    <row r="2432" spans="1:4" ht="23.25" x14ac:dyDescent="0.35">
      <c r="A2432" s="52" t="s">
        <v>6574</v>
      </c>
      <c r="B2432" s="53" t="s">
        <v>6575</v>
      </c>
    </row>
    <row r="2433" spans="1:5" ht="23.25" x14ac:dyDescent="0.35">
      <c r="A2433" s="52" t="s">
        <v>3163</v>
      </c>
      <c r="B2433" s="53" t="s">
        <v>6576</v>
      </c>
    </row>
    <row r="2434" spans="1:5" ht="23.25" x14ac:dyDescent="0.35">
      <c r="A2434" s="52" t="s">
        <v>6577</v>
      </c>
      <c r="B2434" s="53" t="s">
        <v>6578</v>
      </c>
    </row>
    <row r="2435" spans="1:5" ht="23.25" x14ac:dyDescent="0.35">
      <c r="A2435" s="52" t="s">
        <v>6579</v>
      </c>
      <c r="B2435" s="53" t="s">
        <v>6580</v>
      </c>
    </row>
    <row r="2436" spans="1:5" ht="23.25" x14ac:dyDescent="0.35">
      <c r="A2436" s="52" t="s">
        <v>6581</v>
      </c>
      <c r="B2436" s="53" t="s">
        <v>6582</v>
      </c>
    </row>
    <row r="2437" spans="1:5" ht="23.25" x14ac:dyDescent="0.35">
      <c r="A2437" s="52" t="s">
        <v>6583</v>
      </c>
      <c r="B2437" s="53" t="s">
        <v>6584</v>
      </c>
      <c r="C2437" s="74" t="s">
        <v>6585</v>
      </c>
    </row>
    <row r="2438" spans="1:5" ht="23.25" x14ac:dyDescent="0.35">
      <c r="A2438" s="52" t="s">
        <v>6586</v>
      </c>
      <c r="B2438" s="53" t="s">
        <v>6587</v>
      </c>
    </row>
    <row r="2439" spans="1:5" ht="23.25" x14ac:dyDescent="0.35">
      <c r="A2439" s="52" t="s">
        <v>6588</v>
      </c>
      <c r="B2439" s="53" t="s">
        <v>6589</v>
      </c>
    </row>
    <row r="2440" spans="1:5" ht="116.25" x14ac:dyDescent="0.35">
      <c r="A2440" s="93" t="s">
        <v>6590</v>
      </c>
      <c r="B2440" s="90" t="s">
        <v>6591</v>
      </c>
    </row>
    <row r="2441" spans="1:5" ht="23.25" x14ac:dyDescent="0.35">
      <c r="A2441" s="52" t="s">
        <v>6592</v>
      </c>
      <c r="B2441" s="53" t="s">
        <v>6593</v>
      </c>
      <c r="C2441" s="219" t="s">
        <v>6594</v>
      </c>
    </row>
    <row r="2442" spans="1:5" ht="23.25" x14ac:dyDescent="0.35">
      <c r="A2442" s="52" t="s">
        <v>6595</v>
      </c>
      <c r="B2442" s="53" t="s">
        <v>6596</v>
      </c>
      <c r="C2442" s="54" t="s">
        <v>6597</v>
      </c>
    </row>
    <row r="2443" spans="1:5" ht="23.25" x14ac:dyDescent="0.35">
      <c r="A2443" s="52" t="s">
        <v>6598</v>
      </c>
      <c r="B2443" s="114" t="s">
        <v>6599</v>
      </c>
      <c r="C2443" s="317"/>
      <c r="D2443" s="590" t="s">
        <v>6600</v>
      </c>
      <c r="E2443" s="590"/>
    </row>
    <row r="2444" spans="1:5" ht="23.25" x14ac:dyDescent="0.35">
      <c r="A2444" s="52" t="s">
        <v>6601</v>
      </c>
      <c r="B2444" s="53" t="s">
        <v>6602</v>
      </c>
      <c r="C2444" s="54" t="s">
        <v>6603</v>
      </c>
    </row>
    <row r="2445" spans="1:5" ht="23.25" x14ac:dyDescent="0.35">
      <c r="A2445" s="52" t="s">
        <v>6604</v>
      </c>
      <c r="B2445" s="53" t="s">
        <v>6605</v>
      </c>
      <c r="C2445" s="54" t="s">
        <v>6606</v>
      </c>
    </row>
    <row r="2446" spans="1:5" ht="23.25" x14ac:dyDescent="0.35">
      <c r="A2446" s="52" t="s">
        <v>6607</v>
      </c>
      <c r="B2446" s="591" t="s">
        <v>6608</v>
      </c>
      <c r="C2446" s="591"/>
    </row>
    <row r="2447" spans="1:5" ht="23.25" x14ac:dyDescent="0.35">
      <c r="A2447" s="52" t="s">
        <v>6609</v>
      </c>
      <c r="B2447" s="53" t="s">
        <v>6610</v>
      </c>
    </row>
    <row r="2448" spans="1:5" ht="23.25" x14ac:dyDescent="0.35">
      <c r="A2448" s="52" t="s">
        <v>6611</v>
      </c>
      <c r="B2448" s="53" t="s">
        <v>6612</v>
      </c>
    </row>
    <row r="2449" spans="1:3" ht="23.25" x14ac:dyDescent="0.35">
      <c r="A2449" s="52" t="s">
        <v>6613</v>
      </c>
      <c r="B2449" s="53" t="s">
        <v>6614</v>
      </c>
    </row>
    <row r="2450" spans="1:3" ht="23.25" x14ac:dyDescent="0.35">
      <c r="A2450" s="52" t="s">
        <v>6615</v>
      </c>
      <c r="B2450" s="53" t="s">
        <v>6616</v>
      </c>
    </row>
    <row r="2451" spans="1:3" ht="23.25" x14ac:dyDescent="0.35">
      <c r="A2451" s="52" t="s">
        <v>6617</v>
      </c>
      <c r="B2451" s="53" t="s">
        <v>6618</v>
      </c>
    </row>
    <row r="2452" spans="1:3" ht="23.25" x14ac:dyDescent="0.35">
      <c r="A2452" s="52" t="s">
        <v>6619</v>
      </c>
      <c r="B2452" s="53" t="s">
        <v>6620</v>
      </c>
    </row>
    <row r="2453" spans="1:3" ht="23.25" x14ac:dyDescent="0.35">
      <c r="A2453" s="52" t="s">
        <v>6621</v>
      </c>
      <c r="B2453" s="53" t="s">
        <v>6622</v>
      </c>
    </row>
    <row r="2454" spans="1:3" ht="23.25" x14ac:dyDescent="0.35">
      <c r="A2454" s="52" t="s">
        <v>6623</v>
      </c>
      <c r="B2454" s="53" t="s">
        <v>6624</v>
      </c>
      <c r="C2454" s="54" t="s">
        <v>6625</v>
      </c>
    </row>
    <row r="2455" spans="1:3" ht="23.25" x14ac:dyDescent="0.35">
      <c r="A2455" s="52" t="s">
        <v>6626</v>
      </c>
      <c r="B2455" s="53" t="s">
        <v>6627</v>
      </c>
    </row>
    <row r="2456" spans="1:3" ht="23.25" x14ac:dyDescent="0.35">
      <c r="A2456" s="52" t="s">
        <v>6628</v>
      </c>
      <c r="B2456" s="53" t="s">
        <v>509</v>
      </c>
    </row>
    <row r="2457" spans="1:3" ht="23.25" x14ac:dyDescent="0.35">
      <c r="A2457" s="52" t="s">
        <v>6629</v>
      </c>
      <c r="B2457" s="53" t="s">
        <v>6630</v>
      </c>
    </row>
    <row r="2458" spans="1:3" ht="23.25" x14ac:dyDescent="0.35">
      <c r="A2458" s="52" t="s">
        <v>6631</v>
      </c>
      <c r="B2458" s="53" t="s">
        <v>6632</v>
      </c>
    </row>
    <row r="2459" spans="1:3" ht="23.25" x14ac:dyDescent="0.35">
      <c r="A2459" s="52" t="s">
        <v>6633</v>
      </c>
      <c r="B2459" s="53" t="s">
        <v>6634</v>
      </c>
    </row>
    <row r="2460" spans="1:3" ht="23.25" x14ac:dyDescent="0.35">
      <c r="A2460" s="52" t="s">
        <v>6635</v>
      </c>
      <c r="B2460" s="53" t="s">
        <v>6636</v>
      </c>
      <c r="C2460" s="92" t="s">
        <v>6637</v>
      </c>
    </row>
    <row r="2461" spans="1:3" ht="23.25" x14ac:dyDescent="0.35">
      <c r="A2461" s="52" t="s">
        <v>6638</v>
      </c>
      <c r="B2461" s="53" t="s">
        <v>6639</v>
      </c>
    </row>
    <row r="2462" spans="1:3" ht="23.25" x14ac:dyDescent="0.35">
      <c r="A2462" s="52" t="s">
        <v>6640</v>
      </c>
      <c r="B2462" s="53" t="s">
        <v>6641</v>
      </c>
    </row>
    <row r="2463" spans="1:3" ht="23.25" x14ac:dyDescent="0.35">
      <c r="A2463" s="52" t="s">
        <v>6642</v>
      </c>
      <c r="B2463" s="53" t="s">
        <v>6643</v>
      </c>
    </row>
    <row r="2464" spans="1:3" ht="23.25" x14ac:dyDescent="0.35">
      <c r="A2464" s="52" t="s">
        <v>6644</v>
      </c>
      <c r="B2464" s="53" t="s">
        <v>6645</v>
      </c>
    </row>
    <row r="2465" spans="1:3" ht="23.25" x14ac:dyDescent="0.35">
      <c r="A2465" s="52" t="s">
        <v>6646</v>
      </c>
      <c r="B2465" s="53" t="s">
        <v>6647</v>
      </c>
      <c r="C2465" s="54" t="s">
        <v>4622</v>
      </c>
    </row>
    <row r="2466" spans="1:3" ht="23.25" x14ac:dyDescent="0.35">
      <c r="A2466" s="52" t="s">
        <v>6648</v>
      </c>
      <c r="B2466" s="53" t="s">
        <v>6649</v>
      </c>
    </row>
    <row r="2467" spans="1:3" ht="23.25" x14ac:dyDescent="0.35">
      <c r="A2467" s="52" t="s">
        <v>6650</v>
      </c>
      <c r="B2467" s="53" t="s">
        <v>6651</v>
      </c>
    </row>
    <row r="2468" spans="1:3" ht="23.25" x14ac:dyDescent="0.35">
      <c r="A2468" s="52" t="s">
        <v>6652</v>
      </c>
      <c r="B2468" s="53" t="s">
        <v>6653</v>
      </c>
      <c r="C2468" s="54" t="s">
        <v>6654</v>
      </c>
    </row>
    <row r="2469" spans="1:3" ht="23.25" x14ac:dyDescent="0.35">
      <c r="A2469" s="52" t="s">
        <v>6655</v>
      </c>
      <c r="B2469" s="53" t="s">
        <v>6656</v>
      </c>
    </row>
    <row r="2470" spans="1:3" ht="23.25" x14ac:dyDescent="0.35">
      <c r="A2470" s="52" t="s">
        <v>6657</v>
      </c>
      <c r="B2470" s="53" t="s">
        <v>1830</v>
      </c>
      <c r="C2470" s="54" t="s">
        <v>6658</v>
      </c>
    </row>
    <row r="2471" spans="1:3" ht="23.25" x14ac:dyDescent="0.35">
      <c r="A2471" s="52" t="s">
        <v>6659</v>
      </c>
      <c r="B2471" s="53" t="s">
        <v>6660</v>
      </c>
    </row>
    <row r="2472" spans="1:3" ht="23.25" x14ac:dyDescent="0.35">
      <c r="A2472" s="52" t="s">
        <v>6661</v>
      </c>
      <c r="B2472" s="53" t="s">
        <v>6662</v>
      </c>
    </row>
    <row r="2473" spans="1:3" ht="23.25" x14ac:dyDescent="0.35">
      <c r="A2473" s="52" t="s">
        <v>6663</v>
      </c>
      <c r="B2473" s="53" t="s">
        <v>6664</v>
      </c>
      <c r="C2473" s="54" t="s">
        <v>6665</v>
      </c>
    </row>
    <row r="2474" spans="1:3" ht="23.25" x14ac:dyDescent="0.35">
      <c r="A2474" s="52" t="s">
        <v>6666</v>
      </c>
      <c r="B2474" s="53" t="s">
        <v>6667</v>
      </c>
    </row>
    <row r="2475" spans="1:3" ht="23.25" x14ac:dyDescent="0.35">
      <c r="A2475" s="52" t="s">
        <v>6668</v>
      </c>
      <c r="B2475" s="53" t="s">
        <v>6669</v>
      </c>
    </row>
    <row r="2476" spans="1:3" ht="23.25" x14ac:dyDescent="0.35">
      <c r="A2476" s="52" t="s">
        <v>6670</v>
      </c>
      <c r="B2476" s="53" t="s">
        <v>6671</v>
      </c>
      <c r="C2476" s="54" t="s">
        <v>6672</v>
      </c>
    </row>
    <row r="2477" spans="1:3" ht="23.25" x14ac:dyDescent="0.35">
      <c r="A2477" s="52" t="s">
        <v>6673</v>
      </c>
      <c r="B2477" s="53" t="s">
        <v>6674</v>
      </c>
    </row>
    <row r="2478" spans="1:3" ht="23.25" x14ac:dyDescent="0.35">
      <c r="A2478" s="52" t="s">
        <v>6675</v>
      </c>
      <c r="B2478" s="53" t="s">
        <v>6676</v>
      </c>
      <c r="C2478" s="54" t="s">
        <v>6677</v>
      </c>
    </row>
    <row r="2479" spans="1:3" ht="23.25" x14ac:dyDescent="0.35">
      <c r="A2479" s="52" t="s">
        <v>6678</v>
      </c>
      <c r="B2479" s="53" t="s">
        <v>6679</v>
      </c>
    </row>
    <row r="2480" spans="1:3" ht="23.25" x14ac:dyDescent="0.35">
      <c r="A2480" s="52" t="s">
        <v>6680</v>
      </c>
      <c r="B2480" s="53" t="s">
        <v>6681</v>
      </c>
    </row>
    <row r="2481" spans="1:3" ht="23.25" x14ac:dyDescent="0.35">
      <c r="A2481" s="52" t="s">
        <v>6682</v>
      </c>
      <c r="B2481" s="53" t="s">
        <v>6683</v>
      </c>
      <c r="C2481" s="54" t="s">
        <v>6684</v>
      </c>
    </row>
    <row r="2482" spans="1:3" ht="23.25" x14ac:dyDescent="0.35">
      <c r="A2482" s="52" t="s">
        <v>6685</v>
      </c>
      <c r="B2482" s="53" t="s">
        <v>6686</v>
      </c>
    </row>
    <row r="2483" spans="1:3" ht="21" x14ac:dyDescent="0.35">
      <c r="A2483" s="52" t="s">
        <v>6687</v>
      </c>
      <c r="B2483" s="318" t="s">
        <v>6688</v>
      </c>
    </row>
    <row r="2484" spans="1:3" ht="23.25" x14ac:dyDescent="0.35">
      <c r="A2484" s="52" t="s">
        <v>6689</v>
      </c>
      <c r="B2484" s="53" t="s">
        <v>6690</v>
      </c>
    </row>
    <row r="2485" spans="1:3" ht="23.25" x14ac:dyDescent="0.35">
      <c r="A2485" s="52" t="s">
        <v>6691</v>
      </c>
      <c r="B2485" s="53" t="s">
        <v>6692</v>
      </c>
    </row>
    <row r="2486" spans="1:3" ht="23.25" x14ac:dyDescent="0.35">
      <c r="A2486" s="52" t="s">
        <v>6693</v>
      </c>
      <c r="B2486" s="53" t="s">
        <v>6694</v>
      </c>
      <c r="C2486" s="78" t="s">
        <v>5867</v>
      </c>
    </row>
    <row r="2487" spans="1:3" ht="23.25" x14ac:dyDescent="0.35">
      <c r="A2487" s="52" t="s">
        <v>6695</v>
      </c>
      <c r="B2487" s="53" t="s">
        <v>6696</v>
      </c>
      <c r="C2487" s="78" t="s">
        <v>6697</v>
      </c>
    </row>
    <row r="2488" spans="1:3" ht="23.25" x14ac:dyDescent="0.35">
      <c r="A2488" s="52" t="s">
        <v>6698</v>
      </c>
      <c r="B2488" s="53" t="s">
        <v>6699</v>
      </c>
    </row>
    <row r="2489" spans="1:3" ht="23.25" x14ac:dyDescent="0.35">
      <c r="A2489" s="52" t="s">
        <v>6700</v>
      </c>
      <c r="B2489" s="53" t="s">
        <v>6701</v>
      </c>
    </row>
    <row r="2490" spans="1:3" ht="23.25" x14ac:dyDescent="0.35">
      <c r="A2490" s="52" t="s">
        <v>6702</v>
      </c>
      <c r="B2490" s="53" t="s">
        <v>6703</v>
      </c>
      <c r="C2490" s="54" t="s">
        <v>6704</v>
      </c>
    </row>
    <row r="2491" spans="1:3" ht="23.25" x14ac:dyDescent="0.35">
      <c r="A2491" s="52" t="s">
        <v>6705</v>
      </c>
      <c r="B2491" s="53" t="s">
        <v>6706</v>
      </c>
      <c r="C2491" s="54" t="s">
        <v>6707</v>
      </c>
    </row>
    <row r="2492" spans="1:3" ht="23.25" x14ac:dyDescent="0.35">
      <c r="A2492" s="52" t="s">
        <v>6708</v>
      </c>
      <c r="B2492" s="53" t="s">
        <v>6709</v>
      </c>
    </row>
    <row r="2493" spans="1:3" ht="23.25" x14ac:dyDescent="0.35">
      <c r="A2493" s="52" t="s">
        <v>6710</v>
      </c>
      <c r="B2493" s="53" t="s">
        <v>6711</v>
      </c>
    </row>
    <row r="2494" spans="1:3" ht="23.25" x14ac:dyDescent="0.35">
      <c r="A2494" s="52" t="s">
        <v>6712</v>
      </c>
      <c r="B2494" s="53" t="s">
        <v>6713</v>
      </c>
    </row>
    <row r="2495" spans="1:3" ht="23.25" x14ac:dyDescent="0.35">
      <c r="A2495" s="52" t="s">
        <v>6714</v>
      </c>
      <c r="B2495" s="53" t="s">
        <v>6715</v>
      </c>
    </row>
    <row r="2496" spans="1:3" ht="23.25" x14ac:dyDescent="0.35">
      <c r="A2496" s="52" t="s">
        <v>6716</v>
      </c>
      <c r="B2496" s="53" t="s">
        <v>6717</v>
      </c>
    </row>
    <row r="2497" spans="1:5" ht="23.25" x14ac:dyDescent="0.35">
      <c r="A2497" s="52" t="s">
        <v>6718</v>
      </c>
      <c r="B2497" s="53" t="s">
        <v>6719</v>
      </c>
    </row>
    <row r="2498" spans="1:5" ht="302.25" x14ac:dyDescent="0.35">
      <c r="A2498" s="319" t="s">
        <v>6720</v>
      </c>
      <c r="B2498" s="90" t="s">
        <v>6721</v>
      </c>
    </row>
    <row r="2499" spans="1:5" ht="279" x14ac:dyDescent="0.35">
      <c r="A2499" s="311" t="s">
        <v>6722</v>
      </c>
      <c r="B2499" s="90" t="s">
        <v>6723</v>
      </c>
    </row>
    <row r="2500" spans="1:5" ht="48" x14ac:dyDescent="0.45">
      <c r="A2500" s="52" t="s">
        <v>6724</v>
      </c>
      <c r="B2500" s="90" t="s">
        <v>6725</v>
      </c>
      <c r="C2500" s="320" t="s">
        <v>6726</v>
      </c>
    </row>
    <row r="2501" spans="1:5" ht="26.25" x14ac:dyDescent="0.4">
      <c r="A2501" s="52" t="s">
        <v>6727</v>
      </c>
      <c r="B2501" s="321" t="s">
        <v>6728</v>
      </c>
    </row>
    <row r="2502" spans="1:5" ht="23.25" x14ac:dyDescent="0.35">
      <c r="A2502" s="52" t="s">
        <v>6729</v>
      </c>
      <c r="B2502" s="53" t="s">
        <v>6730</v>
      </c>
    </row>
    <row r="2503" spans="1:5" ht="23.25" x14ac:dyDescent="0.35">
      <c r="A2503" s="52" t="s">
        <v>6731</v>
      </c>
      <c r="B2503" s="53" t="s">
        <v>6732</v>
      </c>
      <c r="C2503" s="74" t="s">
        <v>6733</v>
      </c>
    </row>
    <row r="2504" spans="1:5" ht="23.25" x14ac:dyDescent="0.35">
      <c r="A2504" s="52" t="s">
        <v>6734</v>
      </c>
      <c r="B2504" s="53" t="s">
        <v>6735</v>
      </c>
    </row>
    <row r="2505" spans="1:5" ht="23.25" x14ac:dyDescent="0.35">
      <c r="A2505" s="52" t="s">
        <v>6736</v>
      </c>
      <c r="B2505" s="53" t="s">
        <v>6737</v>
      </c>
      <c r="C2505" s="100" t="s">
        <v>6738</v>
      </c>
    </row>
    <row r="2506" spans="1:5" ht="23.25" x14ac:dyDescent="0.35">
      <c r="A2506" s="52" t="s">
        <v>6739</v>
      </c>
      <c r="B2506" s="53" t="s">
        <v>6740</v>
      </c>
    </row>
    <row r="2507" spans="1:5" ht="23.25" x14ac:dyDescent="0.35">
      <c r="A2507" s="52" t="s">
        <v>6741</v>
      </c>
      <c r="B2507" s="53" t="s">
        <v>6742</v>
      </c>
    </row>
    <row r="2508" spans="1:5" ht="136.5" x14ac:dyDescent="0.35">
      <c r="A2508" s="52" t="s">
        <v>6743</v>
      </c>
      <c r="B2508" s="53" t="s">
        <v>6744</v>
      </c>
      <c r="C2508" s="78" t="s">
        <v>6745</v>
      </c>
      <c r="D2508" s="322" t="s">
        <v>6746</v>
      </c>
      <c r="E2508" s="323" t="s">
        <v>6747</v>
      </c>
    </row>
    <row r="2509" spans="1:5" ht="23.25" x14ac:dyDescent="0.35">
      <c r="A2509" s="52" t="s">
        <v>6748</v>
      </c>
      <c r="B2509" s="53" t="s">
        <v>6749</v>
      </c>
    </row>
    <row r="2510" spans="1:5" ht="23.25" x14ac:dyDescent="0.35">
      <c r="A2510" s="52" t="s">
        <v>6750</v>
      </c>
      <c r="B2510" s="53" t="s">
        <v>6751</v>
      </c>
    </row>
    <row r="2511" spans="1:5" ht="23.25" x14ac:dyDescent="0.35">
      <c r="A2511" s="52" t="s">
        <v>6752</v>
      </c>
      <c r="B2511" s="53" t="s">
        <v>6753</v>
      </c>
    </row>
    <row r="2512" spans="1:5" ht="23.25" x14ac:dyDescent="0.35">
      <c r="A2512" s="52" t="s">
        <v>6754</v>
      </c>
      <c r="B2512" s="53" t="s">
        <v>6755</v>
      </c>
    </row>
    <row r="2513" spans="1:5" ht="23.25" x14ac:dyDescent="0.35">
      <c r="A2513" s="52" t="s">
        <v>6754</v>
      </c>
      <c r="B2513" s="53" t="s">
        <v>6756</v>
      </c>
    </row>
    <row r="2514" spans="1:5" ht="23.25" x14ac:dyDescent="0.35">
      <c r="A2514" s="52" t="s">
        <v>6757</v>
      </c>
      <c r="B2514" s="53" t="s">
        <v>6758</v>
      </c>
    </row>
    <row r="2515" spans="1:5" ht="23.25" x14ac:dyDescent="0.35">
      <c r="A2515" s="52" t="s">
        <v>6759</v>
      </c>
      <c r="B2515" s="53" t="s">
        <v>6760</v>
      </c>
    </row>
    <row r="2516" spans="1:5" ht="23.25" x14ac:dyDescent="0.35">
      <c r="A2516" s="52" t="s">
        <v>6761</v>
      </c>
      <c r="B2516" s="53" t="s">
        <v>6762</v>
      </c>
    </row>
    <row r="2517" spans="1:5" ht="23.25" x14ac:dyDescent="0.35">
      <c r="A2517" s="52" t="s">
        <v>6763</v>
      </c>
      <c r="B2517" s="53" t="s">
        <v>6764</v>
      </c>
    </row>
    <row r="2518" spans="1:5" ht="23.25" x14ac:dyDescent="0.35">
      <c r="A2518" s="52" t="s">
        <v>6765</v>
      </c>
      <c r="B2518" s="53" t="s">
        <v>6766</v>
      </c>
    </row>
    <row r="2519" spans="1:5" ht="23.25" x14ac:dyDescent="0.35">
      <c r="A2519" s="52" t="s">
        <v>6767</v>
      </c>
      <c r="B2519" s="53" t="s">
        <v>6768</v>
      </c>
    </row>
    <row r="2520" spans="1:5" ht="23.25" x14ac:dyDescent="0.35">
      <c r="A2520" s="52" t="s">
        <v>6769</v>
      </c>
      <c r="B2520" s="53" t="s">
        <v>6770</v>
      </c>
    </row>
    <row r="2521" spans="1:5" ht="23.25" x14ac:dyDescent="0.35">
      <c r="A2521" s="52" t="s">
        <v>6771</v>
      </c>
      <c r="B2521" s="53" t="s">
        <v>6772</v>
      </c>
      <c r="C2521" s="306" t="s">
        <v>6614</v>
      </c>
    </row>
    <row r="2522" spans="1:5" ht="23.25" x14ac:dyDescent="0.35">
      <c r="A2522" s="52" t="s">
        <v>6773</v>
      </c>
      <c r="B2522" s="53" t="s">
        <v>6774</v>
      </c>
      <c r="C2522" s="54" t="s">
        <v>6775</v>
      </c>
      <c r="D2522" s="55" t="s">
        <v>6776</v>
      </c>
      <c r="E2522" s="273" t="s">
        <v>6777</v>
      </c>
    </row>
    <row r="2523" spans="1:5" ht="23.25" x14ac:dyDescent="0.35">
      <c r="A2523" s="52" t="s">
        <v>6778</v>
      </c>
      <c r="B2523" s="53" t="s">
        <v>6779</v>
      </c>
      <c r="C2523" s="54" t="s">
        <v>6780</v>
      </c>
    </row>
    <row r="2524" spans="1:5" ht="23.25" x14ac:dyDescent="0.35">
      <c r="A2524" s="52" t="s">
        <v>6781</v>
      </c>
      <c r="B2524" s="53" t="s">
        <v>6782</v>
      </c>
    </row>
    <row r="2525" spans="1:5" ht="23.25" x14ac:dyDescent="0.35">
      <c r="A2525" s="52" t="s">
        <v>6783</v>
      </c>
      <c r="B2525" s="53" t="s">
        <v>6784</v>
      </c>
      <c r="C2525" s="54" t="s">
        <v>6785</v>
      </c>
    </row>
    <row r="2526" spans="1:5" ht="23.25" x14ac:dyDescent="0.35">
      <c r="A2526" s="52" t="s">
        <v>6786</v>
      </c>
      <c r="B2526" s="53" t="s">
        <v>6787</v>
      </c>
      <c r="C2526" s="54" t="s">
        <v>6788</v>
      </c>
    </row>
    <row r="2527" spans="1:5" ht="23.25" x14ac:dyDescent="0.35">
      <c r="A2527" s="52" t="s">
        <v>6789</v>
      </c>
      <c r="B2527" s="53" t="s">
        <v>6790</v>
      </c>
    </row>
    <row r="2528" spans="1:5" ht="23.25" x14ac:dyDescent="0.35">
      <c r="A2528" s="52" t="s">
        <v>6791</v>
      </c>
      <c r="B2528" s="53" t="s">
        <v>6792</v>
      </c>
    </row>
    <row r="2529" spans="1:3" ht="23.25" x14ac:dyDescent="0.35">
      <c r="A2529" s="52" t="s">
        <v>6793</v>
      </c>
      <c r="B2529" s="53" t="s">
        <v>6794</v>
      </c>
    </row>
    <row r="2530" spans="1:3" ht="23.25" x14ac:dyDescent="0.35">
      <c r="A2530" s="52" t="s">
        <v>6795</v>
      </c>
      <c r="B2530" s="53" t="s">
        <v>6796</v>
      </c>
    </row>
    <row r="2531" spans="1:3" ht="23.25" x14ac:dyDescent="0.35">
      <c r="A2531" s="52" t="s">
        <v>6797</v>
      </c>
      <c r="B2531" s="53" t="s">
        <v>6798</v>
      </c>
    </row>
    <row r="2532" spans="1:3" ht="23.25" x14ac:dyDescent="0.35">
      <c r="A2532" s="52" t="s">
        <v>6799</v>
      </c>
      <c r="B2532" s="53" t="s">
        <v>6800</v>
      </c>
    </row>
    <row r="2533" spans="1:3" ht="23.25" x14ac:dyDescent="0.35">
      <c r="A2533" s="52" t="s">
        <v>6801</v>
      </c>
      <c r="B2533" s="53" t="s">
        <v>6802</v>
      </c>
      <c r="C2533" s="54" t="s">
        <v>6803</v>
      </c>
    </row>
    <row r="2534" spans="1:3" ht="23.25" x14ac:dyDescent="0.35">
      <c r="A2534" s="52" t="s">
        <v>6804</v>
      </c>
      <c r="B2534" s="53" t="s">
        <v>6805</v>
      </c>
      <c r="C2534" s="185" t="s">
        <v>6806</v>
      </c>
    </row>
    <row r="2535" spans="1:3" ht="21" x14ac:dyDescent="0.35">
      <c r="A2535" s="52" t="s">
        <v>6807</v>
      </c>
      <c r="B2535" s="324" t="s">
        <v>6808</v>
      </c>
    </row>
    <row r="2536" spans="1:3" ht="26.25" x14ac:dyDescent="0.35">
      <c r="A2536" s="52" t="s">
        <v>6809</v>
      </c>
      <c r="B2536" s="53" t="s">
        <v>6810</v>
      </c>
      <c r="C2536" s="325" t="s">
        <v>6811</v>
      </c>
    </row>
    <row r="2537" spans="1:3" ht="26.25" x14ac:dyDescent="0.4">
      <c r="A2537" s="52" t="s">
        <v>6812</v>
      </c>
      <c r="B2537" s="326" t="s">
        <v>6813</v>
      </c>
    </row>
    <row r="2538" spans="1:3" ht="23.25" x14ac:dyDescent="0.35">
      <c r="A2538" s="52" t="s">
        <v>6814</v>
      </c>
      <c r="B2538" s="53" t="s">
        <v>6815</v>
      </c>
    </row>
    <row r="2539" spans="1:3" ht="23.25" x14ac:dyDescent="0.35">
      <c r="A2539" s="52" t="s">
        <v>6816</v>
      </c>
      <c r="B2539" s="53" t="s">
        <v>6817</v>
      </c>
      <c r="C2539" s="306" t="s">
        <v>6818</v>
      </c>
    </row>
    <row r="2540" spans="1:3" ht="23.25" x14ac:dyDescent="0.35">
      <c r="A2540" s="52" t="s">
        <v>6819</v>
      </c>
      <c r="B2540" s="53" t="s">
        <v>6820</v>
      </c>
    </row>
    <row r="2541" spans="1:3" ht="23.25" x14ac:dyDescent="0.35">
      <c r="A2541" s="52" t="s">
        <v>6821</v>
      </c>
      <c r="B2541" s="53" t="s">
        <v>6822</v>
      </c>
    </row>
    <row r="2542" spans="1:3" ht="23.25" x14ac:dyDescent="0.35">
      <c r="A2542" s="52" t="s">
        <v>6823</v>
      </c>
      <c r="B2542" s="53" t="s">
        <v>6824</v>
      </c>
    </row>
    <row r="2543" spans="1:3" ht="23.25" x14ac:dyDescent="0.35">
      <c r="A2543" s="52" t="s">
        <v>6825</v>
      </c>
      <c r="B2543" s="53" t="s">
        <v>6826</v>
      </c>
    </row>
    <row r="2544" spans="1:3" ht="23.25" x14ac:dyDescent="0.35">
      <c r="A2544" s="52" t="s">
        <v>6827</v>
      </c>
      <c r="B2544" s="53" t="s">
        <v>6828</v>
      </c>
      <c r="C2544" s="54" t="s">
        <v>6829</v>
      </c>
    </row>
    <row r="2545" spans="1:4" ht="23.25" x14ac:dyDescent="0.35">
      <c r="A2545" s="52" t="s">
        <v>6830</v>
      </c>
      <c r="B2545" s="53" t="s">
        <v>6831</v>
      </c>
    </row>
    <row r="2546" spans="1:4" ht="23.25" x14ac:dyDescent="0.35">
      <c r="A2546" s="52" t="s">
        <v>6830</v>
      </c>
      <c r="B2546" s="53" t="s">
        <v>6832</v>
      </c>
    </row>
    <row r="2547" spans="1:4" ht="23.25" x14ac:dyDescent="0.35">
      <c r="A2547" s="52" t="s">
        <v>6833</v>
      </c>
      <c r="B2547" s="53" t="s">
        <v>6834</v>
      </c>
    </row>
    <row r="2548" spans="1:4" ht="21" x14ac:dyDescent="0.35">
      <c r="A2548" s="52" t="s">
        <v>6835</v>
      </c>
      <c r="B2548" s="318" t="s">
        <v>6836</v>
      </c>
    </row>
    <row r="2549" spans="1:4" ht="21" x14ac:dyDescent="0.35">
      <c r="A2549" s="52" t="s">
        <v>6837</v>
      </c>
      <c r="B2549" s="318" t="s">
        <v>6838</v>
      </c>
    </row>
    <row r="2550" spans="1:4" ht="23.25" x14ac:dyDescent="0.35">
      <c r="A2550" s="52" t="s">
        <v>6839</v>
      </c>
      <c r="B2550" s="53" t="s">
        <v>6840</v>
      </c>
    </row>
    <row r="2551" spans="1:4" ht="23.25" x14ac:dyDescent="0.35">
      <c r="A2551" s="52" t="s">
        <v>6841</v>
      </c>
      <c r="B2551" s="53" t="s">
        <v>6842</v>
      </c>
    </row>
    <row r="2552" spans="1:4" ht="23.25" x14ac:dyDescent="0.35">
      <c r="A2552" s="52" t="s">
        <v>6843</v>
      </c>
      <c r="B2552" s="53" t="s">
        <v>6844</v>
      </c>
    </row>
    <row r="2553" spans="1:4" ht="23.25" x14ac:dyDescent="0.35">
      <c r="A2553" s="52" t="s">
        <v>6845</v>
      </c>
      <c r="B2553" s="53" t="s">
        <v>6846</v>
      </c>
    </row>
    <row r="2554" spans="1:4" ht="23.25" x14ac:dyDescent="0.35">
      <c r="A2554" s="52" t="s">
        <v>6847</v>
      </c>
      <c r="B2554" s="53" t="s">
        <v>6848</v>
      </c>
    </row>
    <row r="2555" spans="1:4" ht="23.25" x14ac:dyDescent="0.35">
      <c r="A2555" s="52" t="s">
        <v>6849</v>
      </c>
      <c r="B2555" s="53" t="s">
        <v>6850</v>
      </c>
    </row>
    <row r="2556" spans="1:4" ht="23.25" x14ac:dyDescent="0.35">
      <c r="A2556" s="52" t="s">
        <v>6851</v>
      </c>
      <c r="B2556" s="53" t="s">
        <v>6852</v>
      </c>
    </row>
    <row r="2557" spans="1:4" ht="23.25" x14ac:dyDescent="0.35">
      <c r="A2557" s="52" t="s">
        <v>6853</v>
      </c>
      <c r="B2557" s="53" t="s">
        <v>6854</v>
      </c>
      <c r="C2557" s="78" t="s">
        <v>6855</v>
      </c>
      <c r="D2557" s="327" t="s">
        <v>6856</v>
      </c>
    </row>
    <row r="2558" spans="1:4" ht="21" x14ac:dyDescent="0.35">
      <c r="A2558" s="52" t="s">
        <v>6857</v>
      </c>
      <c r="B2558" s="328" t="s">
        <v>6855</v>
      </c>
    </row>
    <row r="2559" spans="1:4" ht="23.25" x14ac:dyDescent="0.35">
      <c r="A2559" s="52" t="s">
        <v>6858</v>
      </c>
      <c r="B2559" s="53" t="s">
        <v>6859</v>
      </c>
      <c r="C2559" s="54" t="s">
        <v>6860</v>
      </c>
    </row>
    <row r="2560" spans="1:4" ht="23.25" x14ac:dyDescent="0.35">
      <c r="A2560" s="52" t="s">
        <v>6861</v>
      </c>
      <c r="B2560" s="53" t="s">
        <v>6862</v>
      </c>
      <c r="C2560" s="54" t="s">
        <v>6863</v>
      </c>
    </row>
    <row r="2561" spans="1:3" ht="23.25" x14ac:dyDescent="0.35">
      <c r="A2561" s="52" t="s">
        <v>6864</v>
      </c>
      <c r="B2561" s="53" t="s">
        <v>6865</v>
      </c>
    </row>
    <row r="2562" spans="1:3" ht="23.25" x14ac:dyDescent="0.35">
      <c r="A2562" s="52" t="s">
        <v>6866</v>
      </c>
      <c r="B2562" s="53" t="s">
        <v>6867</v>
      </c>
    </row>
    <row r="2563" spans="1:3" ht="23.25" x14ac:dyDescent="0.35">
      <c r="A2563" s="52" t="s">
        <v>6868</v>
      </c>
      <c r="B2563" s="53" t="s">
        <v>6869</v>
      </c>
    </row>
    <row r="2564" spans="1:3" ht="23.25" x14ac:dyDescent="0.35">
      <c r="A2564" s="52" t="s">
        <v>6870</v>
      </c>
      <c r="B2564" s="53" t="s">
        <v>6871</v>
      </c>
    </row>
    <row r="2565" spans="1:3" ht="23.25" x14ac:dyDescent="0.35">
      <c r="A2565" s="52" t="s">
        <v>6872</v>
      </c>
      <c r="B2565" s="53" t="s">
        <v>6873</v>
      </c>
    </row>
    <row r="2566" spans="1:3" ht="23.25" x14ac:dyDescent="0.35">
      <c r="A2566" s="52" t="s">
        <v>6874</v>
      </c>
      <c r="B2566" s="53" t="s">
        <v>6826</v>
      </c>
    </row>
    <row r="2567" spans="1:3" ht="23.25" x14ac:dyDescent="0.35">
      <c r="A2567" s="52" t="s">
        <v>6875</v>
      </c>
      <c r="B2567" s="53" t="s">
        <v>6832</v>
      </c>
    </row>
    <row r="2568" spans="1:3" ht="23.25" x14ac:dyDescent="0.35">
      <c r="A2568" s="52" t="s">
        <v>6876</v>
      </c>
      <c r="B2568" s="53" t="s">
        <v>6877</v>
      </c>
    </row>
    <row r="2569" spans="1:3" ht="23.25" x14ac:dyDescent="0.35">
      <c r="A2569" s="52" t="s">
        <v>6294</v>
      </c>
      <c r="B2569" s="53" t="s">
        <v>6295</v>
      </c>
    </row>
    <row r="2570" spans="1:3" ht="23.25" x14ac:dyDescent="0.35">
      <c r="A2570" s="52" t="s">
        <v>6878</v>
      </c>
      <c r="B2570" s="53" t="s">
        <v>6879</v>
      </c>
    </row>
    <row r="2571" spans="1:3" ht="23.25" x14ac:dyDescent="0.35">
      <c r="A2571" s="52" t="s">
        <v>6880</v>
      </c>
      <c r="B2571" s="53" t="s">
        <v>6881</v>
      </c>
    </row>
    <row r="2572" spans="1:3" ht="23.25" x14ac:dyDescent="0.35">
      <c r="A2572" s="52" t="s">
        <v>6882</v>
      </c>
      <c r="B2572" s="53" t="s">
        <v>6883</v>
      </c>
    </row>
    <row r="2573" spans="1:3" ht="23.25" x14ac:dyDescent="0.35">
      <c r="A2573" s="52" t="s">
        <v>6884</v>
      </c>
      <c r="B2573" s="53" t="s">
        <v>6885</v>
      </c>
      <c r="C2573" s="54" t="s">
        <v>6886</v>
      </c>
    </row>
    <row r="2574" spans="1:3" ht="23.25" x14ac:dyDescent="0.35">
      <c r="A2574" s="52" t="s">
        <v>6887</v>
      </c>
      <c r="B2574" s="53" t="s">
        <v>6888</v>
      </c>
      <c r="C2574" s="54" t="s">
        <v>6889</v>
      </c>
    </row>
    <row r="2575" spans="1:3" ht="23.25" x14ac:dyDescent="0.35">
      <c r="A2575" s="52" t="s">
        <v>6890</v>
      </c>
      <c r="B2575" s="53" t="s">
        <v>6891</v>
      </c>
    </row>
    <row r="2576" spans="1:3" ht="23.25" x14ac:dyDescent="0.35">
      <c r="A2576" s="52" t="s">
        <v>6892</v>
      </c>
      <c r="B2576" s="53" t="s">
        <v>6893</v>
      </c>
      <c r="C2576" s="74" t="s">
        <v>6894</v>
      </c>
    </row>
    <row r="2577" spans="1:3" ht="23.25" x14ac:dyDescent="0.35">
      <c r="A2577" s="52" t="s">
        <v>6895</v>
      </c>
      <c r="B2577" s="53" t="s">
        <v>6896</v>
      </c>
    </row>
    <row r="2578" spans="1:3" ht="23.25" x14ac:dyDescent="0.35">
      <c r="A2578" s="52" t="s">
        <v>6897</v>
      </c>
      <c r="B2578" s="53" t="s">
        <v>6898</v>
      </c>
      <c r="C2578" s="54" t="s">
        <v>6899</v>
      </c>
    </row>
    <row r="2579" spans="1:3" ht="23.25" x14ac:dyDescent="0.35">
      <c r="A2579" s="52" t="s">
        <v>6900</v>
      </c>
      <c r="B2579" s="53" t="s">
        <v>6901</v>
      </c>
    </row>
    <row r="2580" spans="1:3" ht="23.25" x14ac:dyDescent="0.35">
      <c r="A2580" s="52" t="s">
        <v>6902</v>
      </c>
      <c r="B2580" s="53" t="s">
        <v>6903</v>
      </c>
    </row>
    <row r="2581" spans="1:3" ht="23.25" x14ac:dyDescent="0.35">
      <c r="A2581" s="52" t="s">
        <v>6904</v>
      </c>
      <c r="B2581" s="53" t="s">
        <v>6905</v>
      </c>
    </row>
    <row r="2582" spans="1:3" ht="23.25" x14ac:dyDescent="0.35">
      <c r="A2582" s="52" t="s">
        <v>6906</v>
      </c>
      <c r="B2582" s="53" t="s">
        <v>6907</v>
      </c>
    </row>
    <row r="2583" spans="1:3" ht="23.25" x14ac:dyDescent="0.35">
      <c r="A2583" s="52" t="s">
        <v>6908</v>
      </c>
      <c r="B2583" s="53" t="s">
        <v>529</v>
      </c>
    </row>
    <row r="2584" spans="1:3" ht="23.25" x14ac:dyDescent="0.35">
      <c r="A2584" s="52" t="s">
        <v>6909</v>
      </c>
      <c r="B2584" s="53" t="s">
        <v>6910</v>
      </c>
      <c r="C2584" s="54" t="s">
        <v>6911</v>
      </c>
    </row>
    <row r="2585" spans="1:3" ht="23.25" x14ac:dyDescent="0.35">
      <c r="A2585" s="52" t="s">
        <v>6912</v>
      </c>
      <c r="B2585" s="53" t="s">
        <v>6913</v>
      </c>
      <c r="C2585" s="74" t="s">
        <v>6914</v>
      </c>
    </row>
    <row r="2586" spans="1:3" ht="23.25" x14ac:dyDescent="0.35">
      <c r="A2586" s="52" t="s">
        <v>6915</v>
      </c>
      <c r="B2586" s="53" t="s">
        <v>6916</v>
      </c>
    </row>
    <row r="2587" spans="1:3" ht="23.25" x14ac:dyDescent="0.35">
      <c r="A2587" s="52" t="s">
        <v>6917</v>
      </c>
      <c r="B2587" s="53" t="s">
        <v>6918</v>
      </c>
    </row>
    <row r="2588" spans="1:3" ht="23.25" x14ac:dyDescent="0.35">
      <c r="A2588" s="52" t="s">
        <v>6919</v>
      </c>
      <c r="B2588" s="53" t="s">
        <v>6920</v>
      </c>
      <c r="C2588" s="54" t="s">
        <v>6921</v>
      </c>
    </row>
    <row r="2589" spans="1:3" ht="23.25" x14ac:dyDescent="0.35">
      <c r="A2589" s="52" t="s">
        <v>6922</v>
      </c>
      <c r="B2589" s="53" t="s">
        <v>6923</v>
      </c>
    </row>
    <row r="2590" spans="1:3" ht="23.25" x14ac:dyDescent="0.35">
      <c r="A2590" s="52" t="s">
        <v>6924</v>
      </c>
      <c r="B2590" s="53" t="s">
        <v>6925</v>
      </c>
    </row>
    <row r="2591" spans="1:3" ht="23.25" x14ac:dyDescent="0.35">
      <c r="A2591" s="52" t="s">
        <v>6926</v>
      </c>
      <c r="B2591" s="53" t="s">
        <v>6927</v>
      </c>
    </row>
    <row r="2592" spans="1:3" ht="23.25" x14ac:dyDescent="0.35">
      <c r="A2592" s="52" t="s">
        <v>6928</v>
      </c>
      <c r="B2592" s="53" t="s">
        <v>6929</v>
      </c>
    </row>
    <row r="2593" spans="1:3" ht="23.25" x14ac:dyDescent="0.35">
      <c r="A2593" s="52" t="s">
        <v>6930</v>
      </c>
      <c r="B2593" s="53" t="s">
        <v>6931</v>
      </c>
    </row>
    <row r="2594" spans="1:3" ht="23.25" x14ac:dyDescent="0.35">
      <c r="A2594" s="52" t="s">
        <v>6932</v>
      </c>
      <c r="B2594" s="53" t="s">
        <v>6569</v>
      </c>
      <c r="C2594" s="54" t="s">
        <v>6933</v>
      </c>
    </row>
    <row r="2595" spans="1:3" ht="23.25" x14ac:dyDescent="0.35">
      <c r="A2595" s="52" t="s">
        <v>6934</v>
      </c>
      <c r="B2595" s="53" t="s">
        <v>6935</v>
      </c>
    </row>
    <row r="2596" spans="1:3" ht="23.25" x14ac:dyDescent="0.35">
      <c r="A2596" s="52" t="s">
        <v>6936</v>
      </c>
      <c r="B2596" s="53" t="s">
        <v>6937</v>
      </c>
    </row>
    <row r="2597" spans="1:3" ht="23.25" x14ac:dyDescent="0.35">
      <c r="A2597" s="52" t="s">
        <v>6938</v>
      </c>
      <c r="B2597" s="53" t="s">
        <v>6939</v>
      </c>
    </row>
    <row r="2598" spans="1:3" ht="23.25" x14ac:dyDescent="0.35">
      <c r="A2598" s="52" t="s">
        <v>6940</v>
      </c>
      <c r="B2598" s="53" t="s">
        <v>6941</v>
      </c>
    </row>
    <row r="2599" spans="1:3" ht="23.25" x14ac:dyDescent="0.35">
      <c r="A2599" s="52" t="s">
        <v>6942</v>
      </c>
      <c r="B2599" s="53" t="s">
        <v>6943</v>
      </c>
      <c r="C2599" s="54" t="s">
        <v>6944</v>
      </c>
    </row>
    <row r="2600" spans="1:3" ht="23.25" x14ac:dyDescent="0.35">
      <c r="A2600" s="52" t="s">
        <v>6945</v>
      </c>
      <c r="B2600" s="53" t="s">
        <v>6946</v>
      </c>
    </row>
    <row r="2601" spans="1:3" ht="21" x14ac:dyDescent="0.35">
      <c r="A2601" s="52" t="s">
        <v>6947</v>
      </c>
      <c r="B2601" s="329" t="s">
        <v>6948</v>
      </c>
    </row>
    <row r="2602" spans="1:3" ht="23.25" x14ac:dyDescent="0.35">
      <c r="A2602" s="52" t="s">
        <v>6949</v>
      </c>
      <c r="B2602" s="53" t="s">
        <v>6950</v>
      </c>
    </row>
    <row r="2603" spans="1:3" ht="21" x14ac:dyDescent="0.35">
      <c r="A2603" s="52" t="s">
        <v>6951</v>
      </c>
      <c r="B2603" s="329" t="s">
        <v>6952</v>
      </c>
    </row>
    <row r="2604" spans="1:3" ht="23.25" x14ac:dyDescent="0.35">
      <c r="A2604" s="52" t="s">
        <v>6953</v>
      </c>
      <c r="B2604" s="53" t="s">
        <v>6954</v>
      </c>
    </row>
    <row r="2605" spans="1:3" ht="23.25" x14ac:dyDescent="0.35">
      <c r="A2605" s="52" t="s">
        <v>6955</v>
      </c>
      <c r="B2605" s="53" t="s">
        <v>6956</v>
      </c>
    </row>
    <row r="2606" spans="1:3" ht="23.25" x14ac:dyDescent="0.35">
      <c r="A2606" s="52" t="s">
        <v>6957</v>
      </c>
      <c r="B2606" s="53" t="s">
        <v>6958</v>
      </c>
      <c r="C2606" s="54" t="s">
        <v>6959</v>
      </c>
    </row>
    <row r="2607" spans="1:3" ht="23.25" x14ac:dyDescent="0.35">
      <c r="A2607" s="52" t="s">
        <v>6960</v>
      </c>
      <c r="B2607" s="53" t="s">
        <v>6961</v>
      </c>
      <c r="C2607" s="54" t="s">
        <v>6962</v>
      </c>
    </row>
    <row r="2608" spans="1:3" ht="23.25" x14ac:dyDescent="0.35">
      <c r="A2608" s="52" t="s">
        <v>6963</v>
      </c>
      <c r="B2608" s="53" t="s">
        <v>6964</v>
      </c>
    </row>
    <row r="2609" spans="1:3" ht="42" x14ac:dyDescent="0.35">
      <c r="A2609" s="184" t="s">
        <v>6965</v>
      </c>
      <c r="B2609" s="53" t="s">
        <v>6966</v>
      </c>
    </row>
    <row r="2610" spans="1:3" ht="23.25" x14ac:dyDescent="0.35">
      <c r="A2610" s="52" t="s">
        <v>6967</v>
      </c>
      <c r="B2610" s="53" t="s">
        <v>6968</v>
      </c>
      <c r="C2610" s="54" t="s">
        <v>6969</v>
      </c>
    </row>
    <row r="2611" spans="1:3" ht="23.25" x14ac:dyDescent="0.35">
      <c r="A2611" s="52" t="s">
        <v>6970</v>
      </c>
      <c r="B2611" s="53" t="s">
        <v>6971</v>
      </c>
    </row>
    <row r="2612" spans="1:3" ht="23.25" x14ac:dyDescent="0.35">
      <c r="A2612" s="52" t="s">
        <v>6972</v>
      </c>
      <c r="B2612" s="53" t="s">
        <v>6973</v>
      </c>
    </row>
    <row r="2613" spans="1:3" ht="23.25" x14ac:dyDescent="0.35">
      <c r="A2613" s="52" t="s">
        <v>6974</v>
      </c>
      <c r="B2613" s="53" t="s">
        <v>6975</v>
      </c>
      <c r="C2613" s="54" t="s">
        <v>6976</v>
      </c>
    </row>
    <row r="2614" spans="1:3" ht="23.25" x14ac:dyDescent="0.35">
      <c r="A2614" s="52" t="s">
        <v>6977</v>
      </c>
      <c r="B2614" s="53" t="s">
        <v>6978</v>
      </c>
    </row>
    <row r="2615" spans="1:3" ht="23.25" x14ac:dyDescent="0.35">
      <c r="A2615" s="52" t="s">
        <v>6977</v>
      </c>
      <c r="B2615" s="53" t="s">
        <v>6979</v>
      </c>
    </row>
    <row r="2616" spans="1:3" ht="23.25" x14ac:dyDescent="0.35">
      <c r="A2616" s="52" t="s">
        <v>6977</v>
      </c>
      <c r="B2616" s="53" t="s">
        <v>6980</v>
      </c>
    </row>
    <row r="2617" spans="1:3" ht="23.25" x14ac:dyDescent="0.35">
      <c r="A2617" s="52" t="s">
        <v>6981</v>
      </c>
      <c r="B2617" s="53" t="s">
        <v>6982</v>
      </c>
    </row>
    <row r="2618" spans="1:3" ht="23.25" x14ac:dyDescent="0.35">
      <c r="A2618" s="52" t="s">
        <v>6983</v>
      </c>
      <c r="B2618" s="53" t="s">
        <v>6984</v>
      </c>
      <c r="C2618" s="54" t="s">
        <v>6985</v>
      </c>
    </row>
    <row r="2619" spans="1:3" ht="23.25" x14ac:dyDescent="0.35">
      <c r="A2619" s="52" t="s">
        <v>6986</v>
      </c>
      <c r="B2619" s="53" t="s">
        <v>6987</v>
      </c>
    </row>
    <row r="2620" spans="1:3" ht="23.25" x14ac:dyDescent="0.35">
      <c r="A2620" s="52" t="s">
        <v>6988</v>
      </c>
      <c r="B2620" s="53" t="s">
        <v>6989</v>
      </c>
    </row>
    <row r="2621" spans="1:3" ht="23.25" x14ac:dyDescent="0.35">
      <c r="A2621" s="52" t="s">
        <v>6990</v>
      </c>
      <c r="B2621" s="90" t="s">
        <v>6991</v>
      </c>
    </row>
    <row r="2622" spans="1:3" ht="23.25" x14ac:dyDescent="0.35">
      <c r="A2622" s="52" t="s">
        <v>6992</v>
      </c>
      <c r="B2622" s="53" t="s">
        <v>6993</v>
      </c>
      <c r="C2622" s="100" t="s">
        <v>6994</v>
      </c>
    </row>
    <row r="2623" spans="1:3" ht="23.25" x14ac:dyDescent="0.35">
      <c r="A2623" s="52" t="s">
        <v>6995</v>
      </c>
      <c r="B2623" s="53" t="s">
        <v>6996</v>
      </c>
    </row>
    <row r="2624" spans="1:3" ht="23.25" x14ac:dyDescent="0.35">
      <c r="A2624" s="52" t="s">
        <v>6997</v>
      </c>
      <c r="B2624" s="53" t="s">
        <v>6998</v>
      </c>
    </row>
    <row r="2625" spans="1:3" ht="23.25" x14ac:dyDescent="0.35">
      <c r="A2625" s="52" t="s">
        <v>6999</v>
      </c>
      <c r="B2625" s="53" t="s">
        <v>7000</v>
      </c>
    </row>
    <row r="2626" spans="1:3" ht="186" x14ac:dyDescent="0.35">
      <c r="A2626" s="93" t="s">
        <v>7001</v>
      </c>
      <c r="B2626" s="90" t="s">
        <v>7002</v>
      </c>
    </row>
    <row r="2627" spans="1:3" ht="23.25" x14ac:dyDescent="0.35">
      <c r="A2627" s="52" t="s">
        <v>7003</v>
      </c>
      <c r="B2627" s="53" t="s">
        <v>7004</v>
      </c>
    </row>
    <row r="2628" spans="1:3" ht="23.25" x14ac:dyDescent="0.35">
      <c r="A2628" s="52" t="s">
        <v>7005</v>
      </c>
      <c r="B2628" s="53" t="s">
        <v>7006</v>
      </c>
      <c r="C2628" s="119" t="s">
        <v>7007</v>
      </c>
    </row>
    <row r="2629" spans="1:3" ht="23.25" x14ac:dyDescent="0.35">
      <c r="A2629" s="52" t="s">
        <v>7008</v>
      </c>
      <c r="B2629" s="53" t="s">
        <v>7009</v>
      </c>
    </row>
    <row r="2630" spans="1:3" ht="23.25" x14ac:dyDescent="0.35">
      <c r="A2630" s="52" t="s">
        <v>7010</v>
      </c>
      <c r="B2630" s="53" t="s">
        <v>7011</v>
      </c>
    </row>
    <row r="2631" spans="1:3" ht="23.25" x14ac:dyDescent="0.35">
      <c r="A2631" s="52" t="s">
        <v>7012</v>
      </c>
      <c r="B2631" s="53" t="s">
        <v>7013</v>
      </c>
      <c r="C2631" s="54" t="s">
        <v>7014</v>
      </c>
    </row>
    <row r="2632" spans="1:3" ht="23.25" x14ac:dyDescent="0.35">
      <c r="A2632" s="52" t="s">
        <v>7015</v>
      </c>
      <c r="B2632" s="53" t="s">
        <v>7016</v>
      </c>
    </row>
    <row r="2633" spans="1:3" ht="23.25" x14ac:dyDescent="0.35">
      <c r="A2633" s="52" t="s">
        <v>7017</v>
      </c>
      <c r="B2633" s="53" t="s">
        <v>7018</v>
      </c>
      <c r="C2633" s="54" t="s">
        <v>7019</v>
      </c>
    </row>
    <row r="2634" spans="1:3" ht="23.25" x14ac:dyDescent="0.35">
      <c r="A2634" s="52" t="s">
        <v>7020</v>
      </c>
      <c r="B2634" s="53" t="s">
        <v>7021</v>
      </c>
    </row>
    <row r="2635" spans="1:3" ht="23.25" x14ac:dyDescent="0.35">
      <c r="A2635" s="52" t="s">
        <v>7022</v>
      </c>
      <c r="B2635" s="53" t="s">
        <v>7023</v>
      </c>
    </row>
    <row r="2636" spans="1:3" ht="23.25" x14ac:dyDescent="0.35">
      <c r="A2636" s="52" t="s">
        <v>7024</v>
      </c>
    </row>
    <row r="2637" spans="1:3" ht="23.25" x14ac:dyDescent="0.35">
      <c r="A2637" s="52" t="s">
        <v>7025</v>
      </c>
      <c r="B2637" s="53" t="s">
        <v>7026</v>
      </c>
    </row>
    <row r="2638" spans="1:3" ht="23.25" x14ac:dyDescent="0.35">
      <c r="A2638" s="52" t="s">
        <v>7027</v>
      </c>
      <c r="B2638" s="53" t="s">
        <v>7028</v>
      </c>
    </row>
    <row r="2639" spans="1:3" ht="23.25" x14ac:dyDescent="0.35">
      <c r="A2639" s="52" t="s">
        <v>7029</v>
      </c>
      <c r="B2639" s="53" t="s">
        <v>7030</v>
      </c>
      <c r="C2639" s="100" t="s">
        <v>7031</v>
      </c>
    </row>
    <row r="2640" spans="1:3" ht="23.25" x14ac:dyDescent="0.35">
      <c r="A2640" s="52" t="s">
        <v>7032</v>
      </c>
      <c r="B2640" s="53" t="s">
        <v>7033</v>
      </c>
    </row>
    <row r="2641" spans="1:5" ht="23.25" x14ac:dyDescent="0.35">
      <c r="A2641" s="52" t="s">
        <v>7034</v>
      </c>
      <c r="B2641" s="53" t="s">
        <v>7035</v>
      </c>
    </row>
    <row r="2642" spans="1:5" ht="23.25" x14ac:dyDescent="0.35">
      <c r="A2642" s="52" t="s">
        <v>7036</v>
      </c>
      <c r="B2642" s="53" t="s">
        <v>7037</v>
      </c>
      <c r="C2642" s="54" t="s">
        <v>7038</v>
      </c>
    </row>
    <row r="2643" spans="1:5" ht="23.25" x14ac:dyDescent="0.35">
      <c r="A2643" s="52" t="s">
        <v>7039</v>
      </c>
      <c r="B2643" s="53" t="s">
        <v>7040</v>
      </c>
    </row>
    <row r="2644" spans="1:5" ht="23.25" x14ac:dyDescent="0.35">
      <c r="A2644" s="52" t="s">
        <v>7041</v>
      </c>
      <c r="B2644" s="53" t="s">
        <v>7042</v>
      </c>
      <c r="C2644" s="54" t="s">
        <v>7043</v>
      </c>
      <c r="D2644" s="273" t="s">
        <v>7044</v>
      </c>
      <c r="E2644" s="55" t="s">
        <v>7045</v>
      </c>
    </row>
    <row r="2645" spans="1:5" ht="23.25" x14ac:dyDescent="0.35">
      <c r="A2645" s="52" t="s">
        <v>7046</v>
      </c>
      <c r="B2645" s="53" t="s">
        <v>7047</v>
      </c>
    </row>
    <row r="2646" spans="1:5" ht="23.25" x14ac:dyDescent="0.35">
      <c r="A2646" s="52" t="s">
        <v>7048</v>
      </c>
      <c r="B2646" s="53" t="s">
        <v>7049</v>
      </c>
      <c r="C2646" s="54" t="s">
        <v>7050</v>
      </c>
    </row>
    <row r="2647" spans="1:5" s="331" customFormat="1" ht="23.25" x14ac:dyDescent="0.25">
      <c r="A2647" s="93" t="s">
        <v>7051</v>
      </c>
      <c r="B2647" s="185" t="s">
        <v>7052</v>
      </c>
      <c r="C2647" s="100" t="s">
        <v>7053</v>
      </c>
      <c r="D2647" s="327" t="s">
        <v>7054</v>
      </c>
      <c r="E2647" s="330"/>
    </row>
    <row r="2648" spans="1:5" ht="23.25" x14ac:dyDescent="0.35">
      <c r="A2648" s="52" t="s">
        <v>7055</v>
      </c>
      <c r="B2648" s="53" t="s">
        <v>7056</v>
      </c>
    </row>
    <row r="2649" spans="1:5" ht="46.5" x14ac:dyDescent="0.35">
      <c r="A2649" s="52" t="s">
        <v>7057</v>
      </c>
      <c r="B2649" s="90" t="s">
        <v>7058</v>
      </c>
    </row>
    <row r="2650" spans="1:5" ht="23.25" x14ac:dyDescent="0.35">
      <c r="A2650" s="52" t="s">
        <v>7059</v>
      </c>
      <c r="B2650" s="53" t="s">
        <v>7060</v>
      </c>
    </row>
    <row r="2651" spans="1:5" ht="23.25" x14ac:dyDescent="0.35">
      <c r="A2651" s="52" t="s">
        <v>7061</v>
      </c>
      <c r="B2651" s="53" t="s">
        <v>7062</v>
      </c>
    </row>
    <row r="2652" spans="1:5" ht="23.25" x14ac:dyDescent="0.35">
      <c r="A2652" s="52" t="s">
        <v>7063</v>
      </c>
      <c r="B2652" s="53" t="s">
        <v>7064</v>
      </c>
    </row>
    <row r="2653" spans="1:5" ht="23.25" x14ac:dyDescent="0.35">
      <c r="A2653" s="52" t="s">
        <v>7065</v>
      </c>
      <c r="B2653" s="53" t="s">
        <v>7066</v>
      </c>
    </row>
    <row r="2654" spans="1:5" ht="23.25" x14ac:dyDescent="0.35">
      <c r="A2654" s="52" t="s">
        <v>7130</v>
      </c>
      <c r="B2654" s="53" t="s">
        <v>7131</v>
      </c>
      <c r="C2654" s="74" t="s">
        <v>7132</v>
      </c>
    </row>
    <row r="2655" spans="1:5" ht="23.25" x14ac:dyDescent="0.35">
      <c r="A2655" s="52" t="s">
        <v>7162</v>
      </c>
      <c r="B2655" s="53" t="s">
        <v>7163</v>
      </c>
    </row>
    <row r="2656" spans="1:5" ht="23.25" x14ac:dyDescent="0.35">
      <c r="A2656" s="52" t="s">
        <v>7186</v>
      </c>
      <c r="B2656" s="440" t="s">
        <v>7187</v>
      </c>
    </row>
    <row r="2657" spans="1:4" ht="23.25" x14ac:dyDescent="0.35">
      <c r="A2657" s="52" t="s">
        <v>7208</v>
      </c>
      <c r="B2657" s="53" t="s">
        <v>7207</v>
      </c>
      <c r="C2657" s="54" t="s">
        <v>7206</v>
      </c>
    </row>
    <row r="2658" spans="1:4" ht="23.25" x14ac:dyDescent="0.35">
      <c r="A2658" s="52" t="s">
        <v>7228</v>
      </c>
      <c r="B2658" s="53" t="s">
        <v>7229</v>
      </c>
    </row>
    <row r="2659" spans="1:4" ht="23.25" x14ac:dyDescent="0.35">
      <c r="A2659" s="52" t="s">
        <v>918</v>
      </c>
      <c r="B2659" s="53" t="s">
        <v>807</v>
      </c>
    </row>
    <row r="2660" spans="1:4" ht="23.25" x14ac:dyDescent="0.35">
      <c r="A2660" s="52" t="s">
        <v>7257</v>
      </c>
      <c r="B2660" s="53" t="s">
        <v>7258</v>
      </c>
    </row>
    <row r="2661" spans="1:4" ht="23.25" x14ac:dyDescent="0.35">
      <c r="A2661" s="52" t="s">
        <v>7334</v>
      </c>
      <c r="B2661" s="53" t="s">
        <v>7333</v>
      </c>
      <c r="C2661" s="78" t="s">
        <v>7335</v>
      </c>
      <c r="D2661" s="119" t="s">
        <v>7373</v>
      </c>
    </row>
    <row r="2662" spans="1:4" ht="23.25" x14ac:dyDescent="0.35">
      <c r="A2662" s="52" t="s">
        <v>7336</v>
      </c>
      <c r="B2662" s="53" t="s">
        <v>7354</v>
      </c>
    </row>
    <row r="2663" spans="1:4" ht="23.25" x14ac:dyDescent="0.35">
      <c r="A2663" s="52" t="s">
        <v>7356</v>
      </c>
      <c r="B2663" s="53" t="s">
        <v>7357</v>
      </c>
    </row>
    <row r="2664" spans="1:4" ht="23.25" x14ac:dyDescent="0.35">
      <c r="A2664" s="52" t="s">
        <v>7370</v>
      </c>
      <c r="B2664" s="493" t="s">
        <v>7368</v>
      </c>
    </row>
    <row r="2665" spans="1:4" ht="23.25" x14ac:dyDescent="0.35">
      <c r="A2665" s="52" t="s">
        <v>7388</v>
      </c>
    </row>
    <row r="2666" spans="1:4" ht="23.25" x14ac:dyDescent="0.35">
      <c r="A2666" s="52" t="s">
        <v>7389</v>
      </c>
      <c r="B2666" s="53" t="s">
        <v>7393</v>
      </c>
      <c r="C2666" s="54" t="s">
        <v>7394</v>
      </c>
    </row>
    <row r="2667" spans="1:4" ht="23.25" x14ac:dyDescent="0.35">
      <c r="A2667" s="52" t="s">
        <v>7390</v>
      </c>
      <c r="B2667" s="53" t="s">
        <v>7391</v>
      </c>
      <c r="C2667" s="54" t="s">
        <v>7392</v>
      </c>
    </row>
    <row r="2668" spans="1:4" ht="23.25" x14ac:dyDescent="0.35">
      <c r="A2668" s="52" t="s">
        <v>7395</v>
      </c>
      <c r="B2668" s="53" t="s">
        <v>7396</v>
      </c>
      <c r="C2668" s="78" t="s">
        <v>7397</v>
      </c>
    </row>
    <row r="2669" spans="1:4" ht="23.25" x14ac:dyDescent="0.35"/>
    <row r="2670" spans="1:4" ht="23.25" x14ac:dyDescent="0.35"/>
    <row r="2671" spans="1:4" ht="23.25" x14ac:dyDescent="0.35"/>
    <row r="2672" spans="1:4" ht="23.25" x14ac:dyDescent="0.35"/>
    <row r="2673" ht="23.25" x14ac:dyDescent="0.35"/>
    <row r="2674" ht="23.25" x14ac:dyDescent="0.35"/>
    <row r="2675" ht="23.25" x14ac:dyDescent="0.35"/>
    <row r="2676" ht="23.25" x14ac:dyDescent="0.35"/>
    <row r="2677" ht="23.25" x14ac:dyDescent="0.35"/>
    <row r="2678" ht="23.25" x14ac:dyDescent="0.35"/>
    <row r="2679" ht="23.25" x14ac:dyDescent="0.35"/>
    <row r="2680" ht="23.25" x14ac:dyDescent="0.35"/>
    <row r="2681" ht="23.25" x14ac:dyDescent="0.35"/>
    <row r="2682" ht="23.25" x14ac:dyDescent="0.35"/>
    <row r="2683" ht="23.25" x14ac:dyDescent="0.35"/>
    <row r="2684" ht="23.25" x14ac:dyDescent="0.35"/>
    <row r="2685" ht="23.25" x14ac:dyDescent="0.35"/>
    <row r="2686" ht="23.25" x14ac:dyDescent="0.35"/>
    <row r="2687" ht="23.25" x14ac:dyDescent="0.35"/>
    <row r="2688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I8" sqref="I8:J8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9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7138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7140</v>
      </c>
    </row>
    <row r="23" spans="1:7" ht="15.75" x14ac:dyDescent="0.25">
      <c r="A23" s="25" t="s">
        <v>7139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7140</v>
      </c>
    </row>
    <row r="24" spans="1:7" ht="15.75" x14ac:dyDescent="0.25">
      <c r="A24" s="25" t="s">
        <v>7141</v>
      </c>
      <c r="B24" s="4">
        <v>44838</v>
      </c>
      <c r="C24" s="5" t="s">
        <v>7142</v>
      </c>
      <c r="D24" s="11">
        <v>2361713</v>
      </c>
      <c r="E24" s="6" t="s">
        <v>7143</v>
      </c>
      <c r="F24" s="14" t="s">
        <v>11</v>
      </c>
      <c r="G24" s="1" t="s">
        <v>7144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2"/>
  <sheetViews>
    <sheetView tabSelected="1" zoomScale="110" zoomScaleNormal="110" workbookViewId="0">
      <pane ySplit="3" topLeftCell="A16" activePane="bottomLeft" state="frozen"/>
      <selection pane="bottomLeft" activeCell="B32" sqref="B32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9" customWidth="1"/>
    <col min="5" max="5" width="14.7109375" bestFit="1" customWidth="1"/>
    <col min="6" max="6" width="13.42578125" style="429" customWidth="1"/>
    <col min="7" max="7" width="12.140625" style="429" customWidth="1"/>
    <col min="8" max="8" width="8.140625" style="429" customWidth="1"/>
    <col min="9" max="9" width="12.7109375" style="429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594" t="s">
        <v>94</v>
      </c>
      <c r="B1" s="595"/>
      <c r="C1" s="595"/>
      <c r="D1" s="595"/>
      <c r="E1" s="595"/>
      <c r="F1" s="595"/>
      <c r="G1" s="595"/>
      <c r="H1" s="595"/>
      <c r="I1" s="595"/>
      <c r="J1" s="595"/>
      <c r="K1" s="595"/>
      <c r="L1" s="595"/>
      <c r="M1" s="28"/>
      <c r="N1" s="29"/>
    </row>
    <row r="2" spans="1:14" ht="30.75" customHeight="1" x14ac:dyDescent="0.25">
      <c r="A2" s="596" t="s">
        <v>95</v>
      </c>
      <c r="B2" s="597"/>
      <c r="C2" s="597"/>
      <c r="D2" s="597"/>
      <c r="E2" s="597"/>
      <c r="F2" s="597"/>
      <c r="G2" s="597"/>
      <c r="H2" s="597"/>
      <c r="I2" s="597"/>
      <c r="J2" s="597"/>
      <c r="K2" s="597"/>
      <c r="L2" s="597"/>
      <c r="M2" s="443"/>
      <c r="N2" s="444"/>
    </row>
    <row r="3" spans="1:14" ht="56.25" x14ac:dyDescent="0.25">
      <c r="A3" s="445" t="s">
        <v>103</v>
      </c>
      <c r="B3" s="2" t="s">
        <v>1</v>
      </c>
      <c r="C3" s="447" t="s">
        <v>7235</v>
      </c>
      <c r="D3" s="448" t="s">
        <v>7240</v>
      </c>
      <c r="E3" s="442" t="s">
        <v>7236</v>
      </c>
      <c r="F3" s="8" t="s">
        <v>7220</v>
      </c>
      <c r="G3" s="442" t="s">
        <v>7221</v>
      </c>
      <c r="H3" s="446" t="s">
        <v>7198</v>
      </c>
      <c r="I3" s="446" t="s">
        <v>7199</v>
      </c>
      <c r="J3" s="442" t="s">
        <v>7222</v>
      </c>
      <c r="K3" s="446" t="s">
        <v>7223</v>
      </c>
      <c r="L3" s="446" t="s">
        <v>7224</v>
      </c>
    </row>
    <row r="4" spans="1:14" s="455" customFormat="1" ht="15.75" x14ac:dyDescent="0.25">
      <c r="A4" s="427" t="s">
        <v>64</v>
      </c>
      <c r="B4" s="5" t="s">
        <v>89</v>
      </c>
      <c r="C4" s="25" t="s">
        <v>45</v>
      </c>
      <c r="D4" s="4">
        <v>44769</v>
      </c>
      <c r="E4" s="422">
        <v>4116000</v>
      </c>
      <c r="F4" s="422"/>
      <c r="G4" s="422"/>
      <c r="H4" s="450"/>
      <c r="I4" s="450"/>
      <c r="J4" s="22"/>
      <c r="K4" s="450"/>
      <c r="L4" s="463">
        <f t="shared" ref="L4:L7" si="0">E4-K4</f>
        <v>4116000</v>
      </c>
    </row>
    <row r="5" spans="1:14" s="455" customFormat="1" ht="15.75" x14ac:dyDescent="0.25">
      <c r="A5" s="427" t="s">
        <v>64</v>
      </c>
      <c r="B5" s="5" t="s">
        <v>90</v>
      </c>
      <c r="C5" s="25" t="s">
        <v>88</v>
      </c>
      <c r="D5" s="4">
        <v>44769</v>
      </c>
      <c r="E5" s="422">
        <v>3737281</v>
      </c>
      <c r="F5" s="422"/>
      <c r="G5" s="422"/>
      <c r="H5" s="450"/>
      <c r="I5" s="450"/>
      <c r="J5" s="22"/>
      <c r="K5" s="450"/>
      <c r="L5" s="463">
        <f t="shared" si="0"/>
        <v>3737281</v>
      </c>
    </row>
    <row r="6" spans="1:14" s="455" customFormat="1" ht="15.75" x14ac:dyDescent="0.25">
      <c r="A6" s="427" t="s">
        <v>7377</v>
      </c>
      <c r="B6" s="5" t="s">
        <v>7121</v>
      </c>
      <c r="C6" s="25" t="s">
        <v>7239</v>
      </c>
      <c r="D6" s="4">
        <v>44978</v>
      </c>
      <c r="E6" s="422">
        <f>[1]Summary!$E$28</f>
        <v>19612697</v>
      </c>
      <c r="F6" s="441"/>
      <c r="G6" s="441"/>
      <c r="H6" s="453"/>
      <c r="I6" s="453"/>
      <c r="J6" s="494"/>
      <c r="K6" s="453"/>
      <c r="L6" s="463"/>
    </row>
    <row r="7" spans="1:14" s="455" customFormat="1" ht="15.75" x14ac:dyDescent="0.25">
      <c r="A7" s="6" t="s">
        <v>104</v>
      </c>
      <c r="B7" s="450" t="s">
        <v>110</v>
      </c>
      <c r="C7" s="25" t="s">
        <v>7239</v>
      </c>
      <c r="D7" s="4">
        <v>44448</v>
      </c>
      <c r="E7" s="422">
        <v>3507551</v>
      </c>
      <c r="F7" s="441"/>
      <c r="G7" s="441"/>
      <c r="H7" s="453"/>
      <c r="I7" s="453"/>
      <c r="J7" s="454"/>
      <c r="K7" s="453"/>
      <c r="L7" s="463">
        <f t="shared" si="0"/>
        <v>3507551</v>
      </c>
    </row>
    <row r="8" spans="1:14" s="455" customFormat="1" ht="15.75" x14ac:dyDescent="0.25">
      <c r="A8" s="6" t="s">
        <v>7216</v>
      </c>
      <c r="B8" s="450" t="s">
        <v>7237</v>
      </c>
      <c r="C8" s="25" t="s">
        <v>7141</v>
      </c>
      <c r="D8" s="4"/>
      <c r="E8" s="422">
        <v>3661200</v>
      </c>
      <c r="F8" s="441"/>
      <c r="G8" s="441">
        <f>F8+E8</f>
        <v>3661200</v>
      </c>
      <c r="H8" s="456">
        <v>4.4999999999999998E-2</v>
      </c>
      <c r="I8" s="451">
        <f>H8*G8</f>
        <v>164754</v>
      </c>
      <c r="J8" s="451">
        <f>G8-I8</f>
        <v>3496446</v>
      </c>
      <c r="K8" s="451">
        <f>J8*70%</f>
        <v>2447512.1999999997</v>
      </c>
      <c r="L8" s="451">
        <f>J8-K8</f>
        <v>1048933.8000000003</v>
      </c>
    </row>
    <row r="9" spans="1:14" s="455" customFormat="1" ht="15.75" x14ac:dyDescent="0.25">
      <c r="A9" s="6" t="s">
        <v>7217</v>
      </c>
      <c r="B9" s="450"/>
      <c r="C9" s="25"/>
      <c r="D9" s="4"/>
      <c r="E9" s="422">
        <v>756600</v>
      </c>
      <c r="F9" s="441">
        <f>E9*13%</f>
        <v>98358</v>
      </c>
      <c r="G9" s="441">
        <f t="shared" ref="G9:G11" si="1">F9+E9</f>
        <v>854958</v>
      </c>
      <c r="H9" s="456"/>
      <c r="I9" s="451">
        <f>H9*G9</f>
        <v>0</v>
      </c>
      <c r="J9" s="451">
        <f>G9-I9</f>
        <v>854958</v>
      </c>
      <c r="K9" s="451">
        <v>0</v>
      </c>
      <c r="L9" s="451">
        <f>J9-K9</f>
        <v>854958</v>
      </c>
    </row>
    <row r="10" spans="1:14" s="455" customFormat="1" ht="15.75" x14ac:dyDescent="0.25">
      <c r="A10" s="6" t="s">
        <v>7218</v>
      </c>
      <c r="B10" s="450" t="s">
        <v>7237</v>
      </c>
      <c r="C10" s="25" t="s">
        <v>7238</v>
      </c>
      <c r="D10" s="4"/>
      <c r="E10" s="422">
        <v>638300</v>
      </c>
      <c r="F10" s="441"/>
      <c r="G10" s="441">
        <f t="shared" si="1"/>
        <v>638300</v>
      </c>
      <c r="H10" s="456">
        <v>4.4999999999999998E-2</v>
      </c>
      <c r="I10" s="451">
        <f>H10*G10</f>
        <v>28723.5</v>
      </c>
      <c r="J10" s="451">
        <f>G10-I10</f>
        <v>609576.5</v>
      </c>
      <c r="K10" s="451">
        <f>J10*70%</f>
        <v>426703.55</v>
      </c>
      <c r="L10" s="451">
        <f>J10-K10</f>
        <v>182872.95</v>
      </c>
    </row>
    <row r="11" spans="1:14" s="455" customFormat="1" ht="15.75" x14ac:dyDescent="0.25">
      <c r="A11" s="6" t="s">
        <v>7219</v>
      </c>
      <c r="B11" s="450"/>
      <c r="C11" s="25"/>
      <c r="D11" s="4"/>
      <c r="E11" s="422">
        <v>242500</v>
      </c>
      <c r="F11" s="441">
        <f>E11*13%</f>
        <v>31525</v>
      </c>
      <c r="G11" s="441">
        <f t="shared" si="1"/>
        <v>274025</v>
      </c>
      <c r="H11" s="456">
        <v>0</v>
      </c>
      <c r="I11" s="451">
        <f>H11*G11</f>
        <v>0</v>
      </c>
      <c r="J11" s="451">
        <f>G11-I11</f>
        <v>274025</v>
      </c>
      <c r="K11" s="451"/>
      <c r="L11" s="451">
        <f>J11-K11</f>
        <v>274025</v>
      </c>
    </row>
    <row r="12" spans="1:14" s="455" customFormat="1" ht="15.75" x14ac:dyDescent="0.25">
      <c r="A12" s="6" t="s">
        <v>112</v>
      </c>
      <c r="B12" s="450" t="s">
        <v>111</v>
      </c>
      <c r="C12" s="25"/>
      <c r="D12" s="4">
        <v>44743</v>
      </c>
      <c r="E12" s="422">
        <v>932059</v>
      </c>
      <c r="F12" s="441"/>
      <c r="G12" s="441"/>
      <c r="H12" s="456"/>
      <c r="I12" s="451"/>
      <c r="J12" s="451"/>
      <c r="K12" s="451"/>
      <c r="L12" s="463">
        <f t="shared" ref="L12:L19" si="2">E12-K12</f>
        <v>932059</v>
      </c>
    </row>
    <row r="13" spans="1:14" s="455" customFormat="1" ht="15.75" x14ac:dyDescent="0.25">
      <c r="A13" s="6" t="s">
        <v>105</v>
      </c>
      <c r="B13" s="450" t="s">
        <v>107</v>
      </c>
      <c r="C13" s="25" t="s">
        <v>7168</v>
      </c>
      <c r="D13" s="4"/>
      <c r="E13" s="422">
        <f>[2]summ!$B$24</f>
        <v>214183.73499999987</v>
      </c>
      <c r="F13" s="441"/>
      <c r="G13" s="441"/>
      <c r="H13" s="456"/>
      <c r="I13" s="451"/>
      <c r="J13" s="451"/>
      <c r="K13" s="451"/>
      <c r="L13" s="463">
        <f t="shared" si="2"/>
        <v>214183.73499999987</v>
      </c>
    </row>
    <row r="14" spans="1:14" s="455" customFormat="1" ht="15.75" x14ac:dyDescent="0.25">
      <c r="A14" s="6" t="s">
        <v>105</v>
      </c>
      <c r="B14" s="450" t="s">
        <v>7210</v>
      </c>
      <c r="C14" s="25" t="s">
        <v>7168</v>
      </c>
      <c r="D14" s="4"/>
      <c r="E14" s="422">
        <f>[2]summ!$B$25</f>
        <v>871349.16000000015</v>
      </c>
      <c r="F14" s="441"/>
      <c r="G14" s="441"/>
      <c r="H14" s="456"/>
      <c r="I14" s="451"/>
      <c r="J14" s="451"/>
      <c r="K14" s="451"/>
      <c r="L14" s="463">
        <f t="shared" si="2"/>
        <v>871349.16000000015</v>
      </c>
    </row>
    <row r="15" spans="1:14" s="455" customFormat="1" ht="15.75" x14ac:dyDescent="0.25">
      <c r="A15" s="6" t="s">
        <v>105</v>
      </c>
      <c r="B15" s="450" t="s">
        <v>106</v>
      </c>
      <c r="C15" s="25" t="s">
        <v>7168</v>
      </c>
      <c r="D15" s="4"/>
      <c r="E15" s="422">
        <f>[2]summ!$B$26</f>
        <v>34658.375</v>
      </c>
      <c r="F15" s="441"/>
      <c r="G15" s="441"/>
      <c r="H15" s="456"/>
      <c r="I15" s="451"/>
      <c r="J15" s="451"/>
      <c r="K15" s="451"/>
      <c r="L15" s="463">
        <f t="shared" si="2"/>
        <v>34658.375</v>
      </c>
    </row>
    <row r="16" spans="1:14" s="455" customFormat="1" ht="15.75" x14ac:dyDescent="0.25">
      <c r="A16" s="6" t="s">
        <v>7152</v>
      </c>
      <c r="B16" s="450" t="s">
        <v>108</v>
      </c>
      <c r="C16" s="25" t="s">
        <v>7168</v>
      </c>
      <c r="D16" s="4"/>
      <c r="E16" s="422">
        <f>[2]summ!$B$28</f>
        <v>60930.51500000013</v>
      </c>
      <c r="F16" s="441"/>
      <c r="G16" s="441"/>
      <c r="H16" s="456"/>
      <c r="I16" s="451"/>
      <c r="J16" s="451"/>
      <c r="K16" s="451"/>
      <c r="L16" s="463">
        <f t="shared" si="2"/>
        <v>60930.51500000013</v>
      </c>
      <c r="M16" s="460"/>
    </row>
    <row r="17" spans="1:12" s="455" customFormat="1" ht="15.75" x14ac:dyDescent="0.25">
      <c r="A17" s="6" t="s">
        <v>7152</v>
      </c>
      <c r="B17" s="450" t="s">
        <v>7118</v>
      </c>
      <c r="C17" s="25" t="s">
        <v>7168</v>
      </c>
      <c r="D17" s="4"/>
      <c r="E17" s="422">
        <f>[2]summ!$B$29</f>
        <v>-139309.60500000004</v>
      </c>
      <c r="F17" s="441"/>
      <c r="G17" s="441"/>
      <c r="H17" s="456"/>
      <c r="I17" s="451"/>
      <c r="J17" s="451"/>
      <c r="K17" s="451"/>
      <c r="L17" s="463">
        <f t="shared" si="2"/>
        <v>-139309.60500000004</v>
      </c>
    </row>
    <row r="18" spans="1:12" s="455" customFormat="1" ht="15.75" x14ac:dyDescent="0.25">
      <c r="A18" s="6" t="s">
        <v>7152</v>
      </c>
      <c r="B18" s="450" t="s">
        <v>7119</v>
      </c>
      <c r="C18" s="25" t="s">
        <v>7168</v>
      </c>
      <c r="D18" s="4"/>
      <c r="E18" s="422">
        <f>[2]summ!$B$30</f>
        <v>-27456.649999999907</v>
      </c>
      <c r="F18" s="441"/>
      <c r="G18" s="441"/>
      <c r="H18" s="456"/>
      <c r="I18" s="451"/>
      <c r="J18" s="451"/>
      <c r="K18" s="451"/>
      <c r="L18" s="463">
        <f t="shared" si="2"/>
        <v>-27456.649999999907</v>
      </c>
    </row>
    <row r="19" spans="1:12" s="455" customFormat="1" ht="15.75" x14ac:dyDescent="0.25">
      <c r="A19" s="6" t="s">
        <v>7152</v>
      </c>
      <c r="B19" s="450" t="s">
        <v>7256</v>
      </c>
      <c r="C19" s="25" t="s">
        <v>7168</v>
      </c>
      <c r="D19" s="4"/>
      <c r="E19" s="422">
        <f>[2]summ!$B$31</f>
        <v>-1156043.1850000001</v>
      </c>
      <c r="F19" s="441"/>
      <c r="G19" s="441"/>
      <c r="H19" s="456"/>
      <c r="I19" s="451"/>
      <c r="J19" s="451"/>
      <c r="K19" s="451"/>
      <c r="L19" s="463">
        <f t="shared" si="2"/>
        <v>-1156043.1850000001</v>
      </c>
    </row>
    <row r="20" spans="1:12" s="455" customFormat="1" ht="15.75" x14ac:dyDescent="0.25">
      <c r="A20" s="6" t="s">
        <v>7120</v>
      </c>
      <c r="B20" s="450" t="s">
        <v>7121</v>
      </c>
      <c r="C20" s="25" t="s">
        <v>7167</v>
      </c>
      <c r="D20" s="4"/>
      <c r="E20" s="422">
        <f>[3]Summary!$C$21</f>
        <v>23768816.799999997</v>
      </c>
      <c r="F20" s="441"/>
      <c r="G20" s="441"/>
      <c r="H20" s="456"/>
      <c r="I20" s="451"/>
      <c r="J20" s="451"/>
      <c r="K20" s="451">
        <v>18892015</v>
      </c>
      <c r="L20" s="463">
        <f>E20-K20</f>
        <v>4876801.799999997</v>
      </c>
    </row>
    <row r="21" spans="1:12" s="455" customFormat="1" ht="15.75" x14ac:dyDescent="0.25">
      <c r="A21" s="6" t="s">
        <v>7120</v>
      </c>
      <c r="B21" s="12" t="s">
        <v>7262</v>
      </c>
      <c r="C21" s="25" t="s">
        <v>7253</v>
      </c>
      <c r="D21" s="4"/>
      <c r="E21" s="422">
        <f>[4]Sheet1!$I$34</f>
        <v>1173470</v>
      </c>
      <c r="F21" s="441"/>
      <c r="G21" s="441"/>
      <c r="H21" s="456"/>
      <c r="I21" s="451"/>
      <c r="J21" s="451"/>
      <c r="K21" s="451"/>
      <c r="L21" s="463">
        <f t="shared" ref="L21:L57" si="3">E21-K21</f>
        <v>1173470</v>
      </c>
    </row>
    <row r="22" spans="1:12" s="455" customFormat="1" ht="15.75" x14ac:dyDescent="0.25">
      <c r="A22" s="6" t="s">
        <v>7120</v>
      </c>
      <c r="B22" s="12" t="s">
        <v>7263</v>
      </c>
      <c r="C22" s="25" t="s">
        <v>7344</v>
      </c>
      <c r="D22" s="4"/>
      <c r="E22" s="422">
        <f>[5]Sheet1!$I$54</f>
        <v>668070.84375</v>
      </c>
      <c r="F22" s="441"/>
      <c r="G22" s="441"/>
      <c r="H22" s="456"/>
      <c r="I22" s="451"/>
      <c r="J22" s="451"/>
      <c r="K22" s="451"/>
      <c r="L22" s="463">
        <f t="shared" si="3"/>
        <v>668070.84375</v>
      </c>
    </row>
    <row r="23" spans="1:12" s="455" customFormat="1" ht="15.75" x14ac:dyDescent="0.25">
      <c r="A23" s="6" t="s">
        <v>7120</v>
      </c>
      <c r="B23" s="12" t="s">
        <v>7264</v>
      </c>
      <c r="C23" s="25" t="s">
        <v>7351</v>
      </c>
      <c r="D23" s="4"/>
      <c r="E23" s="422">
        <f>[6]Sheet1!$I$26</f>
        <v>281702.94375000003</v>
      </c>
      <c r="F23" s="441"/>
      <c r="G23" s="441"/>
      <c r="H23" s="456"/>
      <c r="I23" s="451"/>
      <c r="J23" s="451"/>
      <c r="K23" s="451"/>
      <c r="L23" s="463"/>
    </row>
    <row r="24" spans="1:12" s="455" customFormat="1" ht="15.75" x14ac:dyDescent="0.25">
      <c r="A24" s="6" t="s">
        <v>7120</v>
      </c>
      <c r="B24" s="12" t="s">
        <v>7264</v>
      </c>
      <c r="C24" s="25" t="s">
        <v>7200</v>
      </c>
      <c r="D24" s="4"/>
      <c r="E24" s="422">
        <f>[7]Sheet1!$I$31</f>
        <v>247137.125</v>
      </c>
      <c r="F24" s="441"/>
      <c r="G24" s="441"/>
      <c r="H24" s="456"/>
      <c r="I24" s="451"/>
      <c r="J24" s="451"/>
      <c r="K24" s="451"/>
      <c r="L24" s="463">
        <f t="shared" si="3"/>
        <v>247137.125</v>
      </c>
    </row>
    <row r="25" spans="1:12" s="455" customFormat="1" ht="15.75" x14ac:dyDescent="0.25">
      <c r="A25" s="6" t="s">
        <v>7120</v>
      </c>
      <c r="B25" s="12" t="s">
        <v>7362</v>
      </c>
      <c r="C25" s="25" t="s">
        <v>7364</v>
      </c>
      <c r="D25" s="4">
        <v>44963</v>
      </c>
      <c r="E25" s="422">
        <v>311414</v>
      </c>
      <c r="F25" s="441"/>
      <c r="G25" s="441"/>
      <c r="H25" s="456"/>
      <c r="I25" s="451"/>
      <c r="J25" s="451"/>
      <c r="K25" s="451"/>
      <c r="L25" s="463"/>
    </row>
    <row r="26" spans="1:12" s="455" customFormat="1" ht="15.75" x14ac:dyDescent="0.25">
      <c r="A26" s="6" t="s">
        <v>7120</v>
      </c>
      <c r="B26" s="12" t="s">
        <v>7384</v>
      </c>
      <c r="C26" s="25" t="s">
        <v>7385</v>
      </c>
      <c r="D26" s="4">
        <v>44986</v>
      </c>
      <c r="E26" s="422">
        <f>[8]Sheet1!$I$29</f>
        <v>0</v>
      </c>
      <c r="F26" s="441"/>
      <c r="G26" s="441"/>
      <c r="H26" s="456"/>
      <c r="I26" s="451"/>
      <c r="J26" s="451"/>
      <c r="K26" s="451"/>
      <c r="L26" s="463"/>
    </row>
    <row r="27" spans="1:12" s="455" customFormat="1" ht="15.75" x14ac:dyDescent="0.25">
      <c r="A27" s="6" t="s">
        <v>7211</v>
      </c>
      <c r="B27" s="12" t="s">
        <v>7212</v>
      </c>
      <c r="C27" s="25"/>
      <c r="D27" s="4"/>
      <c r="E27" s="422">
        <f>2548232-700000</f>
        <v>1848232</v>
      </c>
      <c r="F27" s="441"/>
      <c r="G27" s="441"/>
      <c r="H27" s="456"/>
      <c r="I27" s="451"/>
      <c r="J27" s="451"/>
      <c r="K27" s="451"/>
      <c r="L27" s="463">
        <f t="shared" si="3"/>
        <v>1848232</v>
      </c>
    </row>
    <row r="28" spans="1:12" s="455" customFormat="1" ht="15.75" x14ac:dyDescent="0.25">
      <c r="A28" s="6" t="s">
        <v>97</v>
      </c>
      <c r="B28" s="450" t="s">
        <v>7121</v>
      </c>
      <c r="C28" s="25" t="s">
        <v>7167</v>
      </c>
      <c r="D28" s="4"/>
      <c r="E28" s="422">
        <f>[9]Summary!$E$18</f>
        <v>25750313.369999997</v>
      </c>
      <c r="F28" s="441"/>
      <c r="G28" s="441"/>
      <c r="H28" s="456"/>
      <c r="I28" s="451"/>
      <c r="J28" s="451"/>
      <c r="K28" s="451">
        <v>7926700</v>
      </c>
      <c r="L28" s="463">
        <f t="shared" si="3"/>
        <v>17823613.369999997</v>
      </c>
    </row>
    <row r="29" spans="1:12" s="455" customFormat="1" ht="15.75" x14ac:dyDescent="0.25">
      <c r="A29" s="6" t="s">
        <v>97</v>
      </c>
      <c r="B29" s="12" t="s">
        <v>96</v>
      </c>
      <c r="C29" s="25" t="s">
        <v>7192</v>
      </c>
      <c r="D29" s="4"/>
      <c r="E29" s="422">
        <f>'[10]Variation Form'!$L$17</f>
        <v>959560</v>
      </c>
      <c r="F29" s="441"/>
      <c r="G29" s="441"/>
      <c r="H29" s="456"/>
      <c r="I29" s="451"/>
      <c r="J29" s="451"/>
      <c r="K29" s="451"/>
      <c r="L29" s="463">
        <f t="shared" si="3"/>
        <v>959560</v>
      </c>
    </row>
    <row r="30" spans="1:12" s="455" customFormat="1" ht="15.75" x14ac:dyDescent="0.25">
      <c r="A30" s="6" t="s">
        <v>97</v>
      </c>
      <c r="B30" s="12" t="s">
        <v>98</v>
      </c>
      <c r="C30" s="25" t="s">
        <v>7193</v>
      </c>
      <c r="D30" s="4"/>
      <c r="E30" s="422">
        <v>395246</v>
      </c>
      <c r="F30" s="441"/>
      <c r="G30" s="441"/>
      <c r="H30" s="453"/>
      <c r="I30" s="451"/>
      <c r="J30" s="451"/>
      <c r="K30" s="451"/>
      <c r="L30" s="463">
        <f t="shared" si="3"/>
        <v>395246</v>
      </c>
    </row>
    <row r="31" spans="1:12" s="455" customFormat="1" ht="15.75" x14ac:dyDescent="0.25">
      <c r="A31" s="6" t="s">
        <v>97</v>
      </c>
      <c r="B31" s="12" t="s">
        <v>109</v>
      </c>
      <c r="C31" s="25" t="s">
        <v>7194</v>
      </c>
      <c r="D31" s="4"/>
      <c r="E31" s="422">
        <f>'[11]Variation Form'!$L$14</f>
        <v>571037.21500000008</v>
      </c>
      <c r="F31" s="441"/>
      <c r="G31" s="441"/>
      <c r="H31" s="453"/>
      <c r="I31" s="451"/>
      <c r="J31" s="451"/>
      <c r="K31" s="451"/>
      <c r="L31" s="463">
        <f t="shared" si="3"/>
        <v>571037.21500000008</v>
      </c>
    </row>
    <row r="32" spans="1:12" s="455" customFormat="1" ht="15.75" x14ac:dyDescent="0.25">
      <c r="A32" s="6" t="s">
        <v>97</v>
      </c>
      <c r="B32" s="12" t="s">
        <v>7155</v>
      </c>
      <c r="C32" s="25" t="s">
        <v>7195</v>
      </c>
      <c r="D32" s="4"/>
      <c r="E32" s="422">
        <f>'[12]Variation Form'!$L$16</f>
        <v>125625</v>
      </c>
      <c r="F32" s="441"/>
      <c r="G32" s="441"/>
      <c r="H32" s="453"/>
      <c r="I32" s="451"/>
      <c r="J32" s="451"/>
      <c r="K32" s="451"/>
      <c r="L32" s="463">
        <f t="shared" si="3"/>
        <v>125625</v>
      </c>
    </row>
    <row r="33" spans="1:12" s="455" customFormat="1" ht="15.75" x14ac:dyDescent="0.25">
      <c r="A33" s="6" t="s">
        <v>97</v>
      </c>
      <c r="B33" s="12" t="s">
        <v>7190</v>
      </c>
      <c r="C33" s="25" t="s">
        <v>7196</v>
      </c>
      <c r="D33" s="4"/>
      <c r="E33" s="422">
        <f>'[13]Variation Form'!$L$17</f>
        <v>249250</v>
      </c>
      <c r="F33" s="441"/>
      <c r="G33" s="441"/>
      <c r="H33" s="453"/>
      <c r="I33" s="451"/>
      <c r="J33" s="451"/>
      <c r="K33" s="451"/>
      <c r="L33" s="463">
        <f t="shared" si="3"/>
        <v>249250</v>
      </c>
    </row>
    <row r="34" spans="1:12" s="455" customFormat="1" ht="15.75" x14ac:dyDescent="0.25">
      <c r="A34" s="6" t="s">
        <v>97</v>
      </c>
      <c r="B34" s="12" t="s">
        <v>7191</v>
      </c>
      <c r="C34" s="25" t="s">
        <v>7197</v>
      </c>
      <c r="D34" s="4"/>
      <c r="E34" s="422">
        <f>'[14]Variation Form'!$L$14</f>
        <v>345000</v>
      </c>
      <c r="F34" s="441"/>
      <c r="G34" s="441"/>
      <c r="H34" s="451"/>
      <c r="I34" s="451"/>
      <c r="J34" s="451"/>
      <c r="K34" s="451"/>
      <c r="L34" s="463">
        <f t="shared" si="3"/>
        <v>345000</v>
      </c>
    </row>
    <row r="35" spans="1:12" s="455" customFormat="1" ht="15.75" x14ac:dyDescent="0.25">
      <c r="A35" s="6" t="s">
        <v>97</v>
      </c>
      <c r="B35" s="12" t="s">
        <v>7250</v>
      </c>
      <c r="C35" s="25" t="s">
        <v>7251</v>
      </c>
      <c r="D35" s="4"/>
      <c r="E35" s="422">
        <f>'[15]Variation Form'!$L$16</f>
        <v>99015</v>
      </c>
      <c r="F35" s="441"/>
      <c r="G35" s="441"/>
      <c r="H35" s="451"/>
      <c r="I35" s="451"/>
      <c r="J35" s="451"/>
      <c r="K35" s="451"/>
      <c r="L35" s="463">
        <f t="shared" si="3"/>
        <v>99015</v>
      </c>
    </row>
    <row r="36" spans="1:12" s="455" customFormat="1" ht="15.75" x14ac:dyDescent="0.25">
      <c r="A36" s="6" t="s">
        <v>7182</v>
      </c>
      <c r="B36" s="12" t="s">
        <v>7121</v>
      </c>
      <c r="C36" s="25" t="s">
        <v>7168</v>
      </c>
      <c r="D36" s="4"/>
      <c r="E36" s="422">
        <f>'[16]GRAND SUMMARY'!$C$13</f>
        <v>3030148.4</v>
      </c>
      <c r="F36" s="441"/>
      <c r="G36" s="441"/>
      <c r="H36" s="453"/>
      <c r="I36" s="451"/>
      <c r="J36" s="451"/>
      <c r="K36" s="451"/>
      <c r="L36" s="463">
        <f t="shared" si="3"/>
        <v>3030148.4</v>
      </c>
    </row>
    <row r="37" spans="1:12" s="455" customFormat="1" ht="15.75" x14ac:dyDescent="0.25">
      <c r="A37" s="6" t="s">
        <v>7182</v>
      </c>
      <c r="B37" s="12" t="s">
        <v>96</v>
      </c>
      <c r="C37" s="25" t="s">
        <v>7248</v>
      </c>
      <c r="D37" s="4"/>
      <c r="E37" s="422">
        <v>355339</v>
      </c>
      <c r="F37" s="441"/>
      <c r="G37" s="441"/>
      <c r="H37" s="453"/>
      <c r="I37" s="451"/>
      <c r="J37" s="451"/>
      <c r="K37" s="451"/>
      <c r="L37" s="463">
        <f t="shared" si="3"/>
        <v>355339</v>
      </c>
    </row>
    <row r="38" spans="1:12" s="455" customFormat="1" ht="15.75" x14ac:dyDescent="0.25">
      <c r="A38" s="6" t="s">
        <v>7182</v>
      </c>
      <c r="B38" s="12" t="s">
        <v>7254</v>
      </c>
      <c r="C38" s="25" t="s">
        <v>7253</v>
      </c>
      <c r="D38" s="4"/>
      <c r="E38" s="422">
        <f>[17]Sheet1!$I$30</f>
        <v>71151.5625</v>
      </c>
      <c r="F38" s="441"/>
      <c r="G38" s="441"/>
      <c r="H38" s="453"/>
      <c r="I38" s="451"/>
      <c r="J38" s="451"/>
      <c r="K38" s="451"/>
      <c r="L38" s="463">
        <f t="shared" si="3"/>
        <v>71151.5625</v>
      </c>
    </row>
    <row r="39" spans="1:12" s="455" customFormat="1" ht="15.75" x14ac:dyDescent="0.25">
      <c r="A39" s="6" t="s">
        <v>7182</v>
      </c>
      <c r="B39" s="12" t="s">
        <v>7343</v>
      </c>
      <c r="C39" s="25" t="s">
        <v>7344</v>
      </c>
      <c r="D39" s="4"/>
      <c r="E39" s="422">
        <f>[18]Sheet1!$I$33</f>
        <v>265793.75</v>
      </c>
      <c r="F39" s="441"/>
      <c r="G39" s="441"/>
      <c r="H39" s="453"/>
      <c r="I39" s="451"/>
      <c r="J39" s="451"/>
      <c r="K39" s="451"/>
      <c r="L39" s="463"/>
    </row>
    <row r="40" spans="1:12" s="455" customFormat="1" ht="15.75" x14ac:dyDescent="0.25">
      <c r="A40" s="6" t="s">
        <v>7182</v>
      </c>
      <c r="B40" s="12" t="s">
        <v>7350</v>
      </c>
      <c r="C40" s="25" t="s">
        <v>7351</v>
      </c>
      <c r="D40" s="4"/>
      <c r="E40" s="422">
        <f>[19]Sheet1!$I$32</f>
        <v>226354.6875</v>
      </c>
      <c r="F40" s="441">
        <f>E40+E39+E38+E37</f>
        <v>918639</v>
      </c>
      <c r="G40" s="441"/>
      <c r="H40" s="453"/>
      <c r="I40" s="451"/>
      <c r="J40" s="451"/>
      <c r="K40" s="451"/>
      <c r="L40" s="463"/>
    </row>
    <row r="41" spans="1:12" s="455" customFormat="1" ht="15.75" x14ac:dyDescent="0.25">
      <c r="A41" s="6" t="s">
        <v>7360</v>
      </c>
      <c r="B41" s="12" t="s">
        <v>7121</v>
      </c>
      <c r="C41" s="25" t="s">
        <v>7168</v>
      </c>
      <c r="D41" s="4"/>
      <c r="E41" s="422">
        <f>'[20]Grand Summary'!$E$15</f>
        <v>9069682.5999999996</v>
      </c>
      <c r="F41" s="441"/>
      <c r="G41" s="441"/>
      <c r="H41" s="453"/>
      <c r="I41" s="451"/>
      <c r="J41" s="451"/>
      <c r="K41" s="451"/>
      <c r="L41" s="463">
        <f t="shared" ref="L41" si="4">E41-K41</f>
        <v>9069682.5999999996</v>
      </c>
    </row>
    <row r="42" spans="1:12" s="455" customFormat="1" ht="15.75" x14ac:dyDescent="0.25">
      <c r="A42" s="6" t="s">
        <v>7360</v>
      </c>
      <c r="B42" s="12" t="s">
        <v>7361</v>
      </c>
      <c r="C42" s="25" t="s">
        <v>7248</v>
      </c>
      <c r="D42" s="4">
        <v>44958</v>
      </c>
      <c r="E42" s="422">
        <f>[21]Sheet1!$I$34</f>
        <v>0</v>
      </c>
      <c r="F42" s="441"/>
      <c r="G42" s="441"/>
      <c r="H42" s="453"/>
      <c r="I42" s="451"/>
      <c r="J42" s="451"/>
      <c r="K42" s="451"/>
      <c r="L42" s="463"/>
    </row>
    <row r="43" spans="1:12" s="455" customFormat="1" ht="15.75" x14ac:dyDescent="0.25">
      <c r="A43" s="6" t="s">
        <v>7360</v>
      </c>
      <c r="B43" s="12" t="s">
        <v>7363</v>
      </c>
      <c r="C43" s="25" t="s">
        <v>7253</v>
      </c>
      <c r="D43" s="4">
        <v>44961</v>
      </c>
      <c r="E43" s="422">
        <f>[22]Sheet1!$H$24</f>
        <v>1602810.2</v>
      </c>
      <c r="F43" s="441"/>
      <c r="G43" s="441"/>
      <c r="H43" s="453"/>
      <c r="I43" s="451"/>
      <c r="J43" s="451"/>
      <c r="K43" s="451"/>
      <c r="L43" s="463"/>
    </row>
    <row r="44" spans="1:12" s="455" customFormat="1" ht="15.75" x14ac:dyDescent="0.25">
      <c r="A44" s="6" t="s">
        <v>7360</v>
      </c>
      <c r="B44" s="12" t="s">
        <v>7369</v>
      </c>
      <c r="C44" s="25" t="s">
        <v>7344</v>
      </c>
      <c r="D44" s="4">
        <v>44974</v>
      </c>
      <c r="E44" s="422">
        <f>[23]Sheet1!$I$36</f>
        <v>592497</v>
      </c>
      <c r="F44" s="441"/>
      <c r="G44" s="441"/>
      <c r="H44" s="453"/>
      <c r="I44" s="451"/>
      <c r="J44" s="451"/>
      <c r="K44" s="451"/>
      <c r="L44" s="463"/>
    </row>
    <row r="45" spans="1:12" s="455" customFormat="1" ht="15.75" x14ac:dyDescent="0.25">
      <c r="A45" s="6" t="s">
        <v>7360</v>
      </c>
      <c r="B45" s="12" t="s">
        <v>7374</v>
      </c>
      <c r="C45" s="25" t="s">
        <v>7351</v>
      </c>
      <c r="D45" s="4">
        <v>44974</v>
      </c>
      <c r="E45" s="422">
        <v>119325</v>
      </c>
      <c r="F45" s="441"/>
      <c r="G45" s="441"/>
      <c r="H45" s="453"/>
      <c r="I45" s="451"/>
      <c r="J45" s="451"/>
      <c r="K45" s="451"/>
      <c r="L45" s="463"/>
    </row>
    <row r="46" spans="1:12" s="455" customFormat="1" ht="15.75" x14ac:dyDescent="0.25">
      <c r="A46" s="6" t="s">
        <v>7360</v>
      </c>
      <c r="B46" s="12" t="s">
        <v>7375</v>
      </c>
      <c r="C46" s="25" t="s">
        <v>7200</v>
      </c>
      <c r="D46" s="4">
        <v>44974</v>
      </c>
      <c r="E46" s="422">
        <f>[24]Sheet1!$I$29</f>
        <v>30960</v>
      </c>
      <c r="F46" s="441"/>
      <c r="G46" s="441"/>
      <c r="H46" s="453"/>
      <c r="I46" s="451"/>
      <c r="J46" s="451"/>
      <c r="K46" s="451"/>
      <c r="L46" s="463"/>
    </row>
    <row r="47" spans="1:12" s="455" customFormat="1" ht="15.75" x14ac:dyDescent="0.25">
      <c r="A47" s="6" t="s">
        <v>7360</v>
      </c>
      <c r="B47" s="12" t="s">
        <v>7386</v>
      </c>
      <c r="C47" s="25" t="s">
        <v>7364</v>
      </c>
      <c r="D47" s="4">
        <v>44986</v>
      </c>
      <c r="E47" s="422">
        <f>[25]Sheet1!$I$29</f>
        <v>45150</v>
      </c>
      <c r="F47" s="441"/>
      <c r="G47" s="441"/>
      <c r="H47" s="453"/>
      <c r="I47" s="451"/>
      <c r="J47" s="451"/>
      <c r="K47" s="451"/>
      <c r="L47" s="463"/>
    </row>
    <row r="48" spans="1:12" s="455" customFormat="1" ht="15.75" x14ac:dyDescent="0.25">
      <c r="A48" s="427" t="s">
        <v>60</v>
      </c>
      <c r="B48" s="5" t="s">
        <v>62</v>
      </c>
      <c r="C48" s="25">
        <v>64</v>
      </c>
      <c r="D48" s="4">
        <v>44789</v>
      </c>
      <c r="E48" s="422">
        <v>64000</v>
      </c>
      <c r="F48" s="422"/>
      <c r="G48" s="422"/>
      <c r="H48" s="450"/>
      <c r="I48" s="451"/>
      <c r="J48" s="451"/>
      <c r="K48" s="451"/>
      <c r="L48" s="463">
        <f t="shared" si="3"/>
        <v>64000</v>
      </c>
    </row>
    <row r="49" spans="1:14" s="455" customFormat="1" ht="15.75" x14ac:dyDescent="0.25">
      <c r="A49" s="427" t="s">
        <v>60</v>
      </c>
      <c r="B49" s="5" t="s">
        <v>63</v>
      </c>
      <c r="C49" s="25">
        <v>65</v>
      </c>
      <c r="D49" s="4">
        <v>44789</v>
      </c>
      <c r="E49" s="422">
        <v>9600</v>
      </c>
      <c r="F49" s="422"/>
      <c r="G49" s="422"/>
      <c r="H49" s="450"/>
      <c r="I49" s="451"/>
      <c r="J49" s="451"/>
      <c r="K49" s="451"/>
      <c r="L49" s="463">
        <f t="shared" si="3"/>
        <v>9600</v>
      </c>
    </row>
    <row r="50" spans="1:14" s="455" customFormat="1" ht="15.75" x14ac:dyDescent="0.25">
      <c r="A50" s="427" t="s">
        <v>60</v>
      </c>
      <c r="B50" s="5" t="s">
        <v>61</v>
      </c>
      <c r="C50" s="25">
        <v>66</v>
      </c>
      <c r="D50" s="4">
        <v>44789</v>
      </c>
      <c r="E50" s="422">
        <v>30000</v>
      </c>
      <c r="F50" s="422"/>
      <c r="G50" s="422"/>
      <c r="H50" s="450"/>
      <c r="I50" s="451"/>
      <c r="J50" s="451"/>
      <c r="K50" s="451"/>
      <c r="L50" s="463">
        <f t="shared" si="3"/>
        <v>30000</v>
      </c>
    </row>
    <row r="51" spans="1:14" s="455" customFormat="1" ht="15.75" x14ac:dyDescent="0.25">
      <c r="A51" s="427" t="s">
        <v>60</v>
      </c>
      <c r="B51" s="5" t="s">
        <v>101</v>
      </c>
      <c r="C51" s="25" t="s">
        <v>99</v>
      </c>
      <c r="D51" s="4">
        <v>44818</v>
      </c>
      <c r="E51" s="422">
        <v>9000</v>
      </c>
      <c r="F51" s="422"/>
      <c r="G51" s="422"/>
      <c r="H51" s="450"/>
      <c r="I51" s="451"/>
      <c r="J51" s="451"/>
      <c r="K51" s="451"/>
      <c r="L51" s="463">
        <f t="shared" si="3"/>
        <v>9000</v>
      </c>
    </row>
    <row r="52" spans="1:14" s="455" customFormat="1" ht="15.75" x14ac:dyDescent="0.25">
      <c r="A52" s="427" t="s">
        <v>60</v>
      </c>
      <c r="B52" s="5" t="s">
        <v>102</v>
      </c>
      <c r="C52" s="25" t="s">
        <v>100</v>
      </c>
      <c r="D52" s="4">
        <v>44818</v>
      </c>
      <c r="E52" s="422">
        <v>12000</v>
      </c>
      <c r="F52" s="422"/>
      <c r="G52" s="422"/>
      <c r="H52" s="450"/>
      <c r="I52" s="451"/>
      <c r="J52" s="451"/>
      <c r="K52" s="451"/>
      <c r="L52" s="463">
        <f t="shared" si="3"/>
        <v>12000</v>
      </c>
    </row>
    <row r="53" spans="1:14" s="455" customFormat="1" ht="15.75" x14ac:dyDescent="0.25">
      <c r="A53" s="427" t="s">
        <v>60</v>
      </c>
      <c r="B53" s="5" t="s">
        <v>7232</v>
      </c>
      <c r="C53" s="25" t="s">
        <v>7231</v>
      </c>
      <c r="D53" s="4">
        <v>44900</v>
      </c>
      <c r="E53" s="422">
        <v>33000</v>
      </c>
      <c r="F53" s="422"/>
      <c r="G53" s="422"/>
      <c r="H53" s="450"/>
      <c r="I53" s="451"/>
      <c r="J53" s="451"/>
      <c r="K53" s="451"/>
      <c r="L53" s="463">
        <f t="shared" si="3"/>
        <v>33000</v>
      </c>
    </row>
    <row r="54" spans="1:14" s="455" customFormat="1" ht="15.75" x14ac:dyDescent="0.25">
      <c r="A54" s="427" t="s">
        <v>60</v>
      </c>
      <c r="B54" s="5" t="s">
        <v>7246</v>
      </c>
      <c r="C54" s="25" t="s">
        <v>7243</v>
      </c>
      <c r="D54" s="4">
        <v>44907</v>
      </c>
      <c r="E54" s="422">
        <v>21000</v>
      </c>
      <c r="F54" s="422"/>
      <c r="G54" s="422"/>
      <c r="H54" s="450"/>
      <c r="I54" s="451"/>
      <c r="J54" s="461"/>
      <c r="K54" s="451"/>
      <c r="L54" s="463">
        <f t="shared" si="3"/>
        <v>21000</v>
      </c>
    </row>
    <row r="55" spans="1:14" s="455" customFormat="1" ht="15.75" x14ac:dyDescent="0.25">
      <c r="A55" s="427" t="s">
        <v>60</v>
      </c>
      <c r="B55" s="5" t="s">
        <v>7245</v>
      </c>
      <c r="C55" s="25" t="s">
        <v>7244</v>
      </c>
      <c r="D55" s="4">
        <v>44907</v>
      </c>
      <c r="E55" s="422">
        <v>80000</v>
      </c>
      <c r="F55" s="422"/>
      <c r="G55" s="422"/>
      <c r="H55" s="450"/>
      <c r="I55" s="451"/>
      <c r="J55" s="461"/>
      <c r="K55" s="451"/>
      <c r="L55" s="463">
        <f t="shared" si="3"/>
        <v>80000</v>
      </c>
    </row>
    <row r="56" spans="1:14" s="455" customFormat="1" ht="15.75" x14ac:dyDescent="0.25">
      <c r="A56" s="427" t="s">
        <v>92</v>
      </c>
      <c r="B56" s="5" t="s">
        <v>91</v>
      </c>
      <c r="C56" s="25" t="s">
        <v>93</v>
      </c>
      <c r="D56" s="4">
        <v>44789</v>
      </c>
      <c r="E56" s="422">
        <v>64507</v>
      </c>
      <c r="F56" s="422"/>
      <c r="G56" s="422"/>
      <c r="H56" s="450"/>
      <c r="I56" s="450"/>
      <c r="J56" s="22"/>
      <c r="K56" s="450"/>
      <c r="L56" s="463">
        <f t="shared" si="3"/>
        <v>64507</v>
      </c>
    </row>
    <row r="57" spans="1:14" s="455" customFormat="1" ht="15.75" x14ac:dyDescent="0.25">
      <c r="A57" s="25" t="s">
        <v>7247</v>
      </c>
      <c r="B57" s="12" t="s">
        <v>96</v>
      </c>
      <c r="C57" s="25" t="s">
        <v>7248</v>
      </c>
      <c r="D57" s="4">
        <v>44907</v>
      </c>
      <c r="E57" s="422">
        <v>160000</v>
      </c>
      <c r="F57" s="422"/>
      <c r="G57" s="422"/>
      <c r="H57" s="422"/>
      <c r="I57" s="422"/>
      <c r="J57" s="450"/>
      <c r="K57" s="450"/>
      <c r="L57" s="463">
        <f t="shared" si="3"/>
        <v>160000</v>
      </c>
      <c r="M57" s="450"/>
      <c r="N57" s="5"/>
    </row>
    <row r="58" spans="1:14" s="455" customFormat="1" ht="15.75" x14ac:dyDescent="0.25">
      <c r="A58" s="25" t="s">
        <v>7247</v>
      </c>
      <c r="B58" s="12" t="s">
        <v>7347</v>
      </c>
      <c r="C58" s="25" t="s">
        <v>7253</v>
      </c>
      <c r="D58" s="4">
        <v>44931</v>
      </c>
      <c r="E58" s="422">
        <f>'[26]Variation Form'!$L$14</f>
        <v>405375</v>
      </c>
      <c r="F58" s="422"/>
      <c r="G58" s="422"/>
      <c r="H58" s="422"/>
      <c r="I58" s="422"/>
      <c r="J58" s="450"/>
      <c r="K58" s="450"/>
      <c r="L58" s="22"/>
      <c r="M58" s="450"/>
      <c r="N58" s="450"/>
    </row>
    <row r="59" spans="1:14" s="455" customFormat="1" ht="15.75" x14ac:dyDescent="0.25">
      <c r="A59" s="25" t="s">
        <v>7247</v>
      </c>
      <c r="B59" s="12" t="s">
        <v>7348</v>
      </c>
      <c r="C59" s="25" t="s">
        <v>7344</v>
      </c>
      <c r="D59" s="4">
        <v>44931</v>
      </c>
      <c r="E59" s="422">
        <f>'[27]Variation Form'!$L$20</f>
        <v>342930</v>
      </c>
      <c r="F59" s="422"/>
      <c r="G59" s="422"/>
      <c r="H59" s="422"/>
      <c r="I59" s="422"/>
      <c r="J59" s="450"/>
      <c r="K59" s="450"/>
      <c r="L59" s="22"/>
      <c r="M59" s="450"/>
      <c r="N59" s="450"/>
    </row>
    <row r="60" spans="1:14" s="455" customFormat="1" ht="15.75" x14ac:dyDescent="0.25">
      <c r="A60" s="25" t="s">
        <v>7247</v>
      </c>
      <c r="B60" s="12" t="s">
        <v>7398</v>
      </c>
      <c r="C60" s="25" t="s">
        <v>7351</v>
      </c>
      <c r="D60" s="4">
        <v>44998</v>
      </c>
      <c r="E60" s="422">
        <f>'[28]Variation Form'!$L$25</f>
        <v>1098650</v>
      </c>
      <c r="F60" s="422"/>
      <c r="G60" s="422"/>
      <c r="H60" s="422"/>
      <c r="I60" s="422"/>
      <c r="J60" s="450"/>
      <c r="K60" s="450"/>
      <c r="L60" s="22"/>
      <c r="M60" s="450"/>
      <c r="N60" s="450"/>
    </row>
    <row r="61" spans="1:14" s="455" customFormat="1" ht="15.75" x14ac:dyDescent="0.25">
      <c r="A61" s="592" t="s">
        <v>7166</v>
      </c>
      <c r="B61" s="593"/>
      <c r="C61" s="593"/>
      <c r="D61" s="457"/>
      <c r="E61" s="457">
        <f>SUM(E4:E59)</f>
        <v>110497014.8425</v>
      </c>
      <c r="F61" s="457">
        <f t="shared" ref="F61:L61" si="5">SUM(F7:F57)</f>
        <v>1048522</v>
      </c>
      <c r="G61" s="457">
        <f t="shared" si="5"/>
        <v>5428483</v>
      </c>
      <c r="H61" s="457">
        <f t="shared" si="5"/>
        <v>0.09</v>
      </c>
      <c r="I61" s="457">
        <f t="shared" si="5"/>
        <v>193477.5</v>
      </c>
      <c r="J61" s="457">
        <f t="shared" si="5"/>
        <v>5235005.5</v>
      </c>
      <c r="K61" s="457">
        <f t="shared" si="5"/>
        <v>29692930.75</v>
      </c>
      <c r="L61" s="457">
        <f t="shared" si="5"/>
        <v>49050199.011249997</v>
      </c>
      <c r="M61" s="450"/>
      <c r="N61" s="450"/>
    </row>
    <row r="62" spans="1:14" s="455" customFormat="1" ht="15.75" x14ac:dyDescent="0.25">
      <c r="A62" s="449"/>
      <c r="B62" s="449"/>
      <c r="C62" s="6"/>
      <c r="D62" s="422"/>
      <c r="E62" s="5"/>
      <c r="F62" s="422"/>
      <c r="G62" s="422"/>
      <c r="H62" s="422"/>
      <c r="I62" s="422"/>
      <c r="J62" s="450"/>
      <c r="K62" s="450"/>
      <c r="L62" s="22"/>
      <c r="M62" s="450"/>
      <c r="N62" s="450"/>
    </row>
    <row r="63" spans="1:14" s="455" customFormat="1" ht="15.75" x14ac:dyDescent="0.25">
      <c r="A63" s="449"/>
      <c r="B63" s="449"/>
      <c r="C63" s="6"/>
      <c r="D63" s="422"/>
      <c r="E63" s="5"/>
      <c r="F63" s="422"/>
      <c r="G63" s="422"/>
      <c r="H63" s="422"/>
      <c r="I63" s="422"/>
      <c r="J63" s="450"/>
      <c r="K63" s="450"/>
      <c r="L63" s="22"/>
      <c r="M63" s="450"/>
      <c r="N63" s="450"/>
    </row>
    <row r="64" spans="1:14" s="455" customFormat="1" ht="15.75" x14ac:dyDescent="0.25">
      <c r="A64" s="449"/>
      <c r="B64" s="449"/>
      <c r="C64" s="6"/>
      <c r="D64" s="422"/>
      <c r="E64" s="5"/>
      <c r="F64" s="422"/>
      <c r="G64" s="422"/>
      <c r="H64" s="422"/>
      <c r="I64" s="422"/>
      <c r="J64" s="450"/>
      <c r="K64" s="450"/>
      <c r="L64" s="22"/>
      <c r="M64" s="450"/>
      <c r="N64" s="450"/>
    </row>
    <row r="65" spans="1:14" s="455" customFormat="1" ht="15.75" x14ac:dyDescent="0.25">
      <c r="A65" s="449"/>
      <c r="B65" s="449"/>
      <c r="C65" s="6"/>
      <c r="D65" s="422"/>
      <c r="E65" s="5"/>
      <c r="F65" s="422"/>
      <c r="G65" s="422"/>
      <c r="H65" s="422"/>
      <c r="I65" s="422"/>
      <c r="J65" s="450"/>
      <c r="K65" s="450"/>
      <c r="L65" s="22"/>
      <c r="M65" s="450"/>
      <c r="N65" s="450"/>
    </row>
    <row r="66" spans="1:14" s="455" customFormat="1" ht="15.75" x14ac:dyDescent="0.25">
      <c r="A66" s="449"/>
      <c r="B66" s="449"/>
      <c r="C66" s="6"/>
      <c r="D66" s="422"/>
      <c r="E66" s="5"/>
      <c r="F66" s="422"/>
      <c r="G66" s="422"/>
      <c r="H66" s="422"/>
      <c r="I66" s="422"/>
      <c r="J66" s="450"/>
      <c r="K66" s="450"/>
      <c r="L66" s="22"/>
      <c r="M66" s="450"/>
      <c r="N66" s="450"/>
    </row>
    <row r="67" spans="1:14" s="455" customFormat="1" ht="15.75" x14ac:dyDescent="0.25">
      <c r="A67" s="449"/>
      <c r="B67" s="449"/>
      <c r="C67" s="6"/>
      <c r="D67" s="422"/>
      <c r="E67" s="5"/>
      <c r="F67" s="422"/>
      <c r="G67" s="422"/>
      <c r="H67" s="422"/>
      <c r="I67" s="422"/>
      <c r="J67" s="450"/>
      <c r="K67" s="450"/>
      <c r="L67" s="22"/>
      <c r="M67" s="450"/>
      <c r="N67" s="450"/>
    </row>
    <row r="68" spans="1:14" s="455" customFormat="1" ht="15.75" x14ac:dyDescent="0.25">
      <c r="A68" s="449"/>
      <c r="B68" s="449"/>
      <c r="C68" s="6"/>
      <c r="D68" s="422"/>
      <c r="E68" s="5"/>
      <c r="F68" s="422"/>
      <c r="G68" s="422"/>
      <c r="H68" s="422"/>
      <c r="I68" s="422"/>
      <c r="J68" s="450"/>
      <c r="K68" s="450"/>
      <c r="L68" s="22"/>
      <c r="M68" s="450"/>
      <c r="N68" s="450"/>
    </row>
    <row r="69" spans="1:14" s="455" customFormat="1" ht="15.75" x14ac:dyDescent="0.25">
      <c r="A69" s="449"/>
      <c r="B69" s="449"/>
      <c r="C69" s="6"/>
      <c r="D69" s="422"/>
      <c r="E69" s="5"/>
      <c r="F69" s="422"/>
      <c r="G69" s="422"/>
      <c r="H69" s="422"/>
      <c r="I69" s="422"/>
      <c r="J69" s="450"/>
      <c r="K69" s="450"/>
      <c r="L69" s="22"/>
      <c r="M69" s="450"/>
      <c r="N69" s="450"/>
    </row>
    <row r="70" spans="1:14" s="455" customFormat="1" ht="15.75" x14ac:dyDescent="0.25">
      <c r="A70" s="452"/>
      <c r="B70" s="452"/>
      <c r="C70" s="458"/>
      <c r="D70" s="422"/>
      <c r="E70" s="450"/>
      <c r="F70" s="422"/>
      <c r="G70" s="422"/>
      <c r="H70" s="422"/>
      <c r="I70" s="422"/>
      <c r="J70" s="450"/>
      <c r="K70" s="450"/>
      <c r="L70" s="459"/>
      <c r="M70" s="450"/>
      <c r="N70" s="450"/>
    </row>
    <row r="71" spans="1:14" s="455" customFormat="1" ht="15.75" x14ac:dyDescent="0.25">
      <c r="A71" s="452"/>
      <c r="B71" s="452"/>
      <c r="C71" s="450"/>
      <c r="D71" s="422"/>
      <c r="E71" s="450"/>
      <c r="F71" s="422"/>
      <c r="G71" s="422"/>
      <c r="H71" s="422"/>
      <c r="I71" s="422"/>
      <c r="J71" s="450"/>
      <c r="K71" s="450"/>
      <c r="L71" s="459"/>
      <c r="M71" s="450"/>
      <c r="N71" s="450"/>
    </row>
    <row r="72" spans="1:14" s="455" customFormat="1" ht="15.75" x14ac:dyDescent="0.25">
      <c r="A72" s="452"/>
      <c r="B72" s="452"/>
      <c r="C72" s="450"/>
      <c r="D72" s="422"/>
      <c r="E72" s="450"/>
      <c r="F72" s="422"/>
      <c r="G72" s="422"/>
      <c r="H72" s="422"/>
      <c r="I72" s="422"/>
      <c r="J72" s="450"/>
      <c r="K72" s="450"/>
      <c r="L72" s="459"/>
      <c r="M72" s="450"/>
      <c r="N72" s="450"/>
    </row>
    <row r="73" spans="1:14" s="455" customFormat="1" ht="15.75" x14ac:dyDescent="0.25">
      <c r="A73" s="452"/>
      <c r="B73" s="452"/>
      <c r="C73" s="450"/>
      <c r="D73" s="422"/>
      <c r="E73" s="450"/>
      <c r="F73" s="422"/>
      <c r="G73" s="422"/>
      <c r="H73" s="422"/>
      <c r="I73" s="422"/>
      <c r="J73" s="450"/>
      <c r="K73" s="450"/>
      <c r="L73" s="459"/>
      <c r="M73" s="450"/>
      <c r="N73" s="450"/>
    </row>
    <row r="74" spans="1:14" s="455" customFormat="1" ht="15.75" x14ac:dyDescent="0.25">
      <c r="A74" s="452"/>
      <c r="B74" s="452"/>
      <c r="C74" s="450"/>
      <c r="D74" s="422"/>
      <c r="E74" s="450"/>
      <c r="F74" s="422"/>
      <c r="G74" s="422"/>
      <c r="H74" s="422"/>
      <c r="I74" s="422"/>
      <c r="J74" s="450"/>
      <c r="K74" s="450"/>
      <c r="L74" s="459"/>
      <c r="M74" s="450"/>
      <c r="N74" s="450"/>
    </row>
    <row r="75" spans="1:14" s="455" customFormat="1" ht="15.75" x14ac:dyDescent="0.25">
      <c r="A75" s="452"/>
      <c r="B75" s="452"/>
      <c r="C75" s="450"/>
      <c r="D75" s="422"/>
      <c r="E75" s="450"/>
      <c r="F75" s="422"/>
      <c r="G75" s="422"/>
      <c r="H75" s="422"/>
      <c r="I75" s="422"/>
      <c r="J75" s="450"/>
      <c r="K75" s="450"/>
      <c r="L75" s="459"/>
      <c r="M75" s="450"/>
      <c r="N75" s="450"/>
    </row>
    <row r="76" spans="1:14" s="455" customFormat="1" ht="15.75" x14ac:dyDescent="0.25">
      <c r="A76" s="452"/>
      <c r="B76" s="452"/>
      <c r="C76" s="450"/>
      <c r="D76" s="422"/>
      <c r="E76" s="450"/>
      <c r="F76" s="422"/>
      <c r="G76" s="422"/>
      <c r="H76" s="422"/>
      <c r="I76" s="422"/>
      <c r="J76" s="450"/>
      <c r="K76" s="450"/>
      <c r="L76" s="459"/>
      <c r="M76" s="450"/>
      <c r="N76" s="450"/>
    </row>
    <row r="77" spans="1:14" s="455" customFormat="1" ht="15.75" x14ac:dyDescent="0.25">
      <c r="A77" s="452"/>
      <c r="B77" s="452"/>
      <c r="C77" s="450"/>
      <c r="D77" s="422"/>
      <c r="E77" s="450"/>
      <c r="F77" s="422"/>
      <c r="G77" s="422"/>
      <c r="H77" s="422"/>
      <c r="I77" s="422"/>
      <c r="J77" s="450"/>
      <c r="K77" s="450"/>
      <c r="L77" s="459"/>
      <c r="M77" s="450"/>
      <c r="N77" s="450"/>
    </row>
    <row r="78" spans="1:14" s="455" customFormat="1" ht="15.75" x14ac:dyDescent="0.25">
      <c r="A78" s="452"/>
      <c r="B78" s="452"/>
      <c r="C78" s="450"/>
      <c r="D78" s="422"/>
      <c r="E78" s="450"/>
      <c r="F78" s="422"/>
      <c r="G78" s="422"/>
      <c r="H78" s="422"/>
      <c r="I78" s="422"/>
      <c r="J78" s="450"/>
      <c r="K78" s="450"/>
      <c r="L78" s="459"/>
      <c r="M78" s="450"/>
      <c r="N78" s="450"/>
    </row>
    <row r="79" spans="1:14" s="455" customFormat="1" ht="15.75" x14ac:dyDescent="0.25">
      <c r="A79" s="452"/>
      <c r="B79" s="452"/>
      <c r="C79" s="450"/>
      <c r="D79" s="422"/>
      <c r="E79" s="450"/>
      <c r="F79" s="422"/>
      <c r="G79" s="422"/>
      <c r="H79" s="422"/>
      <c r="I79" s="422"/>
      <c r="J79" s="450"/>
      <c r="K79" s="450"/>
      <c r="L79" s="459"/>
      <c r="M79" s="450"/>
      <c r="N79" s="450"/>
    </row>
    <row r="80" spans="1:14" s="455" customFormat="1" ht="15.75" x14ac:dyDescent="0.25">
      <c r="A80" s="452"/>
      <c r="B80" s="452"/>
      <c r="C80" s="450"/>
      <c r="D80" s="422"/>
      <c r="E80" s="450"/>
      <c r="F80" s="422"/>
      <c r="G80" s="422"/>
      <c r="H80" s="422"/>
      <c r="I80" s="422"/>
      <c r="J80" s="450"/>
      <c r="K80" s="450"/>
      <c r="L80" s="459"/>
      <c r="M80" s="450"/>
      <c r="N80" s="450"/>
    </row>
    <row r="81" spans="1:14" s="455" customFormat="1" ht="15.75" x14ac:dyDescent="0.25">
      <c r="A81" s="452"/>
      <c r="B81" s="452"/>
      <c r="C81" s="450"/>
      <c r="D81" s="422"/>
      <c r="E81" s="450"/>
      <c r="F81" s="422"/>
      <c r="G81" s="422"/>
      <c r="H81" s="422"/>
      <c r="I81" s="422"/>
      <c r="J81" s="450"/>
      <c r="K81" s="450"/>
      <c r="L81" s="459"/>
      <c r="M81" s="450"/>
      <c r="N81" s="450"/>
    </row>
    <row r="82" spans="1:14" s="455" customFormat="1" ht="15.75" x14ac:dyDescent="0.25">
      <c r="A82" s="452"/>
      <c r="B82" s="452"/>
      <c r="C82" s="450"/>
      <c r="D82" s="422"/>
      <c r="E82" s="450"/>
      <c r="F82" s="422"/>
      <c r="G82" s="422"/>
      <c r="H82" s="422"/>
      <c r="I82" s="422"/>
      <c r="J82" s="450"/>
      <c r="K82" s="450"/>
      <c r="L82" s="459"/>
      <c r="M82" s="450"/>
      <c r="N82" s="450"/>
    </row>
    <row r="83" spans="1:14" s="455" customFormat="1" ht="15.75" x14ac:dyDescent="0.25">
      <c r="A83" s="452"/>
      <c r="B83" s="452"/>
      <c r="C83" s="450"/>
      <c r="D83" s="422"/>
      <c r="E83" s="450"/>
      <c r="F83" s="422"/>
      <c r="G83" s="422"/>
      <c r="H83" s="422"/>
      <c r="I83" s="422"/>
      <c r="J83" s="450"/>
      <c r="K83" s="450"/>
      <c r="L83" s="459"/>
      <c r="M83" s="450"/>
      <c r="N83" s="450"/>
    </row>
    <row r="84" spans="1:14" s="455" customFormat="1" ht="15.75" x14ac:dyDescent="0.25">
      <c r="A84" s="452"/>
      <c r="B84" s="452"/>
      <c r="C84" s="450"/>
      <c r="D84" s="422"/>
      <c r="E84" s="450"/>
      <c r="F84" s="422"/>
      <c r="G84" s="422"/>
      <c r="H84" s="422"/>
      <c r="I84" s="422"/>
      <c r="J84" s="450"/>
      <c r="K84" s="450"/>
      <c r="L84" s="459"/>
      <c r="M84" s="450"/>
      <c r="N84" s="450"/>
    </row>
    <row r="85" spans="1:14" s="455" customFormat="1" ht="15.75" x14ac:dyDescent="0.25">
      <c r="A85" s="452"/>
      <c r="B85" s="452"/>
      <c r="C85" s="450"/>
      <c r="D85" s="422"/>
      <c r="E85" s="450"/>
      <c r="F85" s="422"/>
      <c r="G85" s="422"/>
      <c r="H85" s="422"/>
      <c r="I85" s="422"/>
      <c r="J85" s="450"/>
      <c r="K85" s="450"/>
      <c r="L85" s="459"/>
      <c r="M85" s="450"/>
      <c r="N85" s="450"/>
    </row>
    <row r="86" spans="1:14" s="455" customFormat="1" ht="15.75" x14ac:dyDescent="0.25">
      <c r="A86" s="452"/>
      <c r="B86" s="452"/>
      <c r="C86" s="450"/>
      <c r="D86" s="422"/>
      <c r="E86" s="450"/>
      <c r="F86" s="422"/>
      <c r="G86" s="422"/>
      <c r="H86" s="422"/>
      <c r="I86" s="422"/>
      <c r="J86" s="450"/>
      <c r="K86" s="450"/>
      <c r="L86" s="459"/>
      <c r="M86" s="450"/>
      <c r="N86" s="450"/>
    </row>
    <row r="87" spans="1:14" s="455" customFormat="1" ht="15.75" x14ac:dyDescent="0.25">
      <c r="A87" s="452"/>
      <c r="B87" s="452"/>
      <c r="C87" s="450"/>
      <c r="D87" s="422"/>
      <c r="E87" s="450"/>
      <c r="F87" s="422"/>
      <c r="G87" s="422"/>
      <c r="H87" s="422"/>
      <c r="I87" s="422"/>
      <c r="J87" s="450"/>
      <c r="K87" s="450"/>
      <c r="L87" s="459"/>
      <c r="M87" s="450"/>
      <c r="N87" s="450"/>
    </row>
    <row r="88" spans="1:14" s="455" customFormat="1" ht="15.75" x14ac:dyDescent="0.25">
      <c r="A88" s="452"/>
      <c r="B88" s="452"/>
      <c r="C88" s="450"/>
      <c r="D88" s="422"/>
      <c r="E88" s="450"/>
      <c r="F88" s="422"/>
      <c r="G88" s="422"/>
      <c r="H88" s="422"/>
      <c r="I88" s="422"/>
      <c r="J88" s="450"/>
      <c r="K88" s="450"/>
      <c r="L88" s="459"/>
      <c r="M88" s="450"/>
      <c r="N88" s="450"/>
    </row>
    <row r="89" spans="1:14" s="455" customFormat="1" ht="15.75" x14ac:dyDescent="0.25">
      <c r="A89" s="452"/>
      <c r="B89" s="452"/>
      <c r="C89" s="450"/>
      <c r="D89" s="422"/>
      <c r="E89" s="450"/>
      <c r="F89" s="422"/>
      <c r="G89" s="422"/>
      <c r="H89" s="422"/>
      <c r="I89" s="422"/>
      <c r="J89" s="450"/>
      <c r="K89" s="450"/>
      <c r="L89" s="459"/>
      <c r="M89" s="450"/>
      <c r="N89" s="450"/>
    </row>
    <row r="90" spans="1:14" s="455" customFormat="1" ht="15.75" x14ac:dyDescent="0.25">
      <c r="A90" s="452"/>
      <c r="B90" s="452"/>
      <c r="C90" s="450"/>
      <c r="D90" s="422"/>
      <c r="E90" s="450"/>
      <c r="F90" s="422"/>
      <c r="G90" s="422"/>
      <c r="H90" s="422"/>
      <c r="I90" s="422"/>
      <c r="J90" s="450"/>
      <c r="K90" s="450"/>
      <c r="L90" s="459"/>
      <c r="M90" s="450"/>
      <c r="N90" s="450"/>
    </row>
    <row r="91" spans="1:14" s="455" customFormat="1" ht="15.75" x14ac:dyDescent="0.25">
      <c r="A91" s="452"/>
      <c r="B91" s="452"/>
      <c r="C91" s="450"/>
      <c r="D91" s="422"/>
      <c r="E91" s="450"/>
      <c r="F91" s="422"/>
      <c r="G91" s="422"/>
      <c r="H91" s="422"/>
      <c r="I91" s="422"/>
      <c r="J91" s="450"/>
      <c r="K91" s="450"/>
      <c r="L91" s="459"/>
      <c r="M91" s="450"/>
      <c r="N91" s="450"/>
    </row>
    <row r="92" spans="1:14" s="455" customFormat="1" ht="15.75" x14ac:dyDescent="0.25">
      <c r="A92" s="452"/>
      <c r="B92" s="452"/>
      <c r="C92" s="450"/>
      <c r="D92" s="422"/>
      <c r="E92" s="450"/>
      <c r="F92" s="422"/>
      <c r="G92" s="422"/>
      <c r="H92" s="422"/>
      <c r="I92" s="422"/>
      <c r="J92" s="450"/>
      <c r="K92" s="450"/>
      <c r="L92" s="459"/>
      <c r="M92" s="450"/>
      <c r="N92" s="450"/>
    </row>
    <row r="93" spans="1:14" s="455" customFormat="1" ht="15.75" x14ac:dyDescent="0.25">
      <c r="A93" s="452"/>
      <c r="B93" s="452"/>
      <c r="C93" s="450"/>
      <c r="D93" s="422"/>
      <c r="E93" s="450"/>
      <c r="F93" s="422"/>
      <c r="G93" s="422"/>
      <c r="H93" s="422"/>
      <c r="I93" s="422"/>
      <c r="J93" s="450"/>
      <c r="K93" s="450"/>
      <c r="L93" s="459"/>
      <c r="M93" s="450"/>
      <c r="N93" s="450"/>
    </row>
    <row r="94" spans="1:14" s="455" customFormat="1" ht="15.75" x14ac:dyDescent="0.25">
      <c r="A94" s="452"/>
      <c r="B94" s="452"/>
      <c r="C94" s="450"/>
      <c r="D94" s="422"/>
      <c r="E94" s="450"/>
      <c r="F94" s="422"/>
      <c r="G94" s="422"/>
      <c r="H94" s="422"/>
      <c r="I94" s="422"/>
      <c r="J94" s="450"/>
      <c r="K94" s="450"/>
      <c r="L94" s="459"/>
      <c r="M94" s="450"/>
      <c r="N94" s="450"/>
    </row>
    <row r="95" spans="1:14" s="455" customFormat="1" ht="15.75" x14ac:dyDescent="0.25">
      <c r="A95" s="452"/>
      <c r="B95" s="452"/>
      <c r="C95" s="450"/>
      <c r="D95" s="422"/>
      <c r="E95" s="450"/>
      <c r="F95" s="422"/>
      <c r="G95" s="422"/>
      <c r="H95" s="422"/>
      <c r="I95" s="422"/>
      <c r="J95" s="450"/>
      <c r="K95" s="450"/>
      <c r="L95" s="459"/>
      <c r="M95" s="450"/>
      <c r="N95" s="450"/>
    </row>
    <row r="96" spans="1:14" s="455" customFormat="1" ht="15.75" x14ac:dyDescent="0.25">
      <c r="A96" s="452"/>
      <c r="B96" s="452"/>
      <c r="C96" s="450"/>
      <c r="D96" s="422"/>
      <c r="E96" s="450"/>
      <c r="F96" s="422"/>
      <c r="G96" s="422"/>
      <c r="H96" s="422"/>
      <c r="I96" s="422"/>
      <c r="J96" s="450"/>
      <c r="K96" s="450"/>
      <c r="L96" s="459"/>
      <c r="M96" s="450"/>
      <c r="N96" s="450"/>
    </row>
    <row r="97" spans="1:14" s="455" customFormat="1" ht="15.75" x14ac:dyDescent="0.25">
      <c r="A97" s="452"/>
      <c r="B97" s="452"/>
      <c r="C97" s="450"/>
      <c r="D97" s="422"/>
      <c r="E97" s="450"/>
      <c r="F97" s="422"/>
      <c r="G97" s="422"/>
      <c r="H97" s="422"/>
      <c r="I97" s="422"/>
      <c r="J97" s="450"/>
      <c r="K97" s="450"/>
      <c r="L97" s="459"/>
      <c r="M97" s="450"/>
      <c r="N97" s="450"/>
    </row>
    <row r="98" spans="1:14" s="455" customFormat="1" ht="15.75" x14ac:dyDescent="0.25">
      <c r="A98" s="452"/>
      <c r="B98" s="452"/>
      <c r="C98" s="450"/>
      <c r="D98" s="422"/>
      <c r="E98" s="450"/>
      <c r="F98" s="422"/>
      <c r="G98" s="422"/>
      <c r="H98" s="422"/>
      <c r="I98" s="422"/>
      <c r="J98" s="450"/>
      <c r="K98" s="450"/>
      <c r="L98" s="459"/>
      <c r="M98" s="450"/>
      <c r="N98" s="450"/>
    </row>
    <row r="99" spans="1:14" s="455" customFormat="1" ht="15.75" x14ac:dyDescent="0.25">
      <c r="A99" s="452"/>
      <c r="B99" s="452"/>
      <c r="C99" s="450"/>
      <c r="D99" s="422"/>
      <c r="E99" s="450"/>
      <c r="F99" s="422"/>
      <c r="G99" s="422"/>
      <c r="H99" s="422"/>
      <c r="I99" s="422"/>
      <c r="J99" s="450"/>
      <c r="K99" s="450"/>
      <c r="L99" s="459"/>
      <c r="M99" s="450"/>
      <c r="N99" s="450"/>
    </row>
    <row r="100" spans="1:14" s="455" customFormat="1" ht="15.75" x14ac:dyDescent="0.25">
      <c r="A100" s="452"/>
      <c r="B100" s="452"/>
      <c r="C100" s="450"/>
      <c r="D100" s="422"/>
      <c r="E100" s="450"/>
      <c r="F100" s="422"/>
      <c r="G100" s="422"/>
      <c r="H100" s="422"/>
      <c r="I100" s="422"/>
      <c r="J100" s="450"/>
      <c r="K100" s="450"/>
      <c r="L100" s="459"/>
      <c r="M100" s="450"/>
      <c r="N100" s="450"/>
    </row>
    <row r="101" spans="1:14" s="455" customFormat="1" ht="15.75" x14ac:dyDescent="0.25">
      <c r="A101" s="452"/>
      <c r="B101" s="452"/>
      <c r="C101" s="450"/>
      <c r="D101" s="422"/>
      <c r="E101" s="450"/>
      <c r="F101" s="422"/>
      <c r="G101" s="422"/>
      <c r="H101" s="422"/>
      <c r="I101" s="422"/>
      <c r="J101" s="450"/>
      <c r="K101" s="450"/>
      <c r="L101" s="459"/>
      <c r="M101" s="450"/>
      <c r="N101" s="450"/>
    </row>
    <row r="102" spans="1:14" s="455" customFormat="1" ht="15.75" x14ac:dyDescent="0.25">
      <c r="A102" s="452"/>
      <c r="B102" s="452"/>
      <c r="C102" s="450"/>
      <c r="D102" s="422"/>
      <c r="E102" s="450"/>
      <c r="F102" s="422"/>
      <c r="G102" s="422"/>
      <c r="H102" s="422"/>
      <c r="I102" s="422"/>
      <c r="J102" s="450"/>
      <c r="K102" s="450"/>
      <c r="L102" s="459"/>
      <c r="M102" s="450"/>
      <c r="N102" s="450"/>
    </row>
    <row r="103" spans="1:14" s="455" customFormat="1" ht="15.75" x14ac:dyDescent="0.25">
      <c r="A103" s="452"/>
      <c r="B103" s="452"/>
      <c r="C103" s="450"/>
      <c r="D103" s="422"/>
      <c r="E103" s="450"/>
      <c r="F103" s="422"/>
      <c r="G103" s="422"/>
      <c r="H103" s="422"/>
      <c r="I103" s="422"/>
      <c r="J103" s="450"/>
      <c r="K103" s="450"/>
      <c r="L103" s="459"/>
      <c r="M103" s="450"/>
      <c r="N103" s="450"/>
    </row>
    <row r="104" spans="1:14" s="455" customFormat="1" ht="15.75" x14ac:dyDescent="0.25">
      <c r="A104" s="452"/>
      <c r="B104" s="452"/>
      <c r="C104" s="450"/>
      <c r="D104" s="422"/>
      <c r="E104" s="450"/>
      <c r="F104" s="422"/>
      <c r="G104" s="422"/>
      <c r="H104" s="422"/>
      <c r="I104" s="422"/>
      <c r="J104" s="450"/>
      <c r="K104" s="450"/>
      <c r="L104" s="459"/>
      <c r="M104" s="450"/>
      <c r="N104" s="450"/>
    </row>
    <row r="105" spans="1:14" s="455" customFormat="1" ht="15.75" x14ac:dyDescent="0.25">
      <c r="A105" s="452"/>
      <c r="B105" s="452"/>
      <c r="C105" s="450"/>
      <c r="D105" s="422"/>
      <c r="E105" s="450"/>
      <c r="F105" s="422"/>
      <c r="G105" s="422"/>
      <c r="H105" s="422"/>
      <c r="I105" s="422"/>
      <c r="J105" s="450"/>
      <c r="K105" s="450"/>
      <c r="L105" s="459"/>
      <c r="M105" s="450"/>
      <c r="N105" s="450"/>
    </row>
    <row r="106" spans="1:14" s="455" customFormat="1" ht="15.75" x14ac:dyDescent="0.25">
      <c r="A106" s="452"/>
      <c r="B106" s="452"/>
      <c r="C106" s="450"/>
      <c r="D106" s="422"/>
      <c r="E106" s="450"/>
      <c r="F106" s="422"/>
      <c r="G106" s="422"/>
      <c r="H106" s="422"/>
      <c r="I106" s="422"/>
      <c r="J106" s="450"/>
      <c r="K106" s="450"/>
      <c r="L106" s="459"/>
      <c r="M106" s="450"/>
      <c r="N106" s="450"/>
    </row>
    <row r="107" spans="1:14" s="455" customFormat="1" ht="15.75" x14ac:dyDescent="0.25">
      <c r="A107" s="452"/>
      <c r="B107" s="452"/>
      <c r="C107" s="450"/>
      <c r="D107" s="422"/>
      <c r="E107" s="450"/>
      <c r="F107" s="422"/>
      <c r="G107" s="422"/>
      <c r="H107" s="422"/>
      <c r="I107" s="422"/>
      <c r="J107" s="450"/>
      <c r="K107" s="450"/>
      <c r="L107" s="459"/>
      <c r="M107" s="450"/>
      <c r="N107" s="450"/>
    </row>
    <row r="108" spans="1:14" s="455" customFormat="1" ht="15.75" x14ac:dyDescent="0.25">
      <c r="A108" s="452"/>
      <c r="B108" s="452"/>
      <c r="C108" s="450"/>
      <c r="D108" s="422"/>
      <c r="E108" s="450"/>
      <c r="F108" s="422"/>
      <c r="G108" s="422"/>
      <c r="H108" s="422"/>
      <c r="I108" s="422"/>
      <c r="J108" s="450"/>
      <c r="K108" s="450"/>
      <c r="L108" s="459"/>
      <c r="M108" s="450"/>
      <c r="N108" s="450"/>
    </row>
    <row r="109" spans="1:14" s="455" customFormat="1" ht="15.75" x14ac:dyDescent="0.25">
      <c r="A109" s="452"/>
      <c r="B109" s="452"/>
      <c r="C109" s="450"/>
      <c r="D109" s="422"/>
      <c r="E109" s="450"/>
      <c r="F109" s="422"/>
      <c r="G109" s="422"/>
      <c r="H109" s="422"/>
      <c r="I109" s="422"/>
      <c r="J109" s="450"/>
      <c r="K109" s="450"/>
      <c r="L109" s="459"/>
      <c r="M109" s="450"/>
      <c r="N109" s="450"/>
    </row>
    <row r="110" spans="1:14" s="455" customFormat="1" ht="15.75" x14ac:dyDescent="0.25">
      <c r="A110" s="452"/>
      <c r="B110" s="452"/>
      <c r="C110" s="450"/>
      <c r="D110" s="422"/>
      <c r="E110" s="450"/>
      <c r="F110" s="422"/>
      <c r="G110" s="422"/>
      <c r="H110" s="422"/>
      <c r="I110" s="422"/>
      <c r="J110" s="450"/>
      <c r="K110" s="450"/>
      <c r="L110" s="459"/>
      <c r="M110" s="450"/>
      <c r="N110" s="450"/>
    </row>
    <row r="111" spans="1:14" s="455" customFormat="1" ht="15.75" x14ac:dyDescent="0.25">
      <c r="A111" s="452"/>
      <c r="B111" s="452"/>
      <c r="C111" s="450"/>
      <c r="D111" s="422"/>
      <c r="E111" s="450"/>
      <c r="F111" s="422"/>
      <c r="G111" s="422"/>
      <c r="H111" s="422"/>
      <c r="I111" s="422"/>
      <c r="J111" s="450"/>
      <c r="K111" s="450"/>
      <c r="L111" s="459"/>
      <c r="M111" s="450"/>
      <c r="N111" s="450"/>
    </row>
    <row r="112" spans="1:14" s="455" customFormat="1" ht="15.75" x14ac:dyDescent="0.25">
      <c r="A112" s="452"/>
      <c r="B112" s="452"/>
      <c r="C112" s="450"/>
      <c r="D112" s="422"/>
      <c r="E112" s="450"/>
      <c r="F112" s="422"/>
      <c r="G112" s="422"/>
      <c r="H112" s="422"/>
      <c r="I112" s="422"/>
      <c r="J112" s="450"/>
      <c r="K112" s="450"/>
      <c r="L112" s="459"/>
      <c r="M112" s="450"/>
      <c r="N112" s="450"/>
    </row>
    <row r="113" spans="1:14" s="455" customFormat="1" ht="15.75" x14ac:dyDescent="0.25">
      <c r="A113" s="452"/>
      <c r="B113" s="452"/>
      <c r="C113" s="450"/>
      <c r="D113" s="422"/>
      <c r="E113" s="450"/>
      <c r="F113" s="422"/>
      <c r="G113" s="422"/>
      <c r="H113" s="422"/>
      <c r="I113" s="422"/>
      <c r="J113" s="450"/>
      <c r="K113" s="450"/>
      <c r="L113" s="459"/>
      <c r="M113" s="450"/>
      <c r="N113" s="450"/>
    </row>
    <row r="114" spans="1:14" s="455" customFormat="1" ht="15.75" x14ac:dyDescent="0.25">
      <c r="A114" s="452"/>
      <c r="B114" s="452"/>
      <c r="C114" s="450"/>
      <c r="D114" s="422"/>
      <c r="E114" s="450"/>
      <c r="F114" s="422"/>
      <c r="G114" s="422"/>
      <c r="H114" s="422"/>
      <c r="I114" s="422"/>
      <c r="J114" s="450"/>
      <c r="K114" s="450"/>
      <c r="L114" s="459"/>
      <c r="M114" s="450"/>
      <c r="N114" s="450"/>
    </row>
    <row r="115" spans="1:14" s="455" customFormat="1" ht="15.75" x14ac:dyDescent="0.25">
      <c r="A115" s="452"/>
      <c r="B115" s="452"/>
      <c r="C115" s="450"/>
      <c r="D115" s="422"/>
      <c r="E115" s="450"/>
      <c r="F115" s="422"/>
      <c r="G115" s="422"/>
      <c r="H115" s="422"/>
      <c r="I115" s="422"/>
      <c r="J115" s="450"/>
      <c r="K115" s="450"/>
      <c r="L115" s="459"/>
      <c r="M115" s="450"/>
      <c r="N115" s="450"/>
    </row>
    <row r="116" spans="1:14" s="455" customFormat="1" ht="15.75" x14ac:dyDescent="0.25">
      <c r="A116" s="452"/>
      <c r="B116" s="452"/>
      <c r="C116" s="450"/>
      <c r="D116" s="422"/>
      <c r="E116" s="450"/>
      <c r="F116" s="422"/>
      <c r="G116" s="422"/>
      <c r="H116" s="422"/>
      <c r="I116" s="422"/>
      <c r="J116" s="450"/>
      <c r="K116" s="450"/>
      <c r="L116" s="459"/>
      <c r="M116" s="450"/>
      <c r="N116" s="450"/>
    </row>
    <row r="117" spans="1:14" s="455" customFormat="1" ht="15.75" x14ac:dyDescent="0.25">
      <c r="A117" s="452"/>
      <c r="B117" s="452"/>
      <c r="C117" s="450"/>
      <c r="D117" s="422"/>
      <c r="E117" s="450"/>
      <c r="F117" s="422"/>
      <c r="G117" s="422"/>
      <c r="H117" s="422"/>
      <c r="I117" s="422"/>
      <c r="J117" s="450"/>
      <c r="K117" s="450"/>
      <c r="L117" s="459"/>
      <c r="M117" s="450"/>
      <c r="N117" s="450"/>
    </row>
    <row r="118" spans="1:14" s="455" customFormat="1" ht="15.75" x14ac:dyDescent="0.25">
      <c r="A118" s="452"/>
      <c r="B118" s="452"/>
      <c r="C118" s="450"/>
      <c r="D118" s="422"/>
      <c r="E118" s="450"/>
      <c r="F118" s="422"/>
      <c r="G118" s="422"/>
      <c r="H118" s="422"/>
      <c r="I118" s="422"/>
      <c r="J118" s="450"/>
      <c r="K118" s="450"/>
      <c r="L118" s="459"/>
      <c r="M118" s="450"/>
      <c r="N118" s="450"/>
    </row>
    <row r="119" spans="1:14" s="455" customFormat="1" ht="15.75" x14ac:dyDescent="0.25">
      <c r="A119" s="452"/>
      <c r="B119" s="452"/>
      <c r="C119" s="450"/>
      <c r="D119" s="422"/>
      <c r="E119" s="450"/>
      <c r="F119" s="422"/>
      <c r="G119" s="422"/>
      <c r="H119" s="422"/>
      <c r="I119" s="422"/>
      <c r="J119" s="450"/>
      <c r="K119" s="450"/>
      <c r="L119" s="459"/>
      <c r="M119" s="450"/>
      <c r="N119" s="450"/>
    </row>
    <row r="120" spans="1:14" s="455" customFormat="1" ht="15.75" x14ac:dyDescent="0.25">
      <c r="A120" s="452"/>
      <c r="B120" s="452"/>
      <c r="C120" s="450"/>
      <c r="D120" s="422"/>
      <c r="E120" s="450"/>
      <c r="F120" s="422"/>
      <c r="G120" s="422"/>
      <c r="H120" s="422"/>
      <c r="I120" s="422"/>
      <c r="J120" s="450"/>
      <c r="K120" s="450"/>
      <c r="L120" s="459"/>
      <c r="M120" s="450"/>
      <c r="N120" s="450"/>
    </row>
    <row r="121" spans="1:14" s="455" customFormat="1" ht="15.75" x14ac:dyDescent="0.25">
      <c r="A121" s="452"/>
      <c r="B121" s="452"/>
      <c r="C121" s="450"/>
      <c r="D121" s="422"/>
      <c r="E121" s="450"/>
      <c r="F121" s="422"/>
      <c r="G121" s="422"/>
      <c r="H121" s="422"/>
      <c r="I121" s="422"/>
      <c r="J121" s="450"/>
      <c r="K121" s="450"/>
      <c r="L121" s="459"/>
      <c r="M121" s="450"/>
      <c r="N121" s="450"/>
    </row>
    <row r="122" spans="1:14" s="455" customFormat="1" ht="15.75" x14ac:dyDescent="0.25">
      <c r="A122" s="452"/>
      <c r="B122" s="452"/>
      <c r="C122" s="450"/>
      <c r="D122" s="422"/>
      <c r="E122" s="450"/>
      <c r="F122" s="422"/>
      <c r="G122" s="422"/>
      <c r="H122" s="422"/>
      <c r="I122" s="422"/>
      <c r="J122" s="450"/>
      <c r="K122" s="450"/>
      <c r="L122" s="459"/>
      <c r="M122" s="450"/>
      <c r="N122" s="450"/>
    </row>
    <row r="123" spans="1:14" s="455" customFormat="1" ht="15.75" x14ac:dyDescent="0.25">
      <c r="A123" s="452"/>
      <c r="B123" s="452"/>
      <c r="C123" s="450"/>
      <c r="D123" s="422"/>
      <c r="E123" s="450"/>
      <c r="F123" s="422"/>
      <c r="G123" s="422"/>
      <c r="H123" s="422"/>
      <c r="I123" s="422"/>
      <c r="J123" s="450"/>
      <c r="K123" s="450"/>
      <c r="L123" s="459"/>
      <c r="M123" s="450"/>
      <c r="N123" s="450"/>
    </row>
    <row r="124" spans="1:14" s="455" customFormat="1" ht="15.75" x14ac:dyDescent="0.25">
      <c r="A124" s="452"/>
      <c r="B124" s="452"/>
      <c r="C124" s="450"/>
      <c r="D124" s="422"/>
      <c r="E124" s="450"/>
      <c r="F124" s="422"/>
      <c r="G124" s="422"/>
      <c r="H124" s="422"/>
      <c r="I124" s="422"/>
      <c r="J124" s="450"/>
      <c r="K124" s="450"/>
      <c r="L124" s="459"/>
      <c r="M124" s="450"/>
      <c r="N124" s="450"/>
    </row>
    <row r="125" spans="1:14" s="455" customFormat="1" ht="15.75" x14ac:dyDescent="0.25">
      <c r="A125" s="452"/>
      <c r="B125" s="452"/>
      <c r="C125" s="450"/>
      <c r="D125" s="422"/>
      <c r="E125" s="450"/>
      <c r="F125" s="422"/>
      <c r="G125" s="422"/>
      <c r="H125" s="422"/>
      <c r="I125" s="422"/>
      <c r="J125" s="450"/>
      <c r="K125" s="450"/>
      <c r="L125" s="459"/>
      <c r="M125" s="450"/>
      <c r="N125" s="450"/>
    </row>
    <row r="126" spans="1:14" s="455" customFormat="1" ht="15.75" x14ac:dyDescent="0.25">
      <c r="A126" s="452"/>
      <c r="B126" s="452"/>
      <c r="C126" s="450"/>
      <c r="D126" s="422"/>
      <c r="E126" s="450"/>
      <c r="F126" s="422"/>
      <c r="G126" s="422"/>
      <c r="H126" s="422"/>
      <c r="I126" s="422"/>
      <c r="J126" s="450"/>
      <c r="K126" s="450"/>
      <c r="L126" s="459"/>
      <c r="M126" s="450"/>
      <c r="N126" s="450"/>
    </row>
    <row r="127" spans="1:14" s="455" customFormat="1" ht="15.75" x14ac:dyDescent="0.25">
      <c r="A127" s="452"/>
      <c r="B127" s="452"/>
      <c r="C127" s="450"/>
      <c r="D127" s="422"/>
      <c r="E127" s="450"/>
      <c r="F127" s="422"/>
      <c r="G127" s="422"/>
      <c r="H127" s="422"/>
      <c r="I127" s="422"/>
      <c r="J127" s="450"/>
      <c r="K127" s="450"/>
      <c r="L127" s="459"/>
      <c r="M127" s="450"/>
      <c r="N127" s="450"/>
    </row>
    <row r="128" spans="1:14" s="455" customFormat="1" ht="15.75" x14ac:dyDescent="0.25">
      <c r="A128" s="452"/>
      <c r="B128" s="452"/>
      <c r="C128" s="450"/>
      <c r="D128" s="422"/>
      <c r="E128" s="450"/>
      <c r="F128" s="422"/>
      <c r="G128" s="422"/>
      <c r="H128" s="422"/>
      <c r="I128" s="422"/>
      <c r="J128" s="450"/>
      <c r="K128" s="450"/>
      <c r="L128" s="459"/>
      <c r="M128" s="450"/>
      <c r="N128" s="450"/>
    </row>
    <row r="129" spans="1:14" s="455" customFormat="1" ht="15.75" x14ac:dyDescent="0.25">
      <c r="A129" s="452"/>
      <c r="B129" s="452"/>
      <c r="C129" s="450"/>
      <c r="D129" s="422"/>
      <c r="E129" s="450"/>
      <c r="F129" s="422"/>
      <c r="G129" s="422"/>
      <c r="H129" s="422"/>
      <c r="I129" s="422"/>
      <c r="J129" s="450"/>
      <c r="K129" s="450"/>
      <c r="L129" s="459"/>
      <c r="M129" s="450"/>
      <c r="N129" s="450"/>
    </row>
    <row r="130" spans="1:14" s="455" customFormat="1" ht="15.75" x14ac:dyDescent="0.25">
      <c r="A130" s="452"/>
      <c r="B130" s="452"/>
      <c r="C130" s="450"/>
      <c r="D130" s="422"/>
      <c r="E130" s="450"/>
      <c r="F130" s="422"/>
      <c r="G130" s="422"/>
      <c r="H130" s="422"/>
      <c r="I130" s="422"/>
      <c r="J130" s="450"/>
      <c r="K130" s="450"/>
      <c r="L130" s="459"/>
      <c r="M130" s="450"/>
      <c r="N130" s="450"/>
    </row>
    <row r="131" spans="1:14" s="455" customFormat="1" ht="15.75" x14ac:dyDescent="0.25">
      <c r="A131" s="452"/>
      <c r="B131" s="452"/>
      <c r="C131" s="450"/>
      <c r="D131" s="422"/>
      <c r="E131" s="450"/>
      <c r="F131" s="422"/>
      <c r="G131" s="422"/>
      <c r="H131" s="422"/>
      <c r="I131" s="422"/>
      <c r="J131" s="450"/>
      <c r="K131" s="450"/>
      <c r="L131" s="459"/>
      <c r="M131" s="450"/>
      <c r="N131" s="450"/>
    </row>
    <row r="132" spans="1:14" s="455" customFormat="1" ht="15.75" x14ac:dyDescent="0.25">
      <c r="A132" s="452"/>
      <c r="B132" s="452"/>
      <c r="C132" s="450"/>
      <c r="D132" s="422"/>
      <c r="E132" s="450"/>
      <c r="F132" s="422"/>
      <c r="G132" s="422"/>
      <c r="H132" s="422"/>
      <c r="I132" s="422"/>
      <c r="J132" s="450"/>
      <c r="K132" s="450"/>
      <c r="L132" s="459"/>
      <c r="M132" s="450"/>
      <c r="N132" s="450"/>
    </row>
    <row r="133" spans="1:14" s="455" customFormat="1" ht="15.75" x14ac:dyDescent="0.25">
      <c r="A133" s="452"/>
      <c r="B133" s="452"/>
      <c r="C133" s="450"/>
      <c r="D133" s="422"/>
      <c r="E133" s="450"/>
      <c r="F133" s="422"/>
      <c r="G133" s="422"/>
      <c r="H133" s="422"/>
      <c r="I133" s="422"/>
      <c r="J133" s="450"/>
      <c r="K133" s="450"/>
      <c r="L133" s="459"/>
      <c r="M133" s="450"/>
      <c r="N133" s="450"/>
    </row>
    <row r="134" spans="1:14" s="455" customFormat="1" ht="15.75" x14ac:dyDescent="0.25">
      <c r="A134" s="452"/>
      <c r="B134" s="452"/>
      <c r="C134" s="450"/>
      <c r="D134" s="422"/>
      <c r="E134" s="450"/>
      <c r="F134" s="422"/>
      <c r="G134" s="422"/>
      <c r="H134" s="422"/>
      <c r="I134" s="422"/>
      <c r="J134" s="450"/>
      <c r="K134" s="450"/>
      <c r="L134" s="459"/>
      <c r="M134" s="450"/>
      <c r="N134" s="450"/>
    </row>
    <row r="135" spans="1:14" s="455" customFormat="1" ht="15.75" x14ac:dyDescent="0.25">
      <c r="A135" s="452"/>
      <c r="B135" s="452"/>
      <c r="C135" s="450"/>
      <c r="D135" s="422"/>
      <c r="E135" s="450"/>
      <c r="F135" s="422"/>
      <c r="G135" s="422"/>
      <c r="H135" s="422"/>
      <c r="I135" s="422"/>
      <c r="J135" s="450"/>
      <c r="K135" s="450"/>
      <c r="L135" s="459"/>
      <c r="M135" s="450"/>
      <c r="N135" s="450"/>
    </row>
    <row r="136" spans="1:14" s="455" customFormat="1" ht="15.75" x14ac:dyDescent="0.25">
      <c r="A136" s="452"/>
      <c r="B136" s="452"/>
      <c r="C136" s="450"/>
      <c r="D136" s="422"/>
      <c r="E136" s="450"/>
      <c r="F136" s="422"/>
      <c r="G136" s="422"/>
      <c r="H136" s="422"/>
      <c r="I136" s="422"/>
      <c r="J136" s="450"/>
      <c r="K136" s="450"/>
      <c r="L136" s="459"/>
      <c r="M136" s="450"/>
      <c r="N136" s="450"/>
    </row>
    <row r="137" spans="1:14" s="455" customFormat="1" ht="15.75" x14ac:dyDescent="0.25">
      <c r="A137" s="452"/>
      <c r="B137" s="452"/>
      <c r="C137" s="450"/>
      <c r="D137" s="422"/>
      <c r="E137" s="450"/>
      <c r="F137" s="422"/>
      <c r="G137" s="422"/>
      <c r="H137" s="422"/>
      <c r="I137" s="422"/>
      <c r="J137" s="450"/>
      <c r="K137" s="450"/>
      <c r="L137" s="459"/>
      <c r="M137" s="450"/>
      <c r="N137" s="450"/>
    </row>
    <row r="138" spans="1:14" s="455" customFormat="1" ht="15.75" x14ac:dyDescent="0.25">
      <c r="A138" s="452"/>
      <c r="B138" s="452"/>
      <c r="C138" s="450"/>
      <c r="D138" s="422"/>
      <c r="E138" s="450"/>
      <c r="F138" s="422"/>
      <c r="G138" s="422"/>
      <c r="H138" s="422"/>
      <c r="I138" s="422"/>
      <c r="J138" s="450"/>
      <c r="K138" s="450"/>
      <c r="L138" s="459"/>
      <c r="M138" s="450"/>
      <c r="N138" s="450"/>
    </row>
    <row r="139" spans="1:14" s="455" customFormat="1" ht="15.75" x14ac:dyDescent="0.25">
      <c r="A139" s="452"/>
      <c r="B139" s="452"/>
      <c r="C139" s="450"/>
      <c r="D139" s="422"/>
      <c r="E139" s="450"/>
      <c r="F139" s="422"/>
      <c r="G139" s="422"/>
      <c r="H139" s="422"/>
      <c r="I139" s="422"/>
      <c r="J139" s="450"/>
      <c r="K139" s="450"/>
      <c r="L139" s="459"/>
      <c r="M139" s="450"/>
      <c r="N139" s="450"/>
    </row>
    <row r="140" spans="1:14" s="455" customFormat="1" ht="15.75" x14ac:dyDescent="0.25">
      <c r="A140" s="452"/>
      <c r="B140" s="452"/>
      <c r="C140" s="450"/>
      <c r="D140" s="422"/>
      <c r="E140" s="450"/>
      <c r="F140" s="422"/>
      <c r="G140" s="422"/>
      <c r="H140" s="422"/>
      <c r="I140" s="422"/>
      <c r="J140" s="450"/>
      <c r="K140" s="450"/>
      <c r="L140" s="459"/>
      <c r="M140" s="450"/>
      <c r="N140" s="450"/>
    </row>
    <row r="141" spans="1:14" x14ac:dyDescent="0.25">
      <c r="A141" s="27"/>
      <c r="B141" s="27"/>
      <c r="C141" s="16"/>
      <c r="D141" s="348"/>
      <c r="E141" s="16"/>
      <c r="F141" s="348"/>
      <c r="G141" s="348"/>
      <c r="H141" s="348"/>
      <c r="I141" s="348"/>
      <c r="J141" s="16"/>
      <c r="K141" s="16"/>
      <c r="L141" s="23"/>
      <c r="M141" s="16"/>
      <c r="N141" s="16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J152" s="16"/>
      <c r="K152" s="16"/>
      <c r="M152" s="16"/>
      <c r="N152" s="16"/>
    </row>
  </sheetData>
  <mergeCells count="3">
    <mergeCell ref="A61:C61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H24" sqref="H24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598" t="s">
        <v>94</v>
      </c>
      <c r="B1" s="599"/>
      <c r="C1" s="599"/>
      <c r="D1" s="599"/>
      <c r="E1" s="599"/>
      <c r="F1" s="599"/>
      <c r="G1" s="599"/>
    </row>
    <row r="2" spans="1:9" ht="30.75" customHeight="1" x14ac:dyDescent="0.25">
      <c r="A2" s="598" t="s">
        <v>95</v>
      </c>
      <c r="B2" s="599"/>
      <c r="C2" s="599"/>
      <c r="D2" s="599"/>
      <c r="E2" s="599"/>
      <c r="F2" s="599"/>
      <c r="G2" s="599"/>
    </row>
    <row r="3" spans="1:9" ht="18.75" customHeight="1" x14ac:dyDescent="0.25">
      <c r="A3" s="603" t="s">
        <v>103</v>
      </c>
      <c r="B3" s="603" t="s">
        <v>7185</v>
      </c>
      <c r="C3" s="605" t="s">
        <v>7201</v>
      </c>
      <c r="D3" s="601" t="s">
        <v>7183</v>
      </c>
      <c r="E3" s="601" t="s">
        <v>7203</v>
      </c>
      <c r="F3" s="601" t="s">
        <v>7341</v>
      </c>
      <c r="G3" s="601" t="s">
        <v>7204</v>
      </c>
    </row>
    <row r="4" spans="1:9" ht="59.25" customHeight="1" x14ac:dyDescent="0.25">
      <c r="A4" s="604"/>
      <c r="B4" s="604"/>
      <c r="C4" s="606"/>
      <c r="D4" s="602"/>
      <c r="E4" s="602"/>
      <c r="F4" s="602"/>
      <c r="G4" s="602"/>
    </row>
    <row r="5" spans="1:9" s="3" customFormat="1" ht="21" x14ac:dyDescent="0.3">
      <c r="A5" s="486" t="str">
        <f>Projects!D1</f>
        <v>Amreli Steel-DMC</v>
      </c>
      <c r="B5" s="431"/>
      <c r="C5" s="431"/>
      <c r="D5" s="431"/>
      <c r="E5" s="487"/>
      <c r="F5" s="487">
        <f>Projects!N19</f>
        <v>0</v>
      </c>
      <c r="G5" s="431">
        <f t="shared" ref="G5:G6" si="0">E5-F5</f>
        <v>0</v>
      </c>
    </row>
    <row r="6" spans="1:9" s="3" customFormat="1" ht="21" x14ac:dyDescent="0.3">
      <c r="A6" s="486" t="str">
        <f>Projects!G1</f>
        <v>Tri-Fit Gym</v>
      </c>
      <c r="B6" s="431"/>
      <c r="C6" s="431"/>
      <c r="D6" s="431"/>
      <c r="E6" s="487"/>
      <c r="F6" s="487">
        <f>Projects!N20</f>
        <v>0</v>
      </c>
      <c r="G6" s="431">
        <f t="shared" si="0"/>
        <v>0</v>
      </c>
    </row>
    <row r="7" spans="1:9" s="3" customFormat="1" ht="21" x14ac:dyDescent="0.3">
      <c r="A7" s="486" t="s">
        <v>7234</v>
      </c>
      <c r="B7" s="431">
        <f>Projects!K10</f>
        <v>5550000</v>
      </c>
      <c r="C7" s="431"/>
      <c r="D7" s="431">
        <f>invoices!E57</f>
        <v>160000</v>
      </c>
      <c r="E7" s="487">
        <f>D7+B7</f>
        <v>5710000</v>
      </c>
      <c r="F7" s="487">
        <f>Projects!K22</f>
        <v>3500000</v>
      </c>
      <c r="G7" s="431">
        <f>E7-F7</f>
        <v>2210000</v>
      </c>
    </row>
    <row r="8" spans="1:9" s="3" customFormat="1" ht="21" x14ac:dyDescent="0.3">
      <c r="A8" s="486" t="s">
        <v>7209</v>
      </c>
      <c r="B8" s="431">
        <f>Projects!N6</f>
        <v>13122750.119999999</v>
      </c>
      <c r="C8" s="431">
        <f>invoices!E41</f>
        <v>9069682.5999999996</v>
      </c>
      <c r="D8" s="431">
        <f>invoices!E42+invoices!E43+invoices!E44+invoices!E45+invoices!E46</f>
        <v>2345592.2000000002</v>
      </c>
      <c r="E8" s="487">
        <f t="shared" ref="E8:E25" si="1">D8+B8</f>
        <v>15468342.32</v>
      </c>
      <c r="F8" s="487">
        <f>Projects!N22</f>
        <v>3593187</v>
      </c>
      <c r="G8" s="431">
        <f t="shared" ref="G8:G25" si="2">E8-F8</f>
        <v>11875155.32</v>
      </c>
    </row>
    <row r="9" spans="1:9" s="3" customFormat="1" ht="21" x14ac:dyDescent="0.3">
      <c r="A9" s="486" t="s">
        <v>7179</v>
      </c>
      <c r="B9" s="431">
        <f>[29]Summary!$E$26</f>
        <v>22659065.551999997</v>
      </c>
      <c r="C9" s="431">
        <f>invoices!E6</f>
        <v>19612697</v>
      </c>
      <c r="D9" s="431"/>
      <c r="E9" s="487">
        <f t="shared" si="1"/>
        <v>22659065.551999997</v>
      </c>
      <c r="F9" s="487">
        <v>9063626</v>
      </c>
      <c r="G9" s="431">
        <f>E9-F9</f>
        <v>13595439.551999997</v>
      </c>
    </row>
    <row r="10" spans="1:9" s="3" customFormat="1" ht="21" x14ac:dyDescent="0.3">
      <c r="A10" s="486" t="s">
        <v>7225</v>
      </c>
      <c r="B10" s="431">
        <v>1450750</v>
      </c>
      <c r="C10" s="431">
        <v>971860</v>
      </c>
      <c r="D10" s="431"/>
      <c r="E10" s="487">
        <f t="shared" si="1"/>
        <v>1450750</v>
      </c>
      <c r="F10" s="487">
        <v>600000</v>
      </c>
      <c r="G10" s="431">
        <f t="shared" si="2"/>
        <v>850750</v>
      </c>
    </row>
    <row r="11" spans="1:9" s="3" customFormat="1" ht="21" x14ac:dyDescent="0.3">
      <c r="A11" s="486" t="s">
        <v>7215</v>
      </c>
      <c r="B11" s="431">
        <f>Projects!X13</f>
        <v>5211214</v>
      </c>
      <c r="C11" s="431"/>
      <c r="D11" s="431"/>
      <c r="E11" s="487">
        <f t="shared" si="1"/>
        <v>5211214</v>
      </c>
      <c r="F11" s="487">
        <v>3009790</v>
      </c>
      <c r="G11" s="431">
        <f t="shared" si="2"/>
        <v>2201424</v>
      </c>
    </row>
    <row r="12" spans="1:9" s="3" customFormat="1" ht="21" x14ac:dyDescent="0.3">
      <c r="A12" s="486" t="s">
        <v>97</v>
      </c>
      <c r="B12" s="431">
        <v>21500000</v>
      </c>
      <c r="C12" s="431">
        <v>25750313</v>
      </c>
      <c r="D12" s="431">
        <f>invoices!E29+invoices!E30+invoices!E31+invoices!E32+invoices!E33+invoices!E34</f>
        <v>2645718.2149999999</v>
      </c>
      <c r="E12" s="487">
        <f t="shared" si="1"/>
        <v>24145718.215</v>
      </c>
      <c r="F12" s="487">
        <f>Projects!AD22</f>
        <v>10875293</v>
      </c>
      <c r="G12" s="431">
        <f t="shared" si="2"/>
        <v>13270425.215</v>
      </c>
    </row>
    <row r="13" spans="1:9" s="3" customFormat="1" ht="21" x14ac:dyDescent="0.3">
      <c r="A13" s="486" t="s">
        <v>7120</v>
      </c>
      <c r="B13" s="431">
        <v>24512695</v>
      </c>
      <c r="C13" s="431">
        <f>[30]Summary!$C$21</f>
        <v>23768816.799999997</v>
      </c>
      <c r="D13" s="431" t="e">
        <f>invoices!#REF!+invoices!E21</f>
        <v>#REF!</v>
      </c>
      <c r="E13" s="487" t="e">
        <f t="shared" si="1"/>
        <v>#REF!</v>
      </c>
      <c r="F13" s="487">
        <f>Projects!AG29</f>
        <v>22452015</v>
      </c>
      <c r="G13" s="431" t="e">
        <f t="shared" si="2"/>
        <v>#REF!</v>
      </c>
    </row>
    <row r="14" spans="1:9" s="3" customFormat="1" ht="21" x14ac:dyDescent="0.3">
      <c r="A14" s="486" t="s">
        <v>7205</v>
      </c>
      <c r="B14" s="431">
        <v>7400000</v>
      </c>
      <c r="C14" s="431">
        <f>'[31]Grand Summary'!$E$16</f>
        <v>2034840</v>
      </c>
      <c r="D14" s="431"/>
      <c r="E14" s="487">
        <f>D14+B14</f>
        <v>7400000</v>
      </c>
      <c r="F14" s="487">
        <v>5566988</v>
      </c>
      <c r="G14" s="431">
        <f t="shared" si="2"/>
        <v>1833012</v>
      </c>
    </row>
    <row r="15" spans="1:9" s="3" customFormat="1" ht="21" x14ac:dyDescent="0.3">
      <c r="A15" s="486" t="s">
        <v>7182</v>
      </c>
      <c r="B15" s="431">
        <f>Projects!AA5</f>
        <v>12161762</v>
      </c>
      <c r="C15" s="431">
        <f>'[32]GRAND SUMMARY'!$C$13</f>
        <v>10645447.5</v>
      </c>
      <c r="D15" s="431">
        <v>355339</v>
      </c>
      <c r="E15" s="487">
        <f t="shared" si="1"/>
        <v>12517101</v>
      </c>
      <c r="F15" s="487">
        <f>Projects!AA23</f>
        <v>5881530</v>
      </c>
      <c r="G15" s="431">
        <f t="shared" si="2"/>
        <v>6635571</v>
      </c>
    </row>
    <row r="16" spans="1:9" s="3" customFormat="1" ht="21" x14ac:dyDescent="0.3">
      <c r="A16" s="488" t="s">
        <v>104</v>
      </c>
      <c r="B16" s="431">
        <v>21000000</v>
      </c>
      <c r="C16" s="431">
        <f>'[33]Bill # 1'!$K$148</f>
        <v>17847551</v>
      </c>
      <c r="D16" s="431"/>
      <c r="E16" s="487">
        <f>D16+C16</f>
        <v>17847551</v>
      </c>
      <c r="F16" s="487">
        <v>14340000</v>
      </c>
      <c r="G16" s="431">
        <f t="shared" si="2"/>
        <v>3507551</v>
      </c>
      <c r="I16" s="489">
        <f>F16/92.5%</f>
        <v>15502702.702702701</v>
      </c>
    </row>
    <row r="17" spans="1:9" s="3" customFormat="1" ht="21" x14ac:dyDescent="0.3">
      <c r="A17" s="488" t="s">
        <v>112</v>
      </c>
      <c r="B17" s="431" t="s">
        <v>7342</v>
      </c>
      <c r="C17" s="431">
        <v>903000</v>
      </c>
      <c r="D17" s="431"/>
      <c r="E17" s="487">
        <f>C17</f>
        <v>903000</v>
      </c>
      <c r="F17" s="487"/>
      <c r="G17" s="431">
        <f t="shared" si="2"/>
        <v>903000</v>
      </c>
    </row>
    <row r="18" spans="1:9" s="3" customFormat="1" ht="21" x14ac:dyDescent="0.3">
      <c r="A18" s="486" t="s">
        <v>7339</v>
      </c>
      <c r="B18" s="431" t="s">
        <v>7342</v>
      </c>
      <c r="C18" s="431">
        <v>1063674</v>
      </c>
      <c r="D18" s="431"/>
      <c r="E18" s="487">
        <f>C18</f>
        <v>1063674</v>
      </c>
      <c r="F18" s="487"/>
      <c r="G18" s="431">
        <f t="shared" si="2"/>
        <v>1063674</v>
      </c>
    </row>
    <row r="19" spans="1:9" s="3" customFormat="1" ht="21" x14ac:dyDescent="0.3">
      <c r="A19" s="486" t="s">
        <v>87</v>
      </c>
      <c r="B19" s="431">
        <v>3506630</v>
      </c>
      <c r="C19" s="431">
        <v>3881165</v>
      </c>
      <c r="D19" s="431"/>
      <c r="E19" s="487">
        <f>C19</f>
        <v>3881165</v>
      </c>
      <c r="F19" s="487">
        <v>3155967</v>
      </c>
      <c r="G19" s="431">
        <f t="shared" si="2"/>
        <v>725198</v>
      </c>
      <c r="H19" s="490"/>
      <c r="I19" s="490"/>
    </row>
    <row r="20" spans="1:9" s="3" customFormat="1" ht="21" x14ac:dyDescent="0.3">
      <c r="A20" s="431" t="s">
        <v>60</v>
      </c>
      <c r="B20" s="431" t="s">
        <v>7342</v>
      </c>
      <c r="C20" s="431"/>
      <c r="D20" s="431">
        <f>invoices!E48+invoices!E49+invoices!E50+invoices!E51+invoices!E52+invoices!E53+invoices!E54+invoices!E55</f>
        <v>258600</v>
      </c>
      <c r="E20" s="487">
        <f>D20</f>
        <v>258600</v>
      </c>
      <c r="F20" s="487"/>
      <c r="G20" s="431">
        <f t="shared" si="2"/>
        <v>258600</v>
      </c>
      <c r="I20" s="490"/>
    </row>
    <row r="21" spans="1:9" s="3" customFormat="1" ht="21" x14ac:dyDescent="0.3">
      <c r="A21" s="431" t="s">
        <v>92</v>
      </c>
      <c r="B21" s="431" t="s">
        <v>7342</v>
      </c>
      <c r="C21" s="431">
        <v>64507</v>
      </c>
      <c r="D21" s="431"/>
      <c r="E21" s="487">
        <f>C21</f>
        <v>64507</v>
      </c>
      <c r="F21" s="487"/>
      <c r="G21" s="431">
        <f t="shared" si="2"/>
        <v>64507</v>
      </c>
    </row>
    <row r="22" spans="1:9" s="3" customFormat="1" ht="21" x14ac:dyDescent="0.3">
      <c r="A22" s="431" t="s">
        <v>64</v>
      </c>
      <c r="B22" s="431" t="s">
        <v>7342</v>
      </c>
      <c r="C22" s="431">
        <v>4116000</v>
      </c>
      <c r="D22" s="431"/>
      <c r="E22" s="487">
        <f>C22</f>
        <v>4116000</v>
      </c>
      <c r="F22" s="487"/>
      <c r="G22" s="431">
        <f t="shared" si="2"/>
        <v>4116000</v>
      </c>
    </row>
    <row r="23" spans="1:9" s="3" customFormat="1" ht="21" x14ac:dyDescent="0.3">
      <c r="A23" s="431" t="s">
        <v>64</v>
      </c>
      <c r="B23" s="431" t="s">
        <v>7342</v>
      </c>
      <c r="C23" s="431">
        <v>3737281</v>
      </c>
      <c r="D23" s="431"/>
      <c r="E23" s="487">
        <f>C23</f>
        <v>3737281</v>
      </c>
      <c r="F23" s="487"/>
      <c r="G23" s="431">
        <f t="shared" si="2"/>
        <v>3737281</v>
      </c>
    </row>
    <row r="24" spans="1:9" s="3" customFormat="1" ht="21" x14ac:dyDescent="0.3">
      <c r="A24" s="431"/>
      <c r="B24" s="431"/>
      <c r="C24" s="431"/>
      <c r="D24" s="431"/>
      <c r="E24" s="487">
        <f t="shared" si="1"/>
        <v>0</v>
      </c>
      <c r="F24" s="487"/>
      <c r="G24" s="431">
        <f t="shared" si="2"/>
        <v>0</v>
      </c>
    </row>
    <row r="25" spans="1:9" s="3" customFormat="1" ht="21" x14ac:dyDescent="0.3">
      <c r="A25" s="431"/>
      <c r="B25" s="431"/>
      <c r="C25" s="431"/>
      <c r="D25" s="431"/>
      <c r="E25" s="487">
        <f t="shared" si="1"/>
        <v>0</v>
      </c>
      <c r="F25" s="487"/>
      <c r="G25" s="431">
        <f t="shared" si="2"/>
        <v>0</v>
      </c>
    </row>
    <row r="26" spans="1:9" s="496" customFormat="1" ht="32.25" customHeight="1" x14ac:dyDescent="0.35">
      <c r="A26" s="607" t="s">
        <v>7340</v>
      </c>
      <c r="B26" s="608"/>
      <c r="C26" s="608"/>
      <c r="D26" s="608"/>
      <c r="E26" s="608"/>
      <c r="F26" s="609"/>
      <c r="G26" s="495" t="e">
        <f>SUM(G7:G25)</f>
        <v>#REF!</v>
      </c>
    </row>
    <row r="27" spans="1:9" s="15" customFormat="1" ht="23.25" x14ac:dyDescent="0.35">
      <c r="A27" s="600"/>
      <c r="B27" s="600"/>
      <c r="C27" s="600"/>
      <c r="D27" s="600"/>
      <c r="E27" s="600"/>
      <c r="F27" s="600"/>
      <c r="G27" s="600"/>
    </row>
    <row r="28" spans="1:9" ht="23.25" x14ac:dyDescent="0.25">
      <c r="A28" s="439"/>
      <c r="B28" s="439"/>
      <c r="C28" s="439"/>
      <c r="D28" s="439"/>
      <c r="E28" s="439"/>
      <c r="F28" s="439"/>
      <c r="G28" s="439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8"/>
      <c r="B36" s="428"/>
      <c r="C36" s="428"/>
      <c r="D36" s="428"/>
      <c r="E36" s="428"/>
      <c r="F36" s="428"/>
      <c r="G36" s="428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AQ58"/>
  <sheetViews>
    <sheetView workbookViewId="0">
      <selection activeCell="G24" sqref="G24"/>
    </sheetView>
  </sheetViews>
  <sheetFormatPr defaultRowHeight="18.75" x14ac:dyDescent="0.3"/>
  <cols>
    <col min="1" max="1" width="17.5703125" style="3" customWidth="1"/>
    <col min="2" max="2" width="16" style="465" customWidth="1"/>
    <col min="3" max="3" width="1" style="485" customWidth="1"/>
    <col min="4" max="4" width="17.5703125" style="3" customWidth="1"/>
    <col min="5" max="5" width="16" style="465" customWidth="1"/>
    <col min="6" max="6" width="1" style="485" customWidth="1"/>
    <col min="7" max="7" width="17.5703125" style="3" customWidth="1"/>
    <col min="8" max="8" width="16" style="465" customWidth="1"/>
    <col min="9" max="9" width="1" style="485" customWidth="1"/>
    <col min="10" max="10" width="19.7109375" style="3" customWidth="1"/>
    <col min="11" max="11" width="13.5703125" style="465" customWidth="1"/>
    <col min="12" max="12" width="1" style="485" customWidth="1"/>
    <col min="13" max="13" width="17.5703125" style="3" customWidth="1"/>
    <col min="14" max="14" width="16" style="465" bestFit="1" customWidth="1"/>
    <col min="15" max="15" width="1" style="485" customWidth="1"/>
    <col min="16" max="16" width="20.85546875" style="3" bestFit="1" customWidth="1"/>
    <col min="17" max="17" width="11.5703125" style="465" bestFit="1" customWidth="1"/>
    <col min="18" max="18" width="1" style="485" customWidth="1"/>
    <col min="19" max="19" width="18.5703125" style="3" bestFit="1" customWidth="1"/>
    <col min="20" max="20" width="10.5703125" style="465" customWidth="1"/>
    <col min="21" max="21" width="1" style="485" customWidth="1"/>
    <col min="22" max="22" width="19.7109375" style="3" customWidth="1"/>
    <col min="23" max="23" width="11.140625" style="3" customWidth="1"/>
    <col min="24" max="24" width="13.5703125" style="465" customWidth="1"/>
    <col min="25" max="25" width="1" style="485" customWidth="1"/>
    <col min="26" max="26" width="17.5703125" style="3" customWidth="1"/>
    <col min="27" max="27" width="11.5703125" style="465" bestFit="1" customWidth="1"/>
    <col min="28" max="28" width="1" style="485" customWidth="1"/>
    <col min="29" max="29" width="20.28515625" style="3" customWidth="1"/>
    <col min="30" max="30" width="13.28515625" style="465" customWidth="1"/>
    <col min="31" max="31" width="1" style="485" customWidth="1"/>
    <col min="32" max="32" width="22.7109375" style="3" customWidth="1"/>
    <col min="33" max="33" width="13.28515625" style="465" customWidth="1"/>
    <col min="34" max="34" width="1" style="485" customWidth="1"/>
    <col min="35" max="35" width="22.7109375" style="3" customWidth="1"/>
    <col min="36" max="36" width="13.28515625" style="465" customWidth="1"/>
    <col min="37" max="37" width="1" style="485" customWidth="1"/>
    <col min="38" max="38" width="19.7109375" style="3" customWidth="1"/>
    <col min="39" max="39" width="11.140625" style="3" customWidth="1"/>
    <col min="40" max="40" width="13.5703125" style="465" customWidth="1"/>
    <col min="41" max="41" width="1" style="485" customWidth="1"/>
    <col min="42" max="42" width="22.7109375" style="3" customWidth="1"/>
    <col min="43" max="43" width="13.28515625" style="465" customWidth="1"/>
  </cols>
  <sheetData>
    <row r="1" spans="1:43" ht="21" x14ac:dyDescent="0.35">
      <c r="A1" s="610" t="s">
        <v>7401</v>
      </c>
      <c r="B1" s="610"/>
      <c r="D1" s="610" t="s">
        <v>7382</v>
      </c>
      <c r="E1" s="610"/>
      <c r="G1" s="610" t="s">
        <v>7381</v>
      </c>
      <c r="H1" s="610"/>
      <c r="J1" s="610" t="s">
        <v>7383</v>
      </c>
      <c r="K1" s="610"/>
      <c r="M1" s="610" t="s">
        <v>7209</v>
      </c>
      <c r="N1" s="610"/>
      <c r="P1" s="610" t="s">
        <v>7179</v>
      </c>
      <c r="Q1" s="610"/>
      <c r="S1" s="614" t="s">
        <v>7281</v>
      </c>
      <c r="T1" s="614"/>
      <c r="V1" s="615" t="s">
        <v>7283</v>
      </c>
      <c r="W1" s="615"/>
      <c r="X1" s="615"/>
      <c r="Z1" s="610" t="s">
        <v>7298</v>
      </c>
      <c r="AA1" s="610"/>
      <c r="AC1" s="610" t="s">
        <v>7293</v>
      </c>
      <c r="AD1" s="610"/>
      <c r="AF1" s="610" t="s">
        <v>7301</v>
      </c>
      <c r="AG1" s="610"/>
      <c r="AI1" s="610" t="s">
        <v>7315</v>
      </c>
      <c r="AJ1" s="610"/>
      <c r="AL1" s="615" t="s">
        <v>87</v>
      </c>
      <c r="AM1" s="615"/>
      <c r="AN1" s="615"/>
      <c r="AP1" s="610" t="s">
        <v>7337</v>
      </c>
      <c r="AQ1" s="610"/>
    </row>
    <row r="2" spans="1:43" x14ac:dyDescent="0.3">
      <c r="A2" s="468" t="s">
        <v>7268</v>
      </c>
      <c r="B2" s="17">
        <f>[34]summary!$E$22</f>
        <v>2881483.5</v>
      </c>
      <c r="C2" s="332"/>
      <c r="D2" s="468" t="s">
        <v>7268</v>
      </c>
      <c r="E2" s="17">
        <f>[35]Summary!$E$10</f>
        <v>8172300</v>
      </c>
      <c r="F2" s="332"/>
      <c r="G2" s="468" t="s">
        <v>7268</v>
      </c>
      <c r="H2" s="17">
        <f>[36]Summary!$E$12</f>
        <v>22541170</v>
      </c>
      <c r="I2" s="332"/>
      <c r="J2" s="468" t="s">
        <v>7268</v>
      </c>
      <c r="K2" s="17">
        <v>3838450</v>
      </c>
      <c r="L2" s="332"/>
      <c r="M2" s="468" t="s">
        <v>7268</v>
      </c>
      <c r="N2" s="17">
        <v>12780900</v>
      </c>
      <c r="O2" s="332"/>
      <c r="P2" s="468" t="s">
        <v>7268</v>
      </c>
      <c r="Q2" s="17">
        <v>20052270</v>
      </c>
      <c r="R2" s="332"/>
      <c r="S2" s="468" t="s">
        <v>7268</v>
      </c>
      <c r="T2" s="17">
        <v>1450750</v>
      </c>
      <c r="U2" s="332"/>
      <c r="V2" s="464" t="s">
        <v>7286</v>
      </c>
      <c r="W2" s="464" t="s">
        <v>7284</v>
      </c>
      <c r="X2" s="464" t="s">
        <v>7285</v>
      </c>
      <c r="Y2" s="332"/>
      <c r="Z2" s="468" t="s">
        <v>7268</v>
      </c>
      <c r="AA2" s="17">
        <v>9549512</v>
      </c>
      <c r="AB2" s="332"/>
      <c r="AC2" s="468" t="s">
        <v>7268</v>
      </c>
      <c r="AD2" s="17">
        <v>18306605</v>
      </c>
      <c r="AE2" s="332"/>
      <c r="AF2" s="468" t="s">
        <v>7302</v>
      </c>
      <c r="AG2" s="17">
        <v>24512695</v>
      </c>
      <c r="AH2" s="332"/>
      <c r="AI2" s="468" t="s">
        <v>7310</v>
      </c>
      <c r="AJ2" s="17">
        <v>7400000</v>
      </c>
      <c r="AK2" s="332"/>
      <c r="AL2" s="464" t="s">
        <v>7286</v>
      </c>
      <c r="AM2" s="464" t="s">
        <v>7284</v>
      </c>
      <c r="AN2" s="464" t="s">
        <v>7285</v>
      </c>
      <c r="AO2" s="332"/>
      <c r="AP2" s="468" t="s">
        <v>7302</v>
      </c>
      <c r="AQ2" s="17">
        <v>21000000</v>
      </c>
    </row>
    <row r="3" spans="1:43" ht="15" x14ac:dyDescent="0.25">
      <c r="A3" s="468"/>
      <c r="B3" s="17"/>
      <c r="C3" s="332"/>
      <c r="D3" s="468" t="s">
        <v>7269</v>
      </c>
      <c r="E3" s="17">
        <f>[35]Summary!$E$12</f>
        <v>1263100</v>
      </c>
      <c r="F3" s="332"/>
      <c r="G3" s="468" t="s">
        <v>7269</v>
      </c>
      <c r="H3" s="17">
        <f>[36]Summary!$E$14</f>
        <v>4449700</v>
      </c>
      <c r="I3" s="332"/>
      <c r="J3" s="468" t="s">
        <v>7270</v>
      </c>
      <c r="K3" s="17">
        <v>188450</v>
      </c>
      <c r="L3" s="332"/>
      <c r="M3" s="468" t="s">
        <v>7269</v>
      </c>
      <c r="N3" s="17">
        <v>1329584</v>
      </c>
      <c r="O3" s="332"/>
      <c r="P3" s="468"/>
      <c r="Q3" s="17"/>
      <c r="R3" s="332"/>
      <c r="S3" s="468"/>
      <c r="T3" s="17"/>
      <c r="U3" s="332"/>
      <c r="V3" s="468" t="s">
        <v>7268</v>
      </c>
      <c r="W3" s="478">
        <v>3661200</v>
      </c>
      <c r="X3" s="17">
        <v>756600</v>
      </c>
      <c r="Y3" s="332"/>
      <c r="Z3" s="468" t="s">
        <v>7269</v>
      </c>
      <c r="AA3" s="17">
        <v>1662600</v>
      </c>
      <c r="AB3" s="332"/>
      <c r="AC3" s="468" t="s">
        <v>7269</v>
      </c>
      <c r="AD3" s="17">
        <v>4641435</v>
      </c>
      <c r="AE3" s="332"/>
      <c r="AF3" s="468"/>
      <c r="AG3" s="17"/>
      <c r="AH3" s="332"/>
      <c r="AI3" s="468"/>
      <c r="AJ3" s="17"/>
      <c r="AK3" s="332"/>
      <c r="AL3" s="468" t="s">
        <v>7268</v>
      </c>
      <c r="AM3" s="478">
        <v>2912740</v>
      </c>
      <c r="AN3" s="17">
        <v>658310</v>
      </c>
      <c r="AO3" s="332"/>
      <c r="AP3" s="468"/>
      <c r="AQ3" s="17"/>
    </row>
    <row r="4" spans="1:43" ht="15" x14ac:dyDescent="0.25">
      <c r="A4" s="469" t="s">
        <v>7267</v>
      </c>
      <c r="B4" s="470">
        <f>B3+B2</f>
        <v>2881483.5</v>
      </c>
      <c r="C4" s="332"/>
      <c r="D4" s="469" t="s">
        <v>7267</v>
      </c>
      <c r="E4" s="470">
        <f>E3+E2</f>
        <v>9435400</v>
      </c>
      <c r="F4" s="332"/>
      <c r="G4" s="469" t="s">
        <v>7267</v>
      </c>
      <c r="H4" s="470">
        <f>H3+H2</f>
        <v>26990870</v>
      </c>
      <c r="I4" s="332"/>
      <c r="J4" s="468" t="s">
        <v>7271</v>
      </c>
      <c r="K4" s="17">
        <f>K2-K3</f>
        <v>3650000</v>
      </c>
      <c r="L4" s="332"/>
      <c r="M4" s="469" t="s">
        <v>7267</v>
      </c>
      <c r="N4" s="470">
        <f>N3+N2</f>
        <v>14110484</v>
      </c>
      <c r="O4" s="332"/>
      <c r="P4" s="469" t="s">
        <v>7267</v>
      </c>
      <c r="Q4" s="470">
        <f>Q3+Q2</f>
        <v>20052270</v>
      </c>
      <c r="R4" s="332"/>
      <c r="S4" s="469" t="s">
        <v>7267</v>
      </c>
      <c r="T4" s="470">
        <f>T3+T2</f>
        <v>1450750</v>
      </c>
      <c r="U4" s="332"/>
      <c r="V4" s="468" t="s">
        <v>7287</v>
      </c>
      <c r="W4" s="478"/>
      <c r="X4" s="17">
        <f>X3*13%</f>
        <v>98358</v>
      </c>
      <c r="Y4" s="332"/>
      <c r="Z4" s="468" t="s">
        <v>7299</v>
      </c>
      <c r="AA4" s="17">
        <v>949650</v>
      </c>
      <c r="AB4" s="332"/>
      <c r="AC4" s="469" t="s">
        <v>7267</v>
      </c>
      <c r="AD4" s="470">
        <f>AD3+AD2</f>
        <v>22948040</v>
      </c>
      <c r="AE4" s="332"/>
      <c r="AF4" s="469" t="s">
        <v>7267</v>
      </c>
      <c r="AG4" s="470">
        <f>AG3+AG2</f>
        <v>24512695</v>
      </c>
      <c r="AH4" s="332"/>
      <c r="AI4" s="469" t="s">
        <v>7267</v>
      </c>
      <c r="AJ4" s="470">
        <f>AJ3+AJ2</f>
        <v>7400000</v>
      </c>
      <c r="AK4" s="332"/>
      <c r="AL4" s="468" t="s">
        <v>7287</v>
      </c>
      <c r="AM4" s="478"/>
      <c r="AN4" s="17">
        <f>AN3*13%</f>
        <v>85580.3</v>
      </c>
      <c r="AO4" s="332"/>
      <c r="AP4" s="469" t="s">
        <v>7267</v>
      </c>
      <c r="AQ4" s="470">
        <f>AQ3+AQ2</f>
        <v>21000000</v>
      </c>
    </row>
    <row r="5" spans="1:43" ht="15" x14ac:dyDescent="0.25">
      <c r="A5" s="468"/>
      <c r="B5" s="17"/>
      <c r="C5" s="332"/>
      <c r="D5" s="468"/>
      <c r="E5" s="17"/>
      <c r="F5" s="332"/>
      <c r="G5" s="468"/>
      <c r="H5" s="17"/>
      <c r="I5" s="332"/>
      <c r="J5" s="468"/>
      <c r="K5" s="17"/>
      <c r="L5" s="332"/>
      <c r="M5" s="468" t="s">
        <v>7274</v>
      </c>
      <c r="N5" s="17">
        <f>N4*7%</f>
        <v>987733.88000000012</v>
      </c>
      <c r="O5" s="332"/>
      <c r="P5" s="468" t="s">
        <v>7220</v>
      </c>
      <c r="Q5" s="17">
        <f>Q4*13%</f>
        <v>2606795.1</v>
      </c>
      <c r="R5" s="332"/>
      <c r="S5" s="468"/>
      <c r="T5" s="17"/>
      <c r="U5" s="332"/>
      <c r="V5" s="468" t="s">
        <v>7271</v>
      </c>
      <c r="W5" s="478"/>
      <c r="X5" s="478">
        <f>X4+X3+W3</f>
        <v>4516158</v>
      </c>
      <c r="Y5" s="332"/>
      <c r="Z5" s="469" t="s">
        <v>7267</v>
      </c>
      <c r="AA5" s="470">
        <f>SUM(AA2:AA4)</f>
        <v>12161762</v>
      </c>
      <c r="AB5" s="332"/>
      <c r="AC5" s="468" t="s">
        <v>7294</v>
      </c>
      <c r="AD5" s="17">
        <f>AD4*6.3%</f>
        <v>1445726.52</v>
      </c>
      <c r="AE5" s="332"/>
      <c r="AF5" s="468" t="s">
        <v>7270</v>
      </c>
      <c r="AG5" s="17"/>
      <c r="AH5" s="332"/>
      <c r="AI5" s="468" t="s">
        <v>7270</v>
      </c>
      <c r="AJ5" s="17"/>
      <c r="AK5" s="332"/>
      <c r="AL5" s="468" t="s">
        <v>7271</v>
      </c>
      <c r="AM5" s="478"/>
      <c r="AN5" s="478">
        <f>AN4+AN3+AM3</f>
        <v>3656630.3</v>
      </c>
      <c r="AO5" s="332"/>
      <c r="AP5" s="468" t="s">
        <v>7270</v>
      </c>
      <c r="AQ5" s="17"/>
    </row>
    <row r="6" spans="1:43" ht="15" x14ac:dyDescent="0.25">
      <c r="A6" s="469"/>
      <c r="B6" s="470"/>
      <c r="C6" s="332"/>
      <c r="D6" s="469" t="s">
        <v>7273</v>
      </c>
      <c r="E6" s="470">
        <f>E4-E5</f>
        <v>9435400</v>
      </c>
      <c r="F6" s="332"/>
      <c r="G6" s="469" t="s">
        <v>7273</v>
      </c>
      <c r="H6" s="470">
        <f>H4-H5</f>
        <v>26990870</v>
      </c>
      <c r="I6" s="332"/>
      <c r="J6" s="468" t="s">
        <v>7269</v>
      </c>
      <c r="K6" s="17">
        <v>2004000</v>
      </c>
      <c r="L6" s="332"/>
      <c r="M6" s="469" t="s">
        <v>7273</v>
      </c>
      <c r="N6" s="470">
        <f>N4-N5</f>
        <v>13122750.119999999</v>
      </c>
      <c r="O6" s="332"/>
      <c r="P6" s="469" t="s">
        <v>7278</v>
      </c>
      <c r="Q6" s="470">
        <f>Q5+Q4</f>
        <v>22659065.100000001</v>
      </c>
      <c r="R6" s="332"/>
      <c r="S6" s="469" t="s">
        <v>7278</v>
      </c>
      <c r="T6" s="470">
        <f>T5+T4</f>
        <v>1450750</v>
      </c>
      <c r="U6" s="332"/>
      <c r="V6" s="468" t="s">
        <v>7270</v>
      </c>
      <c r="W6" s="17"/>
      <c r="X6" s="17">
        <v>217269</v>
      </c>
      <c r="Y6" s="332"/>
      <c r="Z6" s="468"/>
      <c r="AA6" s="17"/>
      <c r="AB6" s="332"/>
      <c r="AC6" s="469" t="s">
        <v>7273</v>
      </c>
      <c r="AD6" s="470">
        <f>AD4-AD5</f>
        <v>21502313.48</v>
      </c>
      <c r="AE6" s="332"/>
      <c r="AF6" s="469" t="s">
        <v>7273</v>
      </c>
      <c r="AG6" s="470">
        <f>AG4-AG5</f>
        <v>24512695</v>
      </c>
      <c r="AH6" s="332"/>
      <c r="AI6" s="469" t="s">
        <v>7273</v>
      </c>
      <c r="AJ6" s="470">
        <f>AJ4-AJ5</f>
        <v>7400000</v>
      </c>
      <c r="AK6" s="332"/>
      <c r="AL6" s="468" t="s">
        <v>7270</v>
      </c>
      <c r="AM6" s="17"/>
      <c r="AN6" s="17">
        <v>150000</v>
      </c>
      <c r="AO6" s="332"/>
      <c r="AP6" s="469" t="s">
        <v>7273</v>
      </c>
      <c r="AQ6" s="470">
        <f>AQ4-AQ5</f>
        <v>21000000</v>
      </c>
    </row>
    <row r="7" spans="1:43" ht="15" x14ac:dyDescent="0.25">
      <c r="A7" s="16"/>
      <c r="B7" s="17"/>
      <c r="C7" s="332"/>
      <c r="D7" s="16"/>
      <c r="E7" s="17"/>
      <c r="F7" s="332"/>
      <c r="G7" s="16"/>
      <c r="H7" s="17"/>
      <c r="I7" s="332"/>
      <c r="J7" s="468" t="s">
        <v>7270</v>
      </c>
      <c r="K7" s="17">
        <v>104000</v>
      </c>
      <c r="L7" s="332"/>
      <c r="M7" s="16"/>
      <c r="N7" s="17"/>
      <c r="O7" s="332"/>
      <c r="P7" s="468" t="s">
        <v>7276</v>
      </c>
      <c r="Q7" s="17">
        <f>Q5*7%</f>
        <v>182475.65700000004</v>
      </c>
      <c r="R7" s="332"/>
      <c r="S7" s="468" t="s">
        <v>7276</v>
      </c>
      <c r="T7" s="17">
        <f>T5*7%</f>
        <v>0</v>
      </c>
      <c r="U7" s="332"/>
      <c r="V7" s="469" t="s">
        <v>7271</v>
      </c>
      <c r="W7" s="470"/>
      <c r="X7" s="470">
        <f>X5-X6</f>
        <v>4298889</v>
      </c>
      <c r="Y7" s="332"/>
      <c r="Z7" s="469"/>
      <c r="AA7" s="470"/>
      <c r="AB7" s="332"/>
      <c r="AC7" s="16"/>
      <c r="AD7" s="17"/>
      <c r="AE7" s="332"/>
      <c r="AF7" s="16"/>
      <c r="AG7" s="17"/>
      <c r="AH7" s="332"/>
      <c r="AI7" s="16"/>
      <c r="AJ7" s="17"/>
      <c r="AK7" s="332"/>
      <c r="AL7" s="469" t="s">
        <v>7319</v>
      </c>
      <c r="AM7" s="470"/>
      <c r="AN7" s="470">
        <f>AN5-AN6</f>
        <v>3506630.3</v>
      </c>
      <c r="AO7" s="332"/>
      <c r="AP7" s="468" t="s">
        <v>7338</v>
      </c>
      <c r="AQ7" s="17">
        <f>AQ6*7.5%</f>
        <v>1575000</v>
      </c>
    </row>
    <row r="8" spans="1:43" ht="15" x14ac:dyDescent="0.25">
      <c r="A8" s="469"/>
      <c r="B8" s="470"/>
      <c r="C8" s="332"/>
      <c r="D8" s="469" t="s">
        <v>7367</v>
      </c>
      <c r="E8" s="470">
        <f>E6</f>
        <v>9435400</v>
      </c>
      <c r="F8" s="332"/>
      <c r="G8" s="469" t="s">
        <v>7367</v>
      </c>
      <c r="H8" s="470">
        <f>H6</f>
        <v>26990870</v>
      </c>
      <c r="I8" s="332"/>
      <c r="J8" s="468" t="s">
        <v>7271</v>
      </c>
      <c r="K8" s="17">
        <f>K6-K7</f>
        <v>1900000</v>
      </c>
      <c r="L8" s="332"/>
      <c r="M8" s="23" t="s">
        <v>7366</v>
      </c>
      <c r="N8" s="471">
        <v>1602810</v>
      </c>
      <c r="O8" s="332"/>
      <c r="P8" s="469" t="s">
        <v>7277</v>
      </c>
      <c r="Q8" s="470">
        <f>Q6-Q7</f>
        <v>22476589.443</v>
      </c>
      <c r="R8" s="332"/>
      <c r="S8" s="469" t="s">
        <v>7277</v>
      </c>
      <c r="T8" s="470">
        <f>T6-T7</f>
        <v>1450750</v>
      </c>
      <c r="U8" s="332"/>
      <c r="V8" s="468"/>
      <c r="W8" s="17"/>
      <c r="X8" s="17"/>
      <c r="Y8" s="332"/>
      <c r="Z8" s="16"/>
      <c r="AA8" s="17"/>
      <c r="AB8" s="332"/>
      <c r="AC8" s="23"/>
      <c r="AD8" s="471"/>
      <c r="AE8" s="332"/>
      <c r="AF8" s="23"/>
      <c r="AG8" s="471"/>
      <c r="AH8" s="332"/>
      <c r="AI8" s="23"/>
      <c r="AJ8" s="471"/>
      <c r="AK8" s="332"/>
      <c r="AL8" s="468"/>
      <c r="AM8" s="17"/>
      <c r="AN8" s="17"/>
      <c r="AO8" s="332"/>
      <c r="AP8" s="469" t="s">
        <v>7277</v>
      </c>
      <c r="AQ8" s="470">
        <f>AQ6-AQ7</f>
        <v>19425000</v>
      </c>
    </row>
    <row r="9" spans="1:43" ht="15" x14ac:dyDescent="0.25">
      <c r="A9" s="23"/>
      <c r="B9" s="471"/>
      <c r="C9" s="332"/>
      <c r="D9" s="23"/>
      <c r="E9" s="471"/>
      <c r="F9" s="332"/>
      <c r="G9" s="23"/>
      <c r="H9" s="471"/>
      <c r="I9" s="332"/>
      <c r="J9" s="468"/>
      <c r="K9" s="17"/>
      <c r="L9" s="332"/>
      <c r="M9" s="23"/>
      <c r="N9" s="471"/>
      <c r="O9" s="332"/>
      <c r="P9" s="23"/>
      <c r="Q9" s="471"/>
      <c r="R9" s="332"/>
      <c r="S9" s="23"/>
      <c r="T9" s="471"/>
      <c r="U9" s="332"/>
      <c r="V9" s="468" t="s">
        <v>7269</v>
      </c>
      <c r="W9" s="478">
        <v>638300</v>
      </c>
      <c r="X9" s="17">
        <v>242500</v>
      </c>
      <c r="Y9" s="332"/>
      <c r="Z9" s="23"/>
      <c r="AA9" s="471"/>
      <c r="AB9" s="332"/>
      <c r="AC9" s="23"/>
      <c r="AD9" s="471"/>
      <c r="AE9" s="332"/>
      <c r="AF9" s="23"/>
      <c r="AG9" s="471"/>
      <c r="AH9" s="332"/>
      <c r="AI9" s="23"/>
      <c r="AJ9" s="471"/>
      <c r="AK9" s="332"/>
      <c r="AL9" s="16"/>
      <c r="AM9" s="350"/>
      <c r="AN9" s="17"/>
      <c r="AO9" s="332"/>
      <c r="AP9" s="23"/>
      <c r="AQ9" s="471"/>
    </row>
    <row r="10" spans="1:43" ht="15" x14ac:dyDescent="0.25">
      <c r="A10" s="611" t="s">
        <v>7223</v>
      </c>
      <c r="B10" s="612"/>
      <c r="C10" s="332"/>
      <c r="D10" s="611" t="s">
        <v>7223</v>
      </c>
      <c r="E10" s="612"/>
      <c r="F10" s="332"/>
      <c r="G10" s="611" t="s">
        <v>7223</v>
      </c>
      <c r="H10" s="612"/>
      <c r="I10" s="332"/>
      <c r="J10" s="469" t="s">
        <v>7267</v>
      </c>
      <c r="K10" s="470">
        <f>K8+K4</f>
        <v>5550000</v>
      </c>
      <c r="L10" s="332"/>
      <c r="M10" s="469" t="s">
        <v>7367</v>
      </c>
      <c r="N10" s="470">
        <f>N8+N6</f>
        <v>14725560.119999999</v>
      </c>
      <c r="O10" s="332"/>
      <c r="P10" s="23"/>
      <c r="Q10" s="471"/>
      <c r="R10" s="332"/>
      <c r="S10" s="23"/>
      <c r="T10" s="471"/>
      <c r="U10" s="332"/>
      <c r="V10" s="468" t="s">
        <v>7287</v>
      </c>
      <c r="W10" s="478"/>
      <c r="X10" s="17">
        <f>X9*13%</f>
        <v>31525</v>
      </c>
      <c r="Y10" s="332"/>
      <c r="Z10" s="23"/>
      <c r="AA10" s="471"/>
      <c r="AB10" s="332"/>
      <c r="AC10" s="23"/>
      <c r="AD10" s="471"/>
      <c r="AE10" s="332"/>
      <c r="AF10" s="23"/>
      <c r="AG10" s="471"/>
      <c r="AH10" s="332"/>
      <c r="AI10" s="23"/>
      <c r="AJ10" s="471"/>
      <c r="AK10" s="332"/>
      <c r="AL10" s="481" t="s">
        <v>7288</v>
      </c>
      <c r="AM10" s="484" t="s">
        <v>7284</v>
      </c>
      <c r="AN10" s="480" t="s">
        <v>7285</v>
      </c>
      <c r="AO10" s="332"/>
      <c r="AP10" s="23"/>
      <c r="AQ10" s="471"/>
    </row>
    <row r="11" spans="1:43" ht="30" x14ac:dyDescent="0.25">
      <c r="A11" s="472"/>
      <c r="B11" s="348"/>
      <c r="C11" s="399"/>
      <c r="D11" s="472"/>
      <c r="E11" s="348"/>
      <c r="F11" s="399"/>
      <c r="G11" s="472" t="s">
        <v>7400</v>
      </c>
      <c r="H11" s="348">
        <v>852739</v>
      </c>
      <c r="I11" s="332"/>
      <c r="J11" s="16"/>
      <c r="K11" s="17"/>
      <c r="L11" s="332"/>
      <c r="M11" s="23"/>
      <c r="N11" s="471"/>
      <c r="O11" s="332"/>
      <c r="P11" s="23"/>
      <c r="Q11" s="471"/>
      <c r="R11" s="332"/>
      <c r="S11" s="23"/>
      <c r="T11" s="471"/>
      <c r="U11" s="332"/>
      <c r="V11" s="469" t="s">
        <v>7269</v>
      </c>
      <c r="W11" s="479"/>
      <c r="X11" s="470">
        <f>X10+X9+W9</f>
        <v>912325</v>
      </c>
      <c r="Y11" s="332"/>
      <c r="Z11" s="23"/>
      <c r="AA11" s="471"/>
      <c r="AB11" s="332"/>
      <c r="AC11" s="23"/>
      <c r="AD11" s="471"/>
      <c r="AE11" s="332"/>
      <c r="AF11" s="23"/>
      <c r="AG11" s="471"/>
      <c r="AH11" s="332"/>
      <c r="AI11" s="23"/>
      <c r="AJ11" s="471"/>
      <c r="AK11" s="332"/>
      <c r="AL11" s="469"/>
      <c r="AM11" s="350">
        <f>AM3</f>
        <v>2912740</v>
      </c>
      <c r="AN11" s="17">
        <f>AN4+AN3</f>
        <v>743890.3</v>
      </c>
      <c r="AO11" s="332"/>
      <c r="AP11" s="23"/>
      <c r="AQ11" s="471"/>
    </row>
    <row r="12" spans="1:43" ht="30" x14ac:dyDescent="0.25">
      <c r="A12" s="472"/>
      <c r="B12" s="348"/>
      <c r="C12" s="399"/>
      <c r="D12" s="472"/>
      <c r="E12" s="348"/>
      <c r="F12" s="399"/>
      <c r="G12" s="472" t="s">
        <v>7402</v>
      </c>
      <c r="H12" s="348">
        <v>556158</v>
      </c>
      <c r="I12" s="332"/>
      <c r="J12" s="611" t="s">
        <v>7223</v>
      </c>
      <c r="K12" s="612"/>
      <c r="L12" s="332"/>
      <c r="M12" s="611" t="s">
        <v>7223</v>
      </c>
      <c r="N12" s="612"/>
      <c r="O12" s="332"/>
      <c r="P12" s="611" t="s">
        <v>7223</v>
      </c>
      <c r="Q12" s="612"/>
      <c r="R12" s="332"/>
      <c r="S12" s="611" t="s">
        <v>7223</v>
      </c>
      <c r="T12" s="612"/>
      <c r="U12" s="332"/>
      <c r="V12" s="468"/>
      <c r="W12" s="478"/>
      <c r="X12" s="17"/>
      <c r="Y12" s="332"/>
      <c r="Z12" s="23"/>
      <c r="AA12" s="471"/>
      <c r="AB12" s="332"/>
      <c r="AC12" s="611" t="s">
        <v>7223</v>
      </c>
      <c r="AD12" s="612"/>
      <c r="AE12" s="332"/>
      <c r="AF12" s="611" t="s">
        <v>7223</v>
      </c>
      <c r="AG12" s="612"/>
      <c r="AH12" s="332"/>
      <c r="AI12" s="611" t="s">
        <v>7223</v>
      </c>
      <c r="AJ12" s="612"/>
      <c r="AK12" s="332"/>
      <c r="AL12" s="469" t="s">
        <v>7316</v>
      </c>
      <c r="AM12" s="350">
        <f>AM11*7%</f>
        <v>203891.80000000002</v>
      </c>
      <c r="AN12" s="350">
        <f>AN11*7%</f>
        <v>52072.321000000011</v>
      </c>
      <c r="AO12" s="332"/>
      <c r="AP12" s="611" t="s">
        <v>7223</v>
      </c>
      <c r="AQ12" s="612"/>
    </row>
    <row r="13" spans="1:43" s="18" customFormat="1" ht="15" x14ac:dyDescent="0.25">
      <c r="A13" s="473"/>
      <c r="B13" s="348"/>
      <c r="C13" s="399"/>
      <c r="D13" s="473"/>
      <c r="E13" s="348"/>
      <c r="F13" s="399"/>
      <c r="G13" s="473"/>
      <c r="H13" s="348"/>
      <c r="I13" s="399"/>
      <c r="J13" s="472" t="s">
        <v>7272</v>
      </c>
      <c r="K13" s="348">
        <v>1200000</v>
      </c>
      <c r="L13" s="399"/>
      <c r="M13" s="472" t="s">
        <v>7365</v>
      </c>
      <c r="N13" s="348">
        <v>3593187</v>
      </c>
      <c r="O13" s="399"/>
      <c r="P13" s="472" t="s">
        <v>7275</v>
      </c>
      <c r="Q13" s="348">
        <v>9063626</v>
      </c>
      <c r="R13" s="399"/>
      <c r="S13" s="472" t="s">
        <v>7282</v>
      </c>
      <c r="T13" s="348">
        <v>400000</v>
      </c>
      <c r="U13" s="399"/>
      <c r="V13" s="469" t="s">
        <v>7267</v>
      </c>
      <c r="W13" s="479"/>
      <c r="X13" s="470">
        <f>X11+X7</f>
        <v>5211214</v>
      </c>
      <c r="Y13" s="399"/>
      <c r="Z13" s="611" t="s">
        <v>7223</v>
      </c>
      <c r="AA13" s="612"/>
      <c r="AB13" s="399"/>
      <c r="AC13" s="472" t="s">
        <v>7295</v>
      </c>
      <c r="AD13" s="348">
        <v>2875293</v>
      </c>
      <c r="AE13" s="399"/>
      <c r="AF13" s="472" t="s">
        <v>7303</v>
      </c>
      <c r="AG13" s="348">
        <v>700000</v>
      </c>
      <c r="AH13" s="399"/>
      <c r="AI13" s="472" t="s">
        <v>7311</v>
      </c>
      <c r="AJ13" s="348">
        <v>500000</v>
      </c>
      <c r="AK13" s="399"/>
      <c r="AL13" s="469" t="s">
        <v>7291</v>
      </c>
      <c r="AM13" s="350"/>
      <c r="AN13" s="17">
        <f>AN4*20%</f>
        <v>17116.060000000001</v>
      </c>
      <c r="AO13" s="399"/>
      <c r="AP13" s="472"/>
      <c r="AQ13" s="348">
        <v>2312500</v>
      </c>
    </row>
    <row r="14" spans="1:43" s="18" customFormat="1" ht="15" x14ac:dyDescent="0.25">
      <c r="A14" s="473"/>
      <c r="B14" s="348"/>
      <c r="C14" s="399"/>
      <c r="D14" s="473"/>
      <c r="E14" s="348"/>
      <c r="F14" s="399"/>
      <c r="G14" s="473"/>
      <c r="H14" s="348"/>
      <c r="I14" s="399"/>
      <c r="J14" s="473" t="s">
        <v>271</v>
      </c>
      <c r="K14" s="348">
        <v>2300000</v>
      </c>
      <c r="L14" s="399"/>
      <c r="M14" s="472"/>
      <c r="N14" s="348"/>
      <c r="O14" s="399"/>
      <c r="P14" s="473"/>
      <c r="Q14" s="348"/>
      <c r="R14" s="399"/>
      <c r="S14" s="472" t="s">
        <v>7282</v>
      </c>
      <c r="T14" s="348">
        <v>200000</v>
      </c>
      <c r="U14" s="399"/>
      <c r="V14" s="16"/>
      <c r="W14" s="350"/>
      <c r="X14" s="17"/>
      <c r="Y14" s="399"/>
      <c r="Z14" s="472" t="s">
        <v>7300</v>
      </c>
      <c r="AA14" s="348">
        <v>2940765</v>
      </c>
      <c r="AB14" s="399"/>
      <c r="AC14" s="472" t="s">
        <v>7296</v>
      </c>
      <c r="AD14" s="348">
        <v>2000000</v>
      </c>
      <c r="AE14" s="399"/>
      <c r="AF14" s="472" t="s">
        <v>7303</v>
      </c>
      <c r="AG14" s="348">
        <v>753985</v>
      </c>
      <c r="AH14" s="399"/>
      <c r="AI14" s="472" t="s">
        <v>7312</v>
      </c>
      <c r="AJ14" s="348">
        <v>99684</v>
      </c>
      <c r="AK14" s="399"/>
      <c r="AL14" s="469" t="s">
        <v>7292</v>
      </c>
      <c r="AM14" s="350">
        <f>AM11-AM12-AM13</f>
        <v>2708848.2</v>
      </c>
      <c r="AN14" s="350">
        <f>AN11-AN12-AN13</f>
        <v>674701.91899999999</v>
      </c>
      <c r="AO14" s="399"/>
      <c r="AP14" s="472"/>
      <c r="AQ14" s="348">
        <v>1184000</v>
      </c>
    </row>
    <row r="15" spans="1:43" s="18" customFormat="1" ht="15" x14ac:dyDescent="0.25">
      <c r="A15" s="473"/>
      <c r="B15" s="348"/>
      <c r="C15" s="399"/>
      <c r="D15" s="473"/>
      <c r="E15" s="348"/>
      <c r="F15" s="399"/>
      <c r="G15" s="473"/>
      <c r="H15" s="348"/>
      <c r="I15" s="399"/>
      <c r="J15" s="473"/>
      <c r="K15" s="348"/>
      <c r="L15" s="399"/>
      <c r="M15" s="473"/>
      <c r="N15" s="348"/>
      <c r="O15" s="399"/>
      <c r="P15" s="473"/>
      <c r="Q15" s="348">
        <f>[37]Sheet1!R13</f>
        <v>0</v>
      </c>
      <c r="R15" s="399"/>
      <c r="S15" s="473"/>
      <c r="T15" s="348">
        <f>[37]Sheet1!U13</f>
        <v>0</v>
      </c>
      <c r="U15" s="399"/>
      <c r="V15" s="481" t="s">
        <v>7288</v>
      </c>
      <c r="W15" s="484" t="s">
        <v>7284</v>
      </c>
      <c r="X15" s="480" t="s">
        <v>7285</v>
      </c>
      <c r="Y15" s="399"/>
      <c r="Z15" s="472" t="s">
        <v>7358</v>
      </c>
      <c r="AA15" s="348">
        <v>2500369</v>
      </c>
      <c r="AB15" s="399"/>
      <c r="AC15" s="472" t="s">
        <v>7297</v>
      </c>
      <c r="AD15" s="348">
        <v>3000000</v>
      </c>
      <c r="AE15" s="399"/>
      <c r="AF15" s="472" t="s">
        <v>7303</v>
      </c>
      <c r="AG15" s="348">
        <v>2400000</v>
      </c>
      <c r="AH15" s="399"/>
      <c r="AI15" s="472" t="s">
        <v>7312</v>
      </c>
      <c r="AJ15" s="348">
        <v>825000</v>
      </c>
      <c r="AK15" s="399"/>
      <c r="AL15" s="469" t="s">
        <v>7317</v>
      </c>
      <c r="AM15" s="350"/>
      <c r="AN15" s="350">
        <f>AN14+AM14</f>
        <v>3383550.1189999999</v>
      </c>
      <c r="AO15" s="399"/>
      <c r="AP15" s="472"/>
      <c r="AQ15" s="348">
        <v>1800000.05</v>
      </c>
    </row>
    <row r="16" spans="1:43" s="18" customFormat="1" ht="15" x14ac:dyDescent="0.25">
      <c r="A16" s="473"/>
      <c r="B16" s="348"/>
      <c r="C16" s="399"/>
      <c r="D16" s="473"/>
      <c r="E16" s="348"/>
      <c r="F16" s="399"/>
      <c r="G16" s="473"/>
      <c r="H16" s="348"/>
      <c r="I16" s="399"/>
      <c r="J16" s="473"/>
      <c r="K16" s="348"/>
      <c r="L16" s="399"/>
      <c r="M16" s="473"/>
      <c r="N16" s="348"/>
      <c r="O16" s="399"/>
      <c r="P16" s="473"/>
      <c r="Q16" s="348"/>
      <c r="R16" s="399"/>
      <c r="S16" s="473"/>
      <c r="T16" s="348"/>
      <c r="U16" s="399"/>
      <c r="V16" s="469"/>
      <c r="W16" s="350">
        <f>W9+W3</f>
        <v>4299500</v>
      </c>
      <c r="X16" s="17">
        <f>X10+X9+X4+X3</f>
        <v>1128983</v>
      </c>
      <c r="Y16" s="399"/>
      <c r="Z16" s="472" t="s">
        <v>7358</v>
      </c>
      <c r="AA16" s="348">
        <v>440396</v>
      </c>
      <c r="AB16" s="399"/>
      <c r="AC16" s="472" t="s">
        <v>7399</v>
      </c>
      <c r="AD16" s="348">
        <v>3000000</v>
      </c>
      <c r="AE16" s="399"/>
      <c r="AF16" s="472" t="s">
        <v>7304</v>
      </c>
      <c r="AG16" s="348">
        <v>805838</v>
      </c>
      <c r="AH16" s="399"/>
      <c r="AI16" s="472" t="s">
        <v>7303</v>
      </c>
      <c r="AJ16" s="348">
        <v>517374</v>
      </c>
      <c r="AK16" s="399"/>
      <c r="AL16" s="469" t="s">
        <v>7270</v>
      </c>
      <c r="AM16" s="350"/>
      <c r="AN16" s="350">
        <v>150000</v>
      </c>
      <c r="AO16" s="399"/>
      <c r="AP16" s="472"/>
      <c r="AQ16" s="348">
        <v>789999.95</v>
      </c>
    </row>
    <row r="17" spans="1:43" s="18" customFormat="1" ht="15" x14ac:dyDescent="0.25">
      <c r="A17" s="473"/>
      <c r="B17" s="348"/>
      <c r="C17" s="399"/>
      <c r="D17" s="473"/>
      <c r="E17" s="348"/>
      <c r="F17" s="399"/>
      <c r="G17" s="473"/>
      <c r="H17" s="348"/>
      <c r="I17" s="399"/>
      <c r="J17" s="473"/>
      <c r="K17" s="348"/>
      <c r="L17" s="399"/>
      <c r="M17" s="473"/>
      <c r="N17" s="348"/>
      <c r="O17" s="399"/>
      <c r="P17" s="473"/>
      <c r="Q17" s="348"/>
      <c r="R17" s="399"/>
      <c r="S17" s="473"/>
      <c r="T17" s="348"/>
      <c r="U17" s="399"/>
      <c r="V17" s="469" t="s">
        <v>7290</v>
      </c>
      <c r="W17" s="350">
        <f>W16*4.5%</f>
        <v>193477.5</v>
      </c>
      <c r="X17" s="17">
        <f>SUM(X4+X3+X9+X10)*10%</f>
        <v>112898.3</v>
      </c>
      <c r="Y17" s="399"/>
      <c r="Z17" s="473"/>
      <c r="AA17" s="348"/>
      <c r="AB17" s="399"/>
      <c r="AC17" s="473"/>
      <c r="AD17" s="348"/>
      <c r="AE17" s="399"/>
      <c r="AF17" s="472" t="s">
        <v>7305</v>
      </c>
      <c r="AG17" s="348">
        <v>800000</v>
      </c>
      <c r="AH17" s="399"/>
      <c r="AI17" s="472" t="s">
        <v>7303</v>
      </c>
      <c r="AJ17" s="348">
        <v>1424930</v>
      </c>
      <c r="AK17" s="399"/>
      <c r="AL17" s="469" t="s">
        <v>7318</v>
      </c>
      <c r="AM17" s="350"/>
      <c r="AN17" s="350">
        <f>AN15-AN16</f>
        <v>3233550.1189999999</v>
      </c>
      <c r="AO17" s="399"/>
      <c r="AP17" s="472"/>
      <c r="AQ17" s="348">
        <v>906500</v>
      </c>
    </row>
    <row r="18" spans="1:43" s="18" customFormat="1" ht="15" x14ac:dyDescent="0.25">
      <c r="A18" s="473"/>
      <c r="B18" s="348"/>
      <c r="C18" s="399"/>
      <c r="D18" s="473"/>
      <c r="E18" s="348"/>
      <c r="F18" s="399"/>
      <c r="G18" s="473"/>
      <c r="H18" s="348"/>
      <c r="I18" s="399"/>
      <c r="J18" s="473"/>
      <c r="K18" s="348"/>
      <c r="L18" s="399"/>
      <c r="M18" s="473"/>
      <c r="N18" s="348"/>
      <c r="O18" s="399"/>
      <c r="P18" s="473"/>
      <c r="Q18" s="348"/>
      <c r="R18" s="399"/>
      <c r="S18" s="473"/>
      <c r="T18" s="348"/>
      <c r="U18" s="399"/>
      <c r="V18" s="469" t="s">
        <v>7291</v>
      </c>
      <c r="W18" s="350"/>
      <c r="X18" s="17">
        <f>X4+X10*20%</f>
        <v>104663</v>
      </c>
      <c r="Y18" s="399"/>
      <c r="Z18" s="473"/>
      <c r="AA18" s="348"/>
      <c r="AB18" s="399"/>
      <c r="AC18" s="473"/>
      <c r="AD18" s="348"/>
      <c r="AE18" s="399"/>
      <c r="AF18" s="472" t="s">
        <v>7306</v>
      </c>
      <c r="AG18" s="348">
        <v>2200230</v>
      </c>
      <c r="AH18" s="399"/>
      <c r="AI18" s="472" t="s">
        <v>7313</v>
      </c>
      <c r="AJ18" s="348">
        <v>1500000</v>
      </c>
      <c r="AK18" s="399"/>
      <c r="AL18" s="613"/>
      <c r="AM18" s="613"/>
      <c r="AN18" s="613"/>
      <c r="AO18" s="399"/>
      <c r="AP18" s="472"/>
      <c r="AQ18" s="348">
        <v>2312500</v>
      </c>
    </row>
    <row r="19" spans="1:43" s="18" customFormat="1" ht="15" x14ac:dyDescent="0.25">
      <c r="A19" s="473"/>
      <c r="B19" s="348"/>
      <c r="C19" s="399"/>
      <c r="D19" s="473"/>
      <c r="E19" s="348"/>
      <c r="F19" s="399"/>
      <c r="G19" s="473"/>
      <c r="H19" s="348"/>
      <c r="I19" s="399"/>
      <c r="J19" s="473"/>
      <c r="K19" s="348"/>
      <c r="L19" s="399"/>
      <c r="M19" s="473"/>
      <c r="N19" s="348"/>
      <c r="O19" s="399"/>
      <c r="P19" s="473"/>
      <c r="Q19" s="348"/>
      <c r="R19" s="399"/>
      <c r="S19" s="473"/>
      <c r="T19" s="348"/>
      <c r="U19" s="399"/>
      <c r="V19" s="469" t="s">
        <v>7292</v>
      </c>
      <c r="W19" s="350">
        <f>W16-W17-W18</f>
        <v>4106022.5</v>
      </c>
      <c r="X19" s="350">
        <f>X16-X17-X18</f>
        <v>911421.7</v>
      </c>
      <c r="Y19" s="399"/>
      <c r="Z19" s="473"/>
      <c r="AA19" s="348"/>
      <c r="AB19" s="399"/>
      <c r="AC19" s="473"/>
      <c r="AD19" s="348"/>
      <c r="AE19" s="399"/>
      <c r="AF19" s="472" t="s">
        <v>7306</v>
      </c>
      <c r="AG19" s="348">
        <v>2990000</v>
      </c>
      <c r="AH19" s="399"/>
      <c r="AI19" s="472" t="s">
        <v>7314</v>
      </c>
      <c r="AJ19" s="348">
        <v>700000</v>
      </c>
      <c r="AK19" s="399"/>
      <c r="AL19" s="472"/>
      <c r="AM19" s="482"/>
      <c r="AN19" s="482">
        <v>2913265</v>
      </c>
      <c r="AO19" s="399"/>
      <c r="AP19" s="472"/>
      <c r="AQ19" s="348">
        <v>1184000</v>
      </c>
    </row>
    <row r="20" spans="1:43" s="18" customFormat="1" ht="15" x14ac:dyDescent="0.25">
      <c r="A20" s="474" t="s">
        <v>7279</v>
      </c>
      <c r="B20" s="475">
        <f>SUM(B11:B19)</f>
        <v>0</v>
      </c>
      <c r="C20" s="399"/>
      <c r="D20" s="474" t="s">
        <v>7279</v>
      </c>
      <c r="E20" s="475">
        <f>SUM(E11:E19)</f>
        <v>0</v>
      </c>
      <c r="F20" s="399"/>
      <c r="G20" s="474" t="s">
        <v>7279</v>
      </c>
      <c r="H20" s="475">
        <f>SUM(H11:H19)</f>
        <v>1408897</v>
      </c>
      <c r="I20" s="399"/>
      <c r="J20" s="473"/>
      <c r="K20" s="348"/>
      <c r="L20" s="399"/>
      <c r="M20" s="473"/>
      <c r="N20" s="348"/>
      <c r="O20" s="399"/>
      <c r="P20" s="473"/>
      <c r="Q20" s="348"/>
      <c r="R20" s="399"/>
      <c r="S20" s="473"/>
      <c r="T20" s="348"/>
      <c r="U20" s="399"/>
      <c r="V20" s="613"/>
      <c r="W20" s="613"/>
      <c r="X20" s="613"/>
      <c r="Y20" s="399"/>
      <c r="Z20" s="473"/>
      <c r="AA20" s="348"/>
      <c r="AB20" s="399"/>
      <c r="AC20" s="473"/>
      <c r="AD20" s="348"/>
      <c r="AE20" s="399"/>
      <c r="AF20" s="472" t="s">
        <v>7307</v>
      </c>
      <c r="AG20" s="348">
        <v>2200000</v>
      </c>
      <c r="AH20" s="399"/>
      <c r="AI20" s="472"/>
      <c r="AJ20" s="348"/>
      <c r="AK20" s="399"/>
      <c r="AL20" s="473"/>
      <c r="AM20" s="473"/>
      <c r="AN20" s="348"/>
      <c r="AO20" s="399"/>
      <c r="AP20" s="472"/>
      <c r="AQ20" s="348">
        <v>1850000</v>
      </c>
    </row>
    <row r="21" spans="1:43" s="18" customFormat="1" ht="30" x14ac:dyDescent="0.25">
      <c r="A21" s="473"/>
      <c r="B21" s="348"/>
      <c r="C21" s="399"/>
      <c r="D21" s="473"/>
      <c r="E21" s="348"/>
      <c r="F21" s="399"/>
      <c r="G21" s="473"/>
      <c r="H21" s="348"/>
      <c r="I21" s="399"/>
      <c r="J21" s="473"/>
      <c r="K21" s="348"/>
      <c r="L21" s="399"/>
      <c r="M21" s="473"/>
      <c r="N21" s="348"/>
      <c r="O21" s="399"/>
      <c r="P21" s="473"/>
      <c r="Q21" s="348"/>
      <c r="R21" s="399"/>
      <c r="S21" s="473"/>
      <c r="T21" s="348"/>
      <c r="U21" s="399"/>
      <c r="V21" s="472" t="s">
        <v>7289</v>
      </c>
      <c r="W21" s="482">
        <f>W19*70%</f>
        <v>2874215.75</v>
      </c>
      <c r="X21" s="348"/>
      <c r="Y21" s="399"/>
      <c r="Z21" s="473"/>
      <c r="AA21" s="348"/>
      <c r="AB21" s="399"/>
      <c r="AC21" s="473"/>
      <c r="AD21" s="348"/>
      <c r="AE21" s="399"/>
      <c r="AF21" s="472" t="s">
        <v>7307</v>
      </c>
      <c r="AG21" s="348">
        <v>835500</v>
      </c>
      <c r="AH21" s="399"/>
      <c r="AI21" s="472"/>
      <c r="AJ21" s="348"/>
      <c r="AK21" s="399"/>
      <c r="AL21" s="473"/>
      <c r="AM21" s="473"/>
      <c r="AN21" s="348"/>
      <c r="AO21" s="399"/>
      <c r="AP21" s="472"/>
      <c r="AQ21" s="348">
        <v>925000</v>
      </c>
    </row>
    <row r="22" spans="1:43" s="18" customFormat="1" ht="30" x14ac:dyDescent="0.25">
      <c r="A22" s="476" t="s">
        <v>7280</v>
      </c>
      <c r="B22" s="477">
        <f>B4-B20</f>
        <v>2881483.5</v>
      </c>
      <c r="C22" s="399"/>
      <c r="D22" s="476" t="s">
        <v>7280</v>
      </c>
      <c r="E22" s="477">
        <f>E6-E20</f>
        <v>9435400</v>
      </c>
      <c r="F22" s="399"/>
      <c r="G22" s="476" t="s">
        <v>7280</v>
      </c>
      <c r="H22" s="477">
        <f>H6-H20</f>
        <v>25581973</v>
      </c>
      <c r="I22" s="399"/>
      <c r="J22" s="474" t="s">
        <v>7279</v>
      </c>
      <c r="K22" s="475">
        <f>SUM(K13:K21)</f>
        <v>3500000</v>
      </c>
      <c r="L22" s="399"/>
      <c r="M22" s="474" t="s">
        <v>7279</v>
      </c>
      <c r="N22" s="475">
        <f>SUM(N13:N21)</f>
        <v>3593187</v>
      </c>
      <c r="O22" s="399"/>
      <c r="P22" s="474" t="s">
        <v>7279</v>
      </c>
      <c r="Q22" s="475">
        <f>SUM(Q13:Q21)</f>
        <v>9063626</v>
      </c>
      <c r="R22" s="399"/>
      <c r="S22" s="474" t="s">
        <v>7279</v>
      </c>
      <c r="T22" s="475">
        <f>SUM(T13:T21)</f>
        <v>600000</v>
      </c>
      <c r="U22" s="399"/>
      <c r="V22" s="473"/>
      <c r="W22" s="473"/>
      <c r="X22" s="348"/>
      <c r="Y22" s="399"/>
      <c r="Z22" s="473"/>
      <c r="AA22" s="348"/>
      <c r="AB22" s="399"/>
      <c r="AC22" s="474" t="s">
        <v>7279</v>
      </c>
      <c r="AD22" s="475">
        <f>SUM(AD13:AD21)</f>
        <v>10875293</v>
      </c>
      <c r="AE22" s="399"/>
      <c r="AF22" s="472" t="s">
        <v>7308</v>
      </c>
      <c r="AG22" s="348">
        <v>213963</v>
      </c>
      <c r="AH22" s="399"/>
      <c r="AI22" s="472"/>
      <c r="AJ22" s="348"/>
      <c r="AK22" s="399"/>
      <c r="AL22" s="473"/>
      <c r="AM22" s="473"/>
      <c r="AN22" s="348"/>
      <c r="AO22" s="399"/>
      <c r="AP22" s="472"/>
      <c r="AQ22" s="348"/>
    </row>
    <row r="23" spans="1:43" s="18" customFormat="1" x14ac:dyDescent="0.3">
      <c r="A23" s="466"/>
      <c r="B23" s="467"/>
      <c r="C23" s="485"/>
      <c r="D23" s="466"/>
      <c r="E23" s="467"/>
      <c r="F23" s="485"/>
      <c r="G23" s="466"/>
      <c r="H23" s="467"/>
      <c r="I23" s="399"/>
      <c r="J23" s="473"/>
      <c r="K23" s="348"/>
      <c r="L23" s="399"/>
      <c r="M23" s="473"/>
      <c r="N23" s="348"/>
      <c r="O23" s="399"/>
      <c r="P23" s="473"/>
      <c r="Q23" s="348"/>
      <c r="R23" s="399"/>
      <c r="S23" s="473"/>
      <c r="T23" s="348"/>
      <c r="U23" s="399"/>
      <c r="V23" s="473"/>
      <c r="W23" s="473"/>
      <c r="X23" s="348"/>
      <c r="Y23" s="399"/>
      <c r="Z23" s="474" t="s">
        <v>7279</v>
      </c>
      <c r="AA23" s="475">
        <f>SUM(AA14:AA22)</f>
        <v>5881530</v>
      </c>
      <c r="AB23" s="399"/>
      <c r="AC23" s="473"/>
      <c r="AD23" s="348"/>
      <c r="AE23" s="399"/>
      <c r="AF23" s="472" t="s">
        <v>7308</v>
      </c>
      <c r="AG23" s="348">
        <v>52499</v>
      </c>
      <c r="AH23" s="399"/>
      <c r="AI23" s="472"/>
      <c r="AJ23" s="348"/>
      <c r="AK23" s="399"/>
      <c r="AL23" s="473"/>
      <c r="AM23" s="473"/>
      <c r="AN23" s="348"/>
      <c r="AO23" s="399"/>
      <c r="AP23" s="472"/>
      <c r="AQ23" s="348"/>
    </row>
    <row r="24" spans="1:43" s="18" customFormat="1" ht="33" customHeight="1" x14ac:dyDescent="0.3">
      <c r="A24" s="466"/>
      <c r="B24" s="491"/>
      <c r="C24" s="485"/>
      <c r="D24" s="466"/>
      <c r="E24" s="491"/>
      <c r="F24" s="485"/>
      <c r="G24" s="466"/>
      <c r="H24" s="491"/>
      <c r="I24" s="399"/>
      <c r="J24" s="476" t="s">
        <v>7280</v>
      </c>
      <c r="K24" s="477">
        <f>K10-K22</f>
        <v>2050000</v>
      </c>
      <c r="L24" s="399"/>
      <c r="M24" s="476" t="s">
        <v>7280</v>
      </c>
      <c r="N24" s="477">
        <f>N6-N22</f>
        <v>9529563.1199999992</v>
      </c>
      <c r="O24" s="399"/>
      <c r="P24" s="476" t="s">
        <v>7280</v>
      </c>
      <c r="Q24" s="477">
        <f>Q8-Q22</f>
        <v>13412963.443</v>
      </c>
      <c r="R24" s="399"/>
      <c r="S24" s="476" t="s">
        <v>7280</v>
      </c>
      <c r="T24" s="477">
        <f>T8-T22</f>
        <v>850750</v>
      </c>
      <c r="U24" s="399"/>
      <c r="V24" s="473"/>
      <c r="W24" s="473"/>
      <c r="X24" s="348"/>
      <c r="Y24" s="399"/>
      <c r="Z24" s="473"/>
      <c r="AA24" s="348"/>
      <c r="AB24" s="399"/>
      <c r="AC24" s="476" t="s">
        <v>7280</v>
      </c>
      <c r="AD24" s="477">
        <f>AD6-AD22</f>
        <v>10627020.48</v>
      </c>
      <c r="AE24" s="399"/>
      <c r="AF24" s="472" t="s">
        <v>7309</v>
      </c>
      <c r="AG24" s="348">
        <v>5000000</v>
      </c>
      <c r="AH24" s="399"/>
      <c r="AI24" s="472"/>
      <c r="AJ24" s="348"/>
      <c r="AK24" s="399"/>
      <c r="AL24" s="474" t="s">
        <v>7279</v>
      </c>
      <c r="AM24" s="483">
        <f>SUM(AM19:AM23)</f>
        <v>0</v>
      </c>
      <c r="AN24" s="483">
        <f>SUM(AN19:AN23)</f>
        <v>2913265</v>
      </c>
      <c r="AO24" s="399"/>
      <c r="AP24" s="472"/>
      <c r="AQ24" s="348"/>
    </row>
    <row r="25" spans="1:43" ht="30" x14ac:dyDescent="0.3">
      <c r="A25" s="466"/>
      <c r="B25" s="491"/>
      <c r="D25" s="466"/>
      <c r="E25" s="491"/>
      <c r="G25" s="466"/>
      <c r="H25" s="491"/>
      <c r="M25" s="466"/>
      <c r="N25" s="467"/>
      <c r="P25" s="466"/>
      <c r="Q25" s="467"/>
      <c r="S25" s="466"/>
      <c r="T25" s="467"/>
      <c r="V25" s="473"/>
      <c r="W25" s="473"/>
      <c r="X25" s="348"/>
      <c r="Z25" s="476" t="s">
        <v>7280</v>
      </c>
      <c r="AA25" s="477">
        <f>AA5-AA23</f>
        <v>6280232</v>
      </c>
      <c r="AC25" s="466"/>
      <c r="AD25" s="467"/>
      <c r="AF25" s="472" t="s">
        <v>7309</v>
      </c>
      <c r="AG25" s="348">
        <v>3500000</v>
      </c>
      <c r="AI25" s="472"/>
      <c r="AJ25" s="348"/>
      <c r="AL25" s="473"/>
      <c r="AM25" s="473"/>
      <c r="AN25" s="348"/>
      <c r="AP25" s="472"/>
      <c r="AQ25" s="348"/>
    </row>
    <row r="26" spans="1:43" x14ac:dyDescent="0.3">
      <c r="B26" s="492"/>
      <c r="E26" s="492"/>
      <c r="H26" s="492"/>
      <c r="M26" s="466" t="s">
        <v>7371</v>
      </c>
      <c r="N26" s="491">
        <f>N6</f>
        <v>13122750.119999999</v>
      </c>
      <c r="V26" s="474" t="s">
        <v>7279</v>
      </c>
      <c r="W26" s="483">
        <f>SUM(W21:W25)</f>
        <v>2874215.75</v>
      </c>
      <c r="X26" s="483">
        <f>SUM(X21:X25)</f>
        <v>0</v>
      </c>
      <c r="Z26" s="466"/>
      <c r="AA26" s="467"/>
      <c r="AC26" s="466"/>
      <c r="AD26" s="467"/>
      <c r="AF26" s="473"/>
      <c r="AG26" s="348"/>
      <c r="AI26" s="473"/>
      <c r="AJ26" s="348"/>
      <c r="AL26" s="476" t="s">
        <v>7280</v>
      </c>
      <c r="AM26" s="477"/>
      <c r="AN26" s="477">
        <f>AN17-AN19</f>
        <v>320285.11899999995</v>
      </c>
      <c r="AP26" s="473"/>
      <c r="AQ26" s="348"/>
    </row>
    <row r="27" spans="1:43" x14ac:dyDescent="0.3">
      <c r="B27" s="492"/>
      <c r="E27" s="492"/>
      <c r="H27" s="492"/>
      <c r="M27" s="466" t="s">
        <v>7372</v>
      </c>
      <c r="N27" s="491">
        <v>1250000</v>
      </c>
      <c r="V27" s="473"/>
      <c r="W27" s="473"/>
      <c r="X27" s="348"/>
      <c r="Z27" s="466"/>
      <c r="AA27" s="467"/>
      <c r="AC27" s="466"/>
      <c r="AD27" s="467"/>
      <c r="AF27" s="473"/>
      <c r="AG27" s="348"/>
      <c r="AI27" s="473"/>
      <c r="AJ27" s="348"/>
      <c r="AP27" s="473"/>
      <c r="AQ27" s="348"/>
    </row>
    <row r="28" spans="1:43" x14ac:dyDescent="0.3">
      <c r="N28" s="492">
        <f>N27+N26</f>
        <v>14372750.119999999</v>
      </c>
      <c r="V28" s="476" t="s">
        <v>7280</v>
      </c>
      <c r="W28" s="477">
        <f>W19-W21</f>
        <v>1231806.75</v>
      </c>
      <c r="X28" s="477">
        <f>X19-X21</f>
        <v>911421.7</v>
      </c>
      <c r="Z28" s="466"/>
      <c r="AA28" s="467"/>
      <c r="AF28" s="473"/>
      <c r="AG28" s="348"/>
      <c r="AI28" s="473"/>
      <c r="AJ28" s="348"/>
      <c r="AP28" s="473"/>
      <c r="AQ28" s="348"/>
    </row>
    <row r="29" spans="1:43" x14ac:dyDescent="0.3">
      <c r="N29" s="492">
        <f>N28*25%</f>
        <v>3593187.53</v>
      </c>
      <c r="AF29" s="474" t="s">
        <v>7279</v>
      </c>
      <c r="AG29" s="475">
        <f>SUM(AG13:AG25)</f>
        <v>22452015</v>
      </c>
      <c r="AI29" s="474" t="s">
        <v>7279</v>
      </c>
      <c r="AJ29" s="475">
        <f>SUM(AJ13:AJ25)</f>
        <v>5566988</v>
      </c>
      <c r="AP29" s="474" t="s">
        <v>7279</v>
      </c>
      <c r="AQ29" s="475">
        <f>SUM(AQ13:AQ25)</f>
        <v>13264500</v>
      </c>
    </row>
    <row r="30" spans="1:43" x14ac:dyDescent="0.3">
      <c r="V30" s="476" t="s">
        <v>7332</v>
      </c>
      <c r="W30" s="477"/>
      <c r="X30" s="477">
        <f>W28+X28</f>
        <v>2143228.4500000002</v>
      </c>
      <c r="AF30" s="473"/>
      <c r="AG30" s="348"/>
      <c r="AI30" s="473"/>
      <c r="AJ30" s="348"/>
      <c r="AP30" s="473"/>
      <c r="AQ30" s="348"/>
    </row>
    <row r="31" spans="1:43" x14ac:dyDescent="0.3">
      <c r="A31" s="465"/>
      <c r="B31" s="3"/>
      <c r="D31" s="465"/>
      <c r="E31" s="3"/>
      <c r="G31" s="465"/>
      <c r="H31" s="3"/>
      <c r="AF31" s="476" t="s">
        <v>7280</v>
      </c>
      <c r="AG31" s="477">
        <f>AG6-AG29</f>
        <v>2060680</v>
      </c>
      <c r="AI31" s="476" t="s">
        <v>7280</v>
      </c>
      <c r="AJ31" s="477">
        <f>AJ6-AJ29</f>
        <v>1833012</v>
      </c>
      <c r="AP31" s="476" t="s">
        <v>7280</v>
      </c>
      <c r="AQ31" s="477">
        <f>AQ6-AQ29</f>
        <v>7735500</v>
      </c>
    </row>
    <row r="32" spans="1:43" x14ac:dyDescent="0.3">
      <c r="A32" s="465"/>
      <c r="B32" s="3"/>
      <c r="D32" s="465"/>
      <c r="E32" s="3"/>
      <c r="G32" s="465"/>
      <c r="H32" s="3"/>
      <c r="AF32" s="466"/>
      <c r="AG32" s="467"/>
      <c r="AI32" s="466"/>
      <c r="AJ32" s="467"/>
      <c r="AP32" s="466"/>
      <c r="AQ32" s="467"/>
    </row>
    <row r="33" spans="1:43" x14ac:dyDescent="0.3">
      <c r="A33" s="465"/>
      <c r="B33" s="3"/>
      <c r="D33" s="465"/>
      <c r="E33" s="3"/>
      <c r="G33" s="465"/>
      <c r="H33" s="3"/>
      <c r="J33" s="465"/>
      <c r="K33" s="3"/>
      <c r="M33" s="465"/>
      <c r="N33" s="3"/>
      <c r="P33" s="465"/>
      <c r="Q33" s="3"/>
      <c r="S33" s="465"/>
      <c r="T33" s="3"/>
      <c r="AC33" s="465"/>
      <c r="AD33" s="3"/>
      <c r="AF33" s="466"/>
      <c r="AG33" s="467"/>
      <c r="AI33" s="466"/>
      <c r="AJ33" s="467"/>
      <c r="AP33" s="466"/>
      <c r="AQ33" s="467"/>
    </row>
    <row r="34" spans="1:43" x14ac:dyDescent="0.3">
      <c r="A34" s="465"/>
      <c r="B34" s="3"/>
      <c r="D34" s="465"/>
      <c r="E34" s="3"/>
      <c r="G34" s="465"/>
      <c r="H34" s="3"/>
      <c r="J34" s="465"/>
      <c r="K34" s="3"/>
      <c r="M34" s="465"/>
      <c r="N34" s="3"/>
      <c r="P34" s="465"/>
      <c r="Q34" s="3"/>
      <c r="S34" s="465"/>
      <c r="T34" s="3"/>
      <c r="Z34" s="465"/>
      <c r="AA34" s="3"/>
      <c r="AC34" s="465"/>
      <c r="AD34" s="3"/>
      <c r="AF34" s="466"/>
      <c r="AG34" s="467"/>
      <c r="AI34" s="466"/>
      <c r="AJ34" s="467"/>
      <c r="AP34" s="466"/>
      <c r="AQ34" s="467"/>
    </row>
    <row r="35" spans="1:43" x14ac:dyDescent="0.3">
      <c r="A35" s="465"/>
      <c r="B35" s="3"/>
      <c r="D35" s="465"/>
      <c r="E35" s="3"/>
      <c r="G35" s="465"/>
      <c r="H35" s="3"/>
      <c r="J35" s="465"/>
      <c r="K35" s="3"/>
      <c r="M35" s="465"/>
      <c r="N35" s="3"/>
      <c r="P35" s="465"/>
      <c r="Q35" s="3"/>
      <c r="S35" s="465"/>
      <c r="T35" s="3"/>
      <c r="Z35" s="465"/>
      <c r="AA35" s="3"/>
      <c r="AC35" s="465"/>
      <c r="AD35" s="3"/>
      <c r="AL35" s="465"/>
      <c r="AM35" s="465"/>
      <c r="AN35" s="3"/>
    </row>
    <row r="36" spans="1:43" x14ac:dyDescent="0.3">
      <c r="A36" s="465"/>
      <c r="B36" s="3"/>
      <c r="D36" s="465"/>
      <c r="E36" s="3"/>
      <c r="G36" s="465"/>
      <c r="H36" s="3"/>
      <c r="J36" s="465"/>
      <c r="K36" s="3"/>
      <c r="M36" s="465"/>
      <c r="N36" s="3"/>
      <c r="P36" s="465"/>
      <c r="Q36" s="3"/>
      <c r="S36" s="465"/>
      <c r="T36" s="3"/>
      <c r="Z36" s="465"/>
      <c r="AA36" s="3"/>
      <c r="AC36" s="465"/>
      <c r="AD36" s="3"/>
      <c r="AL36" s="465"/>
      <c r="AM36" s="465"/>
      <c r="AN36" s="3"/>
    </row>
    <row r="37" spans="1:43" x14ac:dyDescent="0.3">
      <c r="A37" s="465"/>
      <c r="B37" s="3"/>
      <c r="D37" s="465"/>
      <c r="E37" s="3"/>
      <c r="G37" s="465"/>
      <c r="H37" s="3"/>
      <c r="J37" s="465"/>
      <c r="K37" s="3"/>
      <c r="M37" s="465"/>
      <c r="N37" s="3"/>
      <c r="P37" s="465"/>
      <c r="Q37" s="3"/>
      <c r="S37" s="465"/>
      <c r="T37" s="3"/>
      <c r="V37" s="465"/>
      <c r="W37" s="465"/>
      <c r="X37" s="3"/>
      <c r="Z37" s="465"/>
      <c r="AA37" s="3"/>
      <c r="AC37" s="465"/>
      <c r="AD37" s="3"/>
      <c r="AL37" s="465"/>
      <c r="AM37" s="465"/>
      <c r="AN37" s="3"/>
    </row>
    <row r="38" spans="1:43" x14ac:dyDescent="0.3">
      <c r="A38" s="465"/>
      <c r="B38" s="3"/>
      <c r="D38" s="465"/>
      <c r="E38" s="3"/>
      <c r="G38" s="465"/>
      <c r="H38" s="3"/>
      <c r="J38" s="465"/>
      <c r="K38" s="3"/>
      <c r="M38" s="465"/>
      <c r="N38" s="3"/>
      <c r="P38" s="465"/>
      <c r="Q38" s="3"/>
      <c r="S38" s="465"/>
      <c r="T38" s="3"/>
      <c r="V38" s="465"/>
      <c r="W38" s="465"/>
      <c r="X38" s="3"/>
      <c r="Z38" s="465"/>
      <c r="AA38" s="3"/>
      <c r="AC38" s="465"/>
      <c r="AD38" s="3"/>
      <c r="AL38" s="465"/>
      <c r="AM38" s="465"/>
      <c r="AN38" s="3"/>
    </row>
    <row r="39" spans="1:43" x14ac:dyDescent="0.3">
      <c r="A39" s="465"/>
      <c r="B39" s="3"/>
      <c r="D39" s="465"/>
      <c r="E39" s="3"/>
      <c r="G39" s="465"/>
      <c r="H39" s="3"/>
      <c r="J39" s="465"/>
      <c r="K39" s="3"/>
      <c r="M39" s="465"/>
      <c r="N39" s="3"/>
      <c r="P39" s="465"/>
      <c r="Q39" s="3"/>
      <c r="S39" s="465"/>
      <c r="T39" s="3"/>
      <c r="V39" s="465"/>
      <c r="W39" s="465"/>
      <c r="X39" s="3"/>
      <c r="Z39" s="465"/>
      <c r="AA39" s="3"/>
      <c r="AC39" s="465"/>
      <c r="AD39" s="3"/>
      <c r="AL39" s="465"/>
      <c r="AM39" s="465"/>
      <c r="AN39" s="3"/>
    </row>
    <row r="40" spans="1:43" x14ac:dyDescent="0.3">
      <c r="A40" s="465"/>
      <c r="B40" s="3"/>
      <c r="D40" s="465"/>
      <c r="E40" s="3"/>
      <c r="G40" s="465"/>
      <c r="H40" s="3"/>
      <c r="J40" s="465"/>
      <c r="K40" s="3"/>
      <c r="M40" s="465"/>
      <c r="N40" s="3"/>
      <c r="P40" s="465"/>
      <c r="Q40" s="3"/>
      <c r="S40" s="465"/>
      <c r="T40" s="3"/>
      <c r="V40" s="465"/>
      <c r="W40" s="465"/>
      <c r="X40" s="3"/>
      <c r="Z40" s="465"/>
      <c r="AA40" s="3"/>
      <c r="AC40" s="465"/>
      <c r="AD40" s="3"/>
      <c r="AF40" s="465"/>
      <c r="AG40" s="3"/>
      <c r="AI40" s="465"/>
      <c r="AJ40" s="3"/>
      <c r="AL40" s="465"/>
      <c r="AM40" s="465"/>
      <c r="AN40" s="3"/>
      <c r="AP40" s="465"/>
      <c r="AQ40" s="3"/>
    </row>
    <row r="41" spans="1:43" x14ac:dyDescent="0.3">
      <c r="A41" s="465"/>
      <c r="B41" s="3"/>
      <c r="D41" s="465"/>
      <c r="E41" s="3"/>
      <c r="G41" s="465"/>
      <c r="H41" s="3"/>
      <c r="J41" s="465"/>
      <c r="K41" s="3"/>
      <c r="M41" s="465"/>
      <c r="N41" s="3"/>
      <c r="P41" s="465"/>
      <c r="Q41" s="3"/>
      <c r="S41" s="465"/>
      <c r="T41" s="3"/>
      <c r="V41" s="465"/>
      <c r="W41" s="465"/>
      <c r="X41" s="3"/>
      <c r="Z41" s="465"/>
      <c r="AA41" s="3"/>
      <c r="AC41" s="465"/>
      <c r="AD41" s="3"/>
      <c r="AF41" s="465"/>
      <c r="AG41" s="3"/>
      <c r="AI41" s="465"/>
      <c r="AJ41" s="3"/>
      <c r="AL41" s="465"/>
      <c r="AM41" s="465"/>
      <c r="AN41" s="3"/>
      <c r="AP41" s="465"/>
      <c r="AQ41" s="3"/>
    </row>
    <row r="42" spans="1:43" x14ac:dyDescent="0.3">
      <c r="A42" s="465"/>
      <c r="B42" s="3"/>
      <c r="D42" s="465"/>
      <c r="E42" s="3"/>
      <c r="G42" s="465"/>
      <c r="H42" s="3"/>
      <c r="J42" s="465"/>
      <c r="K42" s="3"/>
      <c r="M42" s="465"/>
      <c r="N42" s="3"/>
      <c r="P42" s="465"/>
      <c r="Q42" s="3"/>
      <c r="S42" s="465"/>
      <c r="T42" s="3"/>
      <c r="V42" s="465"/>
      <c r="W42" s="465"/>
      <c r="X42" s="3"/>
      <c r="Z42" s="465"/>
      <c r="AA42" s="3"/>
      <c r="AC42" s="465"/>
      <c r="AD42" s="3"/>
      <c r="AF42" s="465"/>
      <c r="AG42" s="3"/>
      <c r="AI42" s="465"/>
      <c r="AJ42" s="3"/>
      <c r="AL42" s="465"/>
      <c r="AM42" s="465"/>
      <c r="AN42" s="3"/>
      <c r="AP42" s="465"/>
      <c r="AQ42" s="3"/>
    </row>
    <row r="43" spans="1:43" x14ac:dyDescent="0.3">
      <c r="A43" s="465"/>
      <c r="B43" s="3"/>
      <c r="D43" s="465"/>
      <c r="E43" s="3"/>
      <c r="G43" s="465"/>
      <c r="H43" s="3"/>
      <c r="J43" s="465"/>
      <c r="K43" s="3"/>
      <c r="M43" s="465"/>
      <c r="N43" s="3"/>
      <c r="P43" s="465"/>
      <c r="Q43" s="3"/>
      <c r="S43" s="465"/>
      <c r="T43" s="3"/>
      <c r="V43" s="465"/>
      <c r="W43" s="465"/>
      <c r="X43" s="3"/>
      <c r="Z43" s="465"/>
      <c r="AA43" s="3"/>
      <c r="AC43" s="465"/>
      <c r="AD43" s="3"/>
      <c r="AF43" s="465"/>
      <c r="AG43" s="3"/>
      <c r="AI43" s="465"/>
      <c r="AJ43" s="3"/>
      <c r="AL43" s="465"/>
      <c r="AM43" s="465"/>
      <c r="AN43" s="3"/>
      <c r="AP43" s="465"/>
      <c r="AQ43" s="3"/>
    </row>
    <row r="44" spans="1:43" x14ac:dyDescent="0.3">
      <c r="A44" s="465"/>
      <c r="B44" s="3"/>
      <c r="D44" s="465"/>
      <c r="E44" s="3"/>
      <c r="G44" s="465"/>
      <c r="H44" s="3"/>
      <c r="J44" s="465"/>
      <c r="K44" s="3"/>
      <c r="M44" s="465"/>
      <c r="N44" s="3"/>
      <c r="P44" s="465"/>
      <c r="Q44" s="3"/>
      <c r="S44" s="465"/>
      <c r="T44" s="3"/>
      <c r="V44" s="465"/>
      <c r="W44" s="465"/>
      <c r="X44" s="3"/>
      <c r="Z44" s="465"/>
      <c r="AA44" s="3"/>
      <c r="AC44" s="465"/>
      <c r="AD44" s="3"/>
      <c r="AF44" s="465"/>
      <c r="AG44" s="3"/>
      <c r="AI44" s="465"/>
      <c r="AJ44" s="3"/>
      <c r="AL44" s="465"/>
      <c r="AM44" s="465"/>
      <c r="AN44" s="3"/>
      <c r="AP44" s="465"/>
      <c r="AQ44" s="3"/>
    </row>
    <row r="45" spans="1:43" x14ac:dyDescent="0.3">
      <c r="A45" s="465"/>
      <c r="B45" s="3"/>
      <c r="D45" s="465"/>
      <c r="E45" s="3"/>
      <c r="G45" s="465"/>
      <c r="H45" s="3"/>
      <c r="J45" s="465"/>
      <c r="K45" s="3"/>
      <c r="M45" s="465"/>
      <c r="N45" s="3"/>
      <c r="P45" s="465"/>
      <c r="Q45" s="3"/>
      <c r="S45" s="465"/>
      <c r="T45" s="3"/>
      <c r="V45" s="465"/>
      <c r="W45" s="465"/>
      <c r="X45" s="3"/>
      <c r="Z45" s="465"/>
      <c r="AA45" s="3"/>
      <c r="AC45" s="465"/>
      <c r="AD45" s="3"/>
      <c r="AF45" s="465"/>
      <c r="AG45" s="3"/>
      <c r="AI45" s="465"/>
      <c r="AJ45" s="3"/>
      <c r="AL45" s="465"/>
      <c r="AM45" s="465"/>
      <c r="AN45" s="3"/>
      <c r="AP45" s="465"/>
      <c r="AQ45" s="3"/>
    </row>
    <row r="46" spans="1:43" x14ac:dyDescent="0.3">
      <c r="A46" s="465"/>
      <c r="B46" s="3"/>
      <c r="D46" s="465"/>
      <c r="E46" s="3"/>
      <c r="G46" s="465"/>
      <c r="H46" s="3"/>
      <c r="J46" s="465"/>
      <c r="K46" s="3"/>
      <c r="M46" s="465"/>
      <c r="N46" s="3"/>
      <c r="P46" s="465"/>
      <c r="Q46" s="3"/>
      <c r="S46" s="465"/>
      <c r="T46" s="3"/>
      <c r="V46" s="465"/>
      <c r="W46" s="465"/>
      <c r="X46" s="3"/>
      <c r="Z46" s="465"/>
      <c r="AA46" s="3"/>
      <c r="AC46" s="465"/>
      <c r="AD46" s="3"/>
      <c r="AF46" s="465"/>
      <c r="AG46" s="3"/>
      <c r="AI46" s="465"/>
      <c r="AJ46" s="3"/>
      <c r="AL46" s="465"/>
      <c r="AM46" s="465"/>
      <c r="AN46" s="3"/>
      <c r="AP46" s="465"/>
      <c r="AQ46" s="3"/>
    </row>
    <row r="47" spans="1:43" x14ac:dyDescent="0.3">
      <c r="A47" s="465"/>
      <c r="B47" s="3"/>
      <c r="D47" s="465"/>
      <c r="E47" s="3"/>
      <c r="G47" s="465"/>
      <c r="H47" s="3"/>
      <c r="J47" s="465"/>
      <c r="K47" s="3"/>
      <c r="M47" s="465"/>
      <c r="N47" s="3"/>
      <c r="P47" s="465"/>
      <c r="Q47" s="3"/>
      <c r="S47" s="465"/>
      <c r="T47" s="3"/>
      <c r="V47" s="465"/>
      <c r="W47" s="465"/>
      <c r="X47" s="3"/>
      <c r="Z47" s="465"/>
      <c r="AA47" s="3"/>
      <c r="AC47" s="465"/>
      <c r="AD47" s="3"/>
      <c r="AF47" s="465"/>
      <c r="AG47" s="3"/>
      <c r="AI47" s="465"/>
      <c r="AJ47" s="3"/>
      <c r="AL47" s="465"/>
      <c r="AM47" s="465"/>
      <c r="AN47" s="3"/>
      <c r="AP47" s="465"/>
      <c r="AQ47" s="3"/>
    </row>
    <row r="48" spans="1:43" x14ac:dyDescent="0.3">
      <c r="A48" s="465"/>
      <c r="B48" s="3"/>
      <c r="D48" s="465"/>
      <c r="E48" s="3"/>
      <c r="G48" s="465"/>
      <c r="H48" s="3"/>
      <c r="J48" s="465"/>
      <c r="K48" s="3"/>
      <c r="M48" s="465"/>
      <c r="N48" s="3"/>
      <c r="P48" s="465"/>
      <c r="Q48" s="3"/>
      <c r="S48" s="465"/>
      <c r="T48" s="3"/>
      <c r="V48" s="465"/>
      <c r="W48" s="465"/>
      <c r="X48" s="3"/>
      <c r="Z48" s="465"/>
      <c r="AA48" s="3"/>
      <c r="AC48" s="465"/>
      <c r="AD48" s="3"/>
      <c r="AF48" s="465"/>
      <c r="AG48" s="3"/>
      <c r="AI48" s="465"/>
      <c r="AJ48" s="3"/>
      <c r="AL48" s="465"/>
      <c r="AM48" s="465"/>
      <c r="AN48" s="3"/>
      <c r="AP48" s="465"/>
      <c r="AQ48" s="3"/>
    </row>
    <row r="49" spans="1:43" x14ac:dyDescent="0.3">
      <c r="A49" s="465"/>
      <c r="B49" s="3"/>
      <c r="D49" s="465"/>
      <c r="E49" s="3"/>
      <c r="G49" s="465"/>
      <c r="H49" s="3"/>
      <c r="J49" s="465"/>
      <c r="K49" s="3"/>
      <c r="M49" s="465"/>
      <c r="N49" s="3"/>
      <c r="P49" s="465"/>
      <c r="Q49" s="3"/>
      <c r="S49" s="465"/>
      <c r="T49" s="3"/>
      <c r="V49" s="465"/>
      <c r="W49" s="465"/>
      <c r="X49" s="3"/>
      <c r="Z49" s="465"/>
      <c r="AA49" s="3"/>
      <c r="AC49" s="465"/>
      <c r="AD49" s="3"/>
      <c r="AF49" s="465"/>
      <c r="AG49" s="3"/>
      <c r="AI49" s="465"/>
      <c r="AJ49" s="3"/>
      <c r="AL49" s="465"/>
      <c r="AM49" s="465"/>
      <c r="AN49" s="3"/>
      <c r="AP49" s="465"/>
      <c r="AQ49" s="3"/>
    </row>
    <row r="50" spans="1:43" x14ac:dyDescent="0.3">
      <c r="J50" s="465"/>
      <c r="K50" s="3"/>
      <c r="M50" s="465"/>
      <c r="N50" s="3"/>
      <c r="P50" s="465"/>
      <c r="Q50" s="3"/>
      <c r="S50" s="465"/>
      <c r="T50" s="3"/>
      <c r="V50" s="465"/>
      <c r="W50" s="465"/>
      <c r="X50" s="3"/>
      <c r="Z50" s="465"/>
      <c r="AA50" s="3"/>
      <c r="AC50" s="465"/>
      <c r="AD50" s="3"/>
      <c r="AF50" s="465"/>
      <c r="AG50" s="3"/>
      <c r="AI50" s="465"/>
      <c r="AJ50" s="3"/>
      <c r="AL50" s="465"/>
      <c r="AM50" s="465"/>
      <c r="AN50" s="3"/>
      <c r="AP50" s="465"/>
      <c r="AQ50" s="3"/>
    </row>
    <row r="51" spans="1:43" x14ac:dyDescent="0.3">
      <c r="J51" s="465"/>
      <c r="K51" s="3"/>
      <c r="M51" s="465"/>
      <c r="N51" s="3"/>
      <c r="P51" s="465"/>
      <c r="Q51" s="3"/>
      <c r="S51" s="465"/>
      <c r="T51" s="3"/>
      <c r="V51" s="465"/>
      <c r="W51" s="465"/>
      <c r="X51" s="3"/>
      <c r="Z51" s="465"/>
      <c r="AA51" s="3"/>
      <c r="AC51" s="465"/>
      <c r="AD51" s="3"/>
      <c r="AF51" s="465"/>
      <c r="AG51" s="3"/>
      <c r="AI51" s="465"/>
      <c r="AJ51" s="3"/>
      <c r="AL51" s="465"/>
      <c r="AM51" s="465"/>
      <c r="AN51" s="3"/>
      <c r="AP51" s="465"/>
      <c r="AQ51" s="3"/>
    </row>
    <row r="52" spans="1:43" x14ac:dyDescent="0.3">
      <c r="V52" s="465"/>
      <c r="W52" s="465"/>
      <c r="X52" s="3"/>
      <c r="Z52" s="465"/>
      <c r="AA52" s="3"/>
      <c r="AF52" s="465"/>
      <c r="AG52" s="3"/>
      <c r="AI52" s="465"/>
      <c r="AJ52" s="3"/>
      <c r="AL52" s="465"/>
      <c r="AM52" s="465"/>
      <c r="AN52" s="3"/>
      <c r="AP52" s="465"/>
      <c r="AQ52" s="3"/>
    </row>
    <row r="53" spans="1:43" x14ac:dyDescent="0.3">
      <c r="V53" s="465"/>
      <c r="W53" s="465"/>
      <c r="X53" s="3"/>
      <c r="AF53" s="465"/>
      <c r="AG53" s="3"/>
      <c r="AI53" s="465"/>
      <c r="AJ53" s="3"/>
      <c r="AL53" s="465"/>
      <c r="AM53" s="465"/>
      <c r="AN53" s="3"/>
      <c r="AP53" s="465"/>
      <c r="AQ53" s="3"/>
    </row>
    <row r="54" spans="1:43" x14ac:dyDescent="0.3">
      <c r="V54" s="465"/>
      <c r="W54" s="465"/>
      <c r="X54" s="3"/>
      <c r="AF54" s="465"/>
      <c r="AG54" s="3"/>
      <c r="AI54" s="465"/>
      <c r="AJ54" s="3"/>
      <c r="AP54" s="465"/>
      <c r="AQ54" s="3"/>
    </row>
    <row r="55" spans="1:43" x14ac:dyDescent="0.3">
      <c r="V55" s="465"/>
      <c r="W55" s="465"/>
      <c r="X55" s="3"/>
      <c r="AF55" s="465"/>
      <c r="AG55" s="3"/>
      <c r="AI55" s="465"/>
      <c r="AJ55" s="3"/>
      <c r="AP55" s="465"/>
      <c r="AQ55" s="3"/>
    </row>
    <row r="56" spans="1:43" x14ac:dyDescent="0.3">
      <c r="AF56" s="465"/>
      <c r="AG56" s="3"/>
      <c r="AI56" s="465"/>
      <c r="AJ56" s="3"/>
      <c r="AP56" s="465"/>
      <c r="AQ56" s="3"/>
    </row>
    <row r="57" spans="1:43" x14ac:dyDescent="0.3">
      <c r="AF57" s="465"/>
      <c r="AG57" s="3"/>
      <c r="AI57" s="465"/>
      <c r="AJ57" s="3"/>
      <c r="AP57" s="465"/>
      <c r="AQ57" s="3"/>
    </row>
    <row r="58" spans="1:43" x14ac:dyDescent="0.3">
      <c r="AF58" s="465"/>
      <c r="AG58" s="3"/>
      <c r="AI58" s="465"/>
      <c r="AJ58" s="3"/>
      <c r="AP58" s="465"/>
      <c r="AQ58" s="3"/>
    </row>
  </sheetData>
  <mergeCells count="28">
    <mergeCell ref="AP1:AQ1"/>
    <mergeCell ref="AP12:AQ12"/>
    <mergeCell ref="J1:K1"/>
    <mergeCell ref="J12:K12"/>
    <mergeCell ref="M1:N1"/>
    <mergeCell ref="M12:N12"/>
    <mergeCell ref="P1:Q1"/>
    <mergeCell ref="P12:Q12"/>
    <mergeCell ref="V20:X20"/>
    <mergeCell ref="AC1:AD1"/>
    <mergeCell ref="AC12:AD12"/>
    <mergeCell ref="Z1:AA1"/>
    <mergeCell ref="Z13:AA13"/>
    <mergeCell ref="AL18:AN18"/>
    <mergeCell ref="S1:T1"/>
    <mergeCell ref="S12:T12"/>
    <mergeCell ref="V1:X1"/>
    <mergeCell ref="AF1:AG1"/>
    <mergeCell ref="AF12:AG12"/>
    <mergeCell ref="AI1:AJ1"/>
    <mergeCell ref="AI12:AJ12"/>
    <mergeCell ref="AL1:AN1"/>
    <mergeCell ref="A1:B1"/>
    <mergeCell ref="A10:B10"/>
    <mergeCell ref="G1:H1"/>
    <mergeCell ref="G10:H10"/>
    <mergeCell ref="D1:E1"/>
    <mergeCell ref="D10:E10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62"/>
  <sheetViews>
    <sheetView zoomScale="110" zoomScaleNormal="110" workbookViewId="0">
      <pane ySplit="1" topLeftCell="A250" activePane="bottomLeft" state="frozen"/>
      <selection pane="bottomLeft" activeCell="G274" sqref="G274"/>
    </sheetView>
  </sheetViews>
  <sheetFormatPr defaultRowHeight="15" x14ac:dyDescent="0.25"/>
  <cols>
    <col min="1" max="1" width="9.5703125" style="1" customWidth="1"/>
    <col min="2" max="2" width="27.7109375" customWidth="1"/>
    <col min="3" max="3" width="13.28515625" customWidth="1"/>
    <col min="4" max="4" width="7.5703125" customWidth="1"/>
    <col min="5" max="5" width="9.85546875" customWidth="1"/>
    <col min="6" max="6" width="13.140625" customWidth="1"/>
    <col min="7" max="7" width="8.7109375" customWidth="1"/>
    <col min="8" max="8" width="11.7109375" style="1" customWidth="1"/>
    <col min="9" max="9" width="9.28515625" style="437" bestFit="1" customWidth="1"/>
    <col min="10" max="10" width="8.7109375" customWidth="1"/>
    <col min="12" max="12" width="57" bestFit="1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7378</v>
      </c>
      <c r="H1" s="31" t="s">
        <v>270</v>
      </c>
      <c r="I1" s="432" t="s">
        <v>7174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3"/>
      <c r="J2" s="33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3"/>
      <c r="J3" s="33">
        <v>42309</v>
      </c>
      <c r="K3" s="35" t="s">
        <v>272</v>
      </c>
      <c r="L3" s="5"/>
    </row>
    <row r="4" spans="1:12" s="7" customFormat="1" ht="15.75" x14ac:dyDescent="0.25">
      <c r="A4" s="32"/>
      <c r="B4" s="616" t="s">
        <v>122</v>
      </c>
      <c r="C4" s="617"/>
      <c r="D4" s="617"/>
      <c r="E4" s="617"/>
      <c r="F4" s="618"/>
      <c r="G4" s="33"/>
      <c r="H4" s="35" t="s">
        <v>271</v>
      </c>
      <c r="I4" s="433"/>
      <c r="J4" s="33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3"/>
      <c r="J5" s="33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3"/>
      <c r="J6" s="33">
        <v>42370</v>
      </c>
      <c r="K6" s="35" t="s">
        <v>272</v>
      </c>
      <c r="L6" s="5"/>
    </row>
    <row r="7" spans="1:12" s="7" customFormat="1" ht="15.75" x14ac:dyDescent="0.25">
      <c r="A7" s="32"/>
      <c r="B7" s="616" t="s">
        <v>122</v>
      </c>
      <c r="C7" s="617"/>
      <c r="D7" s="617"/>
      <c r="E7" s="617"/>
      <c r="F7" s="618"/>
      <c r="G7" s="33"/>
      <c r="H7" s="35" t="s">
        <v>271</v>
      </c>
      <c r="I7" s="433"/>
      <c r="J7" s="33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3"/>
      <c r="J8" s="33">
        <v>42430</v>
      </c>
      <c r="K8" s="35" t="s">
        <v>272</v>
      </c>
      <c r="L8" s="5"/>
    </row>
    <row r="9" spans="1:12" s="7" customFormat="1" ht="15.75" x14ac:dyDescent="0.25">
      <c r="A9" s="32"/>
      <c r="B9" s="616" t="s">
        <v>122</v>
      </c>
      <c r="C9" s="617"/>
      <c r="D9" s="617"/>
      <c r="E9" s="617"/>
      <c r="F9" s="618"/>
      <c r="G9" s="33"/>
      <c r="H9" s="35" t="s">
        <v>271</v>
      </c>
      <c r="I9" s="433"/>
      <c r="J9" s="33">
        <v>42461</v>
      </c>
      <c r="K9" s="35" t="s">
        <v>272</v>
      </c>
      <c r="L9" s="5"/>
    </row>
    <row r="10" spans="1:12" s="7" customFormat="1" ht="15.75" x14ac:dyDescent="0.25">
      <c r="A10" s="32"/>
      <c r="B10" s="616" t="s">
        <v>122</v>
      </c>
      <c r="C10" s="617"/>
      <c r="D10" s="617"/>
      <c r="E10" s="617"/>
      <c r="F10" s="618"/>
      <c r="G10" s="33"/>
      <c r="H10" s="35" t="s">
        <v>271</v>
      </c>
      <c r="I10" s="433"/>
      <c r="J10" s="33">
        <v>42491</v>
      </c>
      <c r="K10" s="35" t="s">
        <v>272</v>
      </c>
      <c r="L10" s="5"/>
    </row>
    <row r="11" spans="1:12" s="7" customFormat="1" ht="15.75" x14ac:dyDescent="0.25">
      <c r="A11" s="32"/>
      <c r="B11" s="616" t="s">
        <v>122</v>
      </c>
      <c r="C11" s="617"/>
      <c r="D11" s="617"/>
      <c r="E11" s="617"/>
      <c r="F11" s="618"/>
      <c r="G11" s="33"/>
      <c r="H11" s="35" t="s">
        <v>271</v>
      </c>
      <c r="I11" s="433"/>
      <c r="J11" s="33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3"/>
      <c r="J12" s="33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3"/>
      <c r="J13" s="33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3"/>
      <c r="J14" s="33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3"/>
      <c r="J15" s="33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3"/>
      <c r="J16" s="33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3"/>
      <c r="J17" s="33">
        <v>42552</v>
      </c>
      <c r="K17" s="35" t="s">
        <v>272</v>
      </c>
      <c r="L17" s="5"/>
    </row>
    <row r="18" spans="1:12" s="7" customFormat="1" ht="15.75" x14ac:dyDescent="0.25">
      <c r="A18" s="32"/>
      <c r="B18" s="616" t="s">
        <v>122</v>
      </c>
      <c r="C18" s="617"/>
      <c r="D18" s="617"/>
      <c r="E18" s="617"/>
      <c r="F18" s="618"/>
      <c r="G18" s="33"/>
      <c r="H18" s="35" t="s">
        <v>271</v>
      </c>
      <c r="I18" s="433"/>
      <c r="J18" s="33">
        <v>42583</v>
      </c>
      <c r="K18" s="35" t="s">
        <v>272</v>
      </c>
      <c r="L18" s="5"/>
    </row>
    <row r="19" spans="1:12" s="7" customFormat="1" ht="15.75" x14ac:dyDescent="0.25">
      <c r="A19" s="32"/>
      <c r="B19" s="616" t="s">
        <v>122</v>
      </c>
      <c r="C19" s="617"/>
      <c r="D19" s="617"/>
      <c r="E19" s="617"/>
      <c r="F19" s="618"/>
      <c r="G19" s="33"/>
      <c r="H19" s="35" t="s">
        <v>271</v>
      </c>
      <c r="I19" s="433"/>
      <c r="J19" s="33">
        <v>42614</v>
      </c>
      <c r="K19" s="35" t="s">
        <v>272</v>
      </c>
      <c r="L19" s="5"/>
    </row>
    <row r="20" spans="1:12" s="7" customFormat="1" ht="15.75" x14ac:dyDescent="0.25">
      <c r="A20" s="32"/>
      <c r="B20" s="616" t="s">
        <v>122</v>
      </c>
      <c r="C20" s="617"/>
      <c r="D20" s="617"/>
      <c r="E20" s="617"/>
      <c r="F20" s="618"/>
      <c r="G20" s="33"/>
      <c r="H20" s="35" t="s">
        <v>271</v>
      </c>
      <c r="I20" s="433"/>
      <c r="J20" s="33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3"/>
      <c r="J21" s="33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3"/>
      <c r="J22" s="33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3"/>
      <c r="J23" s="33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3"/>
      <c r="J24" s="33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3"/>
      <c r="J25" s="33">
        <v>42675</v>
      </c>
      <c r="K25" s="35" t="s">
        <v>272</v>
      </c>
      <c r="L25" s="5"/>
    </row>
    <row r="26" spans="1:12" s="7" customFormat="1" ht="15.75" x14ac:dyDescent="0.25">
      <c r="A26" s="32"/>
      <c r="B26" s="616" t="s">
        <v>122</v>
      </c>
      <c r="C26" s="617"/>
      <c r="D26" s="617"/>
      <c r="E26" s="617"/>
      <c r="F26" s="618"/>
      <c r="G26" s="33"/>
      <c r="H26" s="35" t="s">
        <v>271</v>
      </c>
      <c r="I26" s="433"/>
      <c r="J26" s="33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3"/>
      <c r="J27" s="33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3"/>
      <c r="J28" s="33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3"/>
      <c r="J29" s="33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3"/>
      <c r="J30" s="33">
        <v>42736</v>
      </c>
      <c r="K30" s="35" t="s">
        <v>272</v>
      </c>
      <c r="L30" s="5"/>
    </row>
    <row r="31" spans="1:12" s="7" customFormat="1" ht="15.75" x14ac:dyDescent="0.25">
      <c r="A31" s="32"/>
      <c r="B31" s="616" t="s">
        <v>122</v>
      </c>
      <c r="C31" s="617"/>
      <c r="D31" s="617"/>
      <c r="E31" s="617"/>
      <c r="F31" s="618"/>
      <c r="G31" s="33"/>
      <c r="H31" s="35" t="s">
        <v>271</v>
      </c>
      <c r="I31" s="433"/>
      <c r="J31" s="33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3"/>
      <c r="J32" s="33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3"/>
      <c r="J33" s="33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3"/>
      <c r="J34" s="33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3"/>
      <c r="J35" s="33">
        <v>42795</v>
      </c>
      <c r="K35" s="35" t="s">
        <v>272</v>
      </c>
      <c r="L35" s="5"/>
    </row>
    <row r="36" spans="1:12" s="7" customFormat="1" ht="15.75" x14ac:dyDescent="0.25">
      <c r="A36" s="32"/>
      <c r="B36" s="616" t="s">
        <v>122</v>
      </c>
      <c r="C36" s="617"/>
      <c r="D36" s="617"/>
      <c r="E36" s="617"/>
      <c r="F36" s="618"/>
      <c r="G36" s="33"/>
      <c r="H36" s="35" t="s">
        <v>271</v>
      </c>
      <c r="I36" s="433"/>
      <c r="J36" s="33">
        <v>42826</v>
      </c>
      <c r="K36" s="35" t="s">
        <v>272</v>
      </c>
      <c r="L36" s="5"/>
    </row>
    <row r="37" spans="1:12" s="7" customFormat="1" ht="15.75" x14ac:dyDescent="0.25">
      <c r="A37" s="32"/>
      <c r="B37" s="616" t="s">
        <v>122</v>
      </c>
      <c r="C37" s="617"/>
      <c r="D37" s="617"/>
      <c r="E37" s="617"/>
      <c r="F37" s="618"/>
      <c r="G37" s="33"/>
      <c r="H37" s="35" t="s">
        <v>271</v>
      </c>
      <c r="I37" s="433"/>
      <c r="J37" s="33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3"/>
      <c r="J38" s="33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3"/>
      <c r="J39" s="33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3"/>
      <c r="J40" s="33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3"/>
      <c r="J41" s="33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3"/>
      <c r="J42" s="33">
        <v>42917</v>
      </c>
      <c r="K42" s="35" t="s">
        <v>272</v>
      </c>
      <c r="L42" s="5"/>
    </row>
    <row r="43" spans="1:12" s="7" customFormat="1" ht="15.75" x14ac:dyDescent="0.25">
      <c r="A43" s="32"/>
      <c r="B43" s="616" t="s">
        <v>122</v>
      </c>
      <c r="C43" s="617"/>
      <c r="D43" s="617"/>
      <c r="E43" s="617"/>
      <c r="F43" s="618"/>
      <c r="G43" s="33"/>
      <c r="H43" s="35" t="s">
        <v>271</v>
      </c>
      <c r="I43" s="433"/>
      <c r="J43" s="33">
        <v>42948</v>
      </c>
      <c r="K43" s="35" t="s">
        <v>272</v>
      </c>
      <c r="L43" s="5"/>
    </row>
    <row r="44" spans="1:12" s="7" customFormat="1" ht="15.75" x14ac:dyDescent="0.25">
      <c r="A44" s="32"/>
      <c r="B44" s="616" t="s">
        <v>122</v>
      </c>
      <c r="C44" s="617"/>
      <c r="D44" s="617"/>
      <c r="E44" s="617"/>
      <c r="F44" s="618"/>
      <c r="G44" s="33"/>
      <c r="H44" s="35" t="s">
        <v>271</v>
      </c>
      <c r="I44" s="433"/>
      <c r="J44" s="33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3"/>
      <c r="J45" s="33">
        <v>43009</v>
      </c>
      <c r="K45" s="35" t="s">
        <v>272</v>
      </c>
      <c r="L45" s="5"/>
    </row>
    <row r="46" spans="1:12" s="7" customFormat="1" ht="15.75" x14ac:dyDescent="0.25">
      <c r="A46" s="32"/>
      <c r="B46" s="616" t="s">
        <v>122</v>
      </c>
      <c r="C46" s="617"/>
      <c r="D46" s="617"/>
      <c r="E46" s="617"/>
      <c r="F46" s="618"/>
      <c r="G46" s="33"/>
      <c r="H46" s="35" t="s">
        <v>271</v>
      </c>
      <c r="I46" s="433"/>
      <c r="J46" s="33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3"/>
      <c r="J47" s="33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3"/>
      <c r="J48" s="33">
        <v>43070</v>
      </c>
      <c r="K48" s="35" t="s">
        <v>272</v>
      </c>
      <c r="L48" s="5"/>
    </row>
    <row r="49" spans="1:12" s="7" customFormat="1" ht="15.75" x14ac:dyDescent="0.25">
      <c r="A49" s="32"/>
      <c r="B49" s="616" t="s">
        <v>122</v>
      </c>
      <c r="C49" s="617"/>
      <c r="D49" s="617"/>
      <c r="E49" s="617"/>
      <c r="F49" s="618"/>
      <c r="G49" s="33"/>
      <c r="H49" s="35" t="s">
        <v>271</v>
      </c>
      <c r="I49" s="433"/>
      <c r="J49" s="33">
        <v>43101</v>
      </c>
      <c r="K49" s="35" t="s">
        <v>272</v>
      </c>
      <c r="L49" s="5"/>
    </row>
    <row r="50" spans="1:12" s="7" customFormat="1" ht="15.75" x14ac:dyDescent="0.25">
      <c r="A50" s="32"/>
      <c r="B50" s="616" t="s">
        <v>122</v>
      </c>
      <c r="C50" s="617"/>
      <c r="D50" s="617"/>
      <c r="E50" s="617"/>
      <c r="F50" s="618"/>
      <c r="G50" s="33"/>
      <c r="H50" s="35" t="s">
        <v>271</v>
      </c>
      <c r="I50" s="433"/>
      <c r="J50" s="33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3"/>
      <c r="J51" s="33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3"/>
      <c r="J52" s="33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3"/>
      <c r="J53" s="33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3"/>
      <c r="J54" s="33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3"/>
      <c r="J55" s="33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3"/>
      <c r="J56" s="33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3"/>
      <c r="J57" s="33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3"/>
      <c r="J58" s="33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3"/>
      <c r="J59" s="33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3"/>
      <c r="J60" s="33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3"/>
      <c r="J61" s="33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3"/>
      <c r="J62" s="33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3"/>
      <c r="J63" s="33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3"/>
      <c r="J64" s="33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3"/>
      <c r="J65" s="33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3"/>
      <c r="J66" s="33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3"/>
      <c r="J67" s="33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3"/>
      <c r="J68" s="33">
        <v>43435</v>
      </c>
      <c r="K68" s="35" t="s">
        <v>272</v>
      </c>
      <c r="L68" s="5"/>
    </row>
    <row r="69" spans="1:12" s="7" customFormat="1" ht="15.75" x14ac:dyDescent="0.25">
      <c r="A69" s="32"/>
      <c r="B69" s="616" t="s">
        <v>122</v>
      </c>
      <c r="C69" s="617"/>
      <c r="D69" s="617"/>
      <c r="E69" s="617"/>
      <c r="F69" s="618"/>
      <c r="G69" s="33"/>
      <c r="H69" s="35" t="s">
        <v>271</v>
      </c>
      <c r="I69" s="433"/>
      <c r="J69" s="33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3"/>
      <c r="J70" s="33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3"/>
      <c r="J71" s="33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3"/>
      <c r="J72" s="33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3"/>
      <c r="J73" s="33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3"/>
      <c r="J74" s="33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3"/>
      <c r="J75" s="33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3"/>
      <c r="J76" s="33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3"/>
      <c r="J77" s="33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3"/>
      <c r="J78" s="33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3"/>
      <c r="J79" s="33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3"/>
      <c r="J80" s="33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3"/>
      <c r="J81" s="33">
        <v>43617</v>
      </c>
      <c r="K81" s="35" t="s">
        <v>272</v>
      </c>
      <c r="L81" s="5"/>
    </row>
    <row r="82" spans="1:12" s="7" customFormat="1" ht="15.75" x14ac:dyDescent="0.25">
      <c r="A82" s="32"/>
      <c r="B82" s="616" t="s">
        <v>122</v>
      </c>
      <c r="C82" s="617"/>
      <c r="D82" s="617"/>
      <c r="E82" s="617"/>
      <c r="F82" s="618"/>
      <c r="G82" s="33"/>
      <c r="H82" s="35" t="s">
        <v>271</v>
      </c>
      <c r="I82" s="433"/>
      <c r="J82" s="33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3"/>
      <c r="J83" s="33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3"/>
      <c r="J84" s="33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3"/>
      <c r="J85" s="33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3"/>
      <c r="J86" s="33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3"/>
      <c r="J87" s="33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3"/>
      <c r="J88" s="33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3"/>
      <c r="J89" s="33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3"/>
      <c r="J90" s="33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3"/>
      <c r="J91" s="33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3"/>
      <c r="J92" s="33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3"/>
      <c r="J93" s="33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3"/>
      <c r="J94" s="33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3"/>
      <c r="J95" s="33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3"/>
      <c r="J96" s="33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3"/>
      <c r="J97" s="33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3"/>
      <c r="J98" s="33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3"/>
      <c r="J99" s="33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3"/>
      <c r="J100" s="33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3"/>
      <c r="J101" s="33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3"/>
      <c r="J102" s="33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3"/>
      <c r="J103" s="33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3"/>
      <c r="J104" s="33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3"/>
      <c r="J105" s="33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3"/>
      <c r="J106" s="33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3"/>
      <c r="J107" s="33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3"/>
      <c r="J108" s="33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3"/>
      <c r="J109" s="33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3"/>
      <c r="J110" s="33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3"/>
      <c r="J111" s="33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3"/>
      <c r="J112" s="33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3"/>
      <c r="J113" s="33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3"/>
      <c r="J114" s="33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3"/>
      <c r="J115" s="33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3"/>
      <c r="J116" s="33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3"/>
      <c r="J117" s="33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3"/>
      <c r="J118" s="33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3"/>
      <c r="J119" s="33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3"/>
      <c r="J120" s="33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3"/>
      <c r="J121" s="33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3"/>
      <c r="J122" s="33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3"/>
      <c r="J123" s="33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3"/>
      <c r="J124" s="33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3"/>
      <c r="J125" s="33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3"/>
      <c r="J126" s="33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3"/>
      <c r="J127" s="33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3"/>
      <c r="J128" s="33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3"/>
      <c r="J129" s="33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3"/>
      <c r="J130" s="33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3"/>
      <c r="J131" s="33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3"/>
      <c r="J132" s="33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3"/>
      <c r="J133" s="33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3"/>
      <c r="J134" s="33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3"/>
      <c r="J135" s="33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3"/>
      <c r="J136" s="33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3"/>
      <c r="J137" s="33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3"/>
      <c r="J138" s="33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3"/>
      <c r="J139" s="33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3"/>
      <c r="J140" s="33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3"/>
      <c r="J141" s="33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3"/>
      <c r="J142" s="33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3"/>
      <c r="J143" s="33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3"/>
      <c r="J144" s="33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3"/>
      <c r="J145" s="33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3"/>
      <c r="J146" s="33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3"/>
      <c r="J147" s="33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3"/>
      <c r="J148" s="33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3"/>
      <c r="J149" s="33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3"/>
      <c r="J150" s="33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3"/>
      <c r="J151" s="33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3"/>
      <c r="J152" s="33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3"/>
      <c r="J153" s="33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3"/>
      <c r="J154" s="33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3"/>
      <c r="J155" s="33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3"/>
      <c r="J156" s="33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3"/>
      <c r="J157" s="33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3"/>
      <c r="J158" s="33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3"/>
      <c r="J159" s="33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3"/>
      <c r="J160" s="33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3"/>
      <c r="J161" s="33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3"/>
      <c r="J162" s="33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3"/>
      <c r="J163" s="33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3"/>
      <c r="J164" s="33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3"/>
      <c r="J165" s="33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3"/>
      <c r="J166" s="33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3"/>
      <c r="J167" s="33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3"/>
      <c r="J168" s="33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3"/>
      <c r="J169" s="33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3"/>
      <c r="J170" s="33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3"/>
      <c r="J171" s="33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3"/>
      <c r="J172" s="33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3"/>
      <c r="J173" s="33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3"/>
      <c r="J174" s="33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3"/>
      <c r="J175" s="33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3"/>
      <c r="J176" s="33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3"/>
      <c r="J177" s="33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3"/>
      <c r="J178" s="33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3"/>
      <c r="J179" s="33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3"/>
      <c r="J180" s="33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3"/>
      <c r="J181" s="33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3"/>
      <c r="J182" s="33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3"/>
      <c r="J183" s="33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3"/>
      <c r="J184" s="33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3"/>
      <c r="J185" s="33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3"/>
      <c r="J186" s="33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3"/>
      <c r="J187" s="33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3"/>
      <c r="J188" s="33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3"/>
      <c r="J189" s="33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3"/>
      <c r="J190" s="33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3"/>
      <c r="J191" s="33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3"/>
      <c r="J192" s="33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3"/>
      <c r="J193" s="33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3"/>
      <c r="J194" s="33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3"/>
      <c r="J195" s="33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3"/>
      <c r="J196" s="33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3"/>
      <c r="J197" s="33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3"/>
      <c r="J198" s="33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3"/>
      <c r="J199" s="33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3"/>
      <c r="J200" s="33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3"/>
      <c r="J201" s="33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3"/>
      <c r="J202" s="33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3"/>
      <c r="J203" s="33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3"/>
      <c r="J204" s="33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3"/>
      <c r="J205" s="33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3"/>
      <c r="J206" s="33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3"/>
      <c r="J207" s="33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3"/>
      <c r="J208" s="33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3"/>
      <c r="J209" s="33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3"/>
      <c r="J210" s="33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3"/>
      <c r="J211" s="33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3"/>
      <c r="J212" s="33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3"/>
      <c r="J213" s="33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3"/>
      <c r="J214" s="33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3"/>
      <c r="J215" s="33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3"/>
      <c r="J216" s="33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3"/>
      <c r="J217" s="33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3"/>
      <c r="J218" s="33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3"/>
      <c r="J219" s="33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3"/>
      <c r="J220" s="33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3"/>
      <c r="J221" s="33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3"/>
      <c r="J222" s="33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3"/>
      <c r="J223" s="33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3"/>
      <c r="J224" s="33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3"/>
      <c r="J225" s="33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3"/>
      <c r="J226" s="33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3"/>
      <c r="J227" s="33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3"/>
      <c r="J228" s="33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3"/>
      <c r="J229" s="33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3"/>
      <c r="J230" s="33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3"/>
      <c r="J231" s="33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3"/>
      <c r="J232" s="33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3"/>
      <c r="J233" s="33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3"/>
      <c r="J234" s="33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3"/>
      <c r="J235" s="33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3"/>
      <c r="J236" s="33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3"/>
      <c r="J237" s="33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3"/>
      <c r="J238" s="33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3"/>
      <c r="J239" s="33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3"/>
      <c r="J240" s="33">
        <v>44774</v>
      </c>
      <c r="K240" s="35" t="s">
        <v>272</v>
      </c>
      <c r="L240" s="5"/>
    </row>
    <row r="241" spans="1:12" s="7" customFormat="1" ht="15.75" x14ac:dyDescent="0.25">
      <c r="A241" s="536" t="s">
        <v>280</v>
      </c>
      <c r="B241" s="500" t="s">
        <v>156</v>
      </c>
      <c r="C241" s="501">
        <v>194400</v>
      </c>
      <c r="D241" s="502">
        <v>0.1</v>
      </c>
      <c r="E241" s="501">
        <f t="shared" si="10"/>
        <v>19440</v>
      </c>
      <c r="F241" s="501">
        <f t="shared" si="11"/>
        <v>213840</v>
      </c>
      <c r="G241" s="503"/>
      <c r="H241" s="504" t="s">
        <v>271</v>
      </c>
      <c r="I241" s="505"/>
      <c r="J241" s="503">
        <v>44774</v>
      </c>
      <c r="K241" s="504" t="s">
        <v>272</v>
      </c>
      <c r="L241" s="500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7379</v>
      </c>
      <c r="I242" s="435"/>
      <c r="J242" s="33">
        <v>44958</v>
      </c>
      <c r="K242" s="5"/>
      <c r="L242" s="5" t="s">
        <v>7153</v>
      </c>
    </row>
    <row r="243" spans="1:12" s="7" customFormat="1" ht="16.5" customHeight="1" x14ac:dyDescent="0.25">
      <c r="A243" s="537">
        <v>958</v>
      </c>
      <c r="B243" s="506" t="s">
        <v>121</v>
      </c>
      <c r="C243" s="507">
        <v>242500</v>
      </c>
      <c r="D243" s="508">
        <v>0.13</v>
      </c>
      <c r="E243" s="507">
        <f>D243*C243</f>
        <v>31525</v>
      </c>
      <c r="F243" s="507">
        <f>E243+C243</f>
        <v>274025</v>
      </c>
      <c r="G243" s="509">
        <v>44927</v>
      </c>
      <c r="H243" s="498" t="s">
        <v>7379</v>
      </c>
      <c r="I243" s="531"/>
      <c r="J243" s="509">
        <v>44958</v>
      </c>
      <c r="K243" s="506"/>
      <c r="L243" s="538" t="s">
        <v>7153</v>
      </c>
    </row>
    <row r="244" spans="1:12" s="7" customFormat="1" ht="16.5" customHeight="1" x14ac:dyDescent="0.25">
      <c r="A244" s="518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7379</v>
      </c>
      <c r="I244" s="435"/>
      <c r="J244" s="33">
        <v>44958</v>
      </c>
      <c r="K244" s="5"/>
      <c r="L244" s="519" t="s">
        <v>7184</v>
      </c>
    </row>
    <row r="245" spans="1:12" s="7" customFormat="1" ht="16.5" thickBot="1" x14ac:dyDescent="0.3">
      <c r="A245" s="499" t="s">
        <v>275</v>
      </c>
      <c r="B245" s="500" t="s">
        <v>278</v>
      </c>
      <c r="C245" s="501">
        <v>670956</v>
      </c>
      <c r="D245" s="502">
        <v>0.13</v>
      </c>
      <c r="E245" s="501">
        <f t="shared" si="10"/>
        <v>87224.28</v>
      </c>
      <c r="F245" s="501">
        <f t="shared" si="11"/>
        <v>758180.28</v>
      </c>
      <c r="G245" s="503"/>
      <c r="H245" s="504" t="s">
        <v>271</v>
      </c>
      <c r="I245" s="505"/>
      <c r="J245" s="503">
        <v>44774</v>
      </c>
      <c r="K245" s="504" t="s">
        <v>272</v>
      </c>
      <c r="L245" s="500"/>
    </row>
    <row r="246" spans="1:12" s="7" customFormat="1" ht="16.5" thickTop="1" x14ac:dyDescent="0.25">
      <c r="A246" s="510" t="s">
        <v>282</v>
      </c>
      <c r="B246" s="511" t="s">
        <v>121</v>
      </c>
      <c r="C246" s="512">
        <v>296520</v>
      </c>
      <c r="D246" s="513">
        <v>0.13</v>
      </c>
      <c r="E246" s="512">
        <f t="shared" ref="E246" si="12">D246*C246</f>
        <v>38547.599999999999</v>
      </c>
      <c r="F246" s="512">
        <f t="shared" ref="F246" si="13">E246+C246</f>
        <v>335067.59999999998</v>
      </c>
      <c r="G246" s="514">
        <v>44774</v>
      </c>
      <c r="H246" s="515" t="s">
        <v>271</v>
      </c>
      <c r="I246" s="516">
        <v>44863</v>
      </c>
      <c r="J246" s="514">
        <v>44805</v>
      </c>
      <c r="K246" s="515" t="s">
        <v>272</v>
      </c>
      <c r="L246" s="517" t="s">
        <v>285</v>
      </c>
    </row>
    <row r="247" spans="1:12" s="7" customFormat="1" ht="15.75" x14ac:dyDescent="0.25">
      <c r="A247" s="518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4">
        <v>44838</v>
      </c>
      <c r="J247" s="33">
        <v>44805</v>
      </c>
      <c r="K247" s="35" t="s">
        <v>272</v>
      </c>
      <c r="L247" s="519" t="s">
        <v>284</v>
      </c>
    </row>
    <row r="248" spans="1:12" s="7" customFormat="1" ht="15.75" x14ac:dyDescent="0.25">
      <c r="A248" s="518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4">
        <v>44872</v>
      </c>
      <c r="J248" s="33">
        <v>44805</v>
      </c>
      <c r="K248" s="35" t="s">
        <v>272</v>
      </c>
      <c r="L248" s="519" t="s">
        <v>284</v>
      </c>
    </row>
    <row r="249" spans="1:12" s="7" customFormat="1" ht="16.5" thickBot="1" x14ac:dyDescent="0.3">
      <c r="A249" s="520">
        <v>951</v>
      </c>
      <c r="B249" s="521" t="s">
        <v>176</v>
      </c>
      <c r="C249" s="522">
        <v>290000</v>
      </c>
      <c r="D249" s="523">
        <v>0.13</v>
      </c>
      <c r="E249" s="524">
        <f t="shared" si="14"/>
        <v>37700</v>
      </c>
      <c r="F249" s="524">
        <f t="shared" si="15"/>
        <v>327700</v>
      </c>
      <c r="G249" s="525">
        <v>44774</v>
      </c>
      <c r="H249" s="526" t="s">
        <v>271</v>
      </c>
      <c r="I249" s="527">
        <v>44832</v>
      </c>
      <c r="J249" s="525">
        <v>44805</v>
      </c>
      <c r="K249" s="526" t="s">
        <v>272</v>
      </c>
      <c r="L249" s="528" t="s">
        <v>284</v>
      </c>
    </row>
    <row r="250" spans="1:12" s="7" customFormat="1" ht="16.5" thickTop="1" x14ac:dyDescent="0.25">
      <c r="A250" s="529">
        <v>954</v>
      </c>
      <c r="B250" s="511" t="s">
        <v>156</v>
      </c>
      <c r="C250" s="512">
        <v>194400</v>
      </c>
      <c r="D250" s="513">
        <v>0.1</v>
      </c>
      <c r="E250" s="512">
        <f t="shared" ref="E250:E252" si="16">D250*C250</f>
        <v>19440</v>
      </c>
      <c r="F250" s="512">
        <f t="shared" ref="F250:F252" si="17">E250+C250</f>
        <v>213840</v>
      </c>
      <c r="G250" s="514">
        <v>44805</v>
      </c>
      <c r="H250" s="515" t="s">
        <v>271</v>
      </c>
      <c r="I250" s="516">
        <v>44858</v>
      </c>
      <c r="J250" s="514">
        <v>44835</v>
      </c>
      <c r="K250" s="515" t="s">
        <v>272</v>
      </c>
      <c r="L250" s="517" t="s">
        <v>7134</v>
      </c>
    </row>
    <row r="251" spans="1:12" s="7" customFormat="1" ht="15.75" x14ac:dyDescent="0.25">
      <c r="A251" s="518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4">
        <v>44872</v>
      </c>
      <c r="J251" s="33">
        <v>44835</v>
      </c>
      <c r="K251" s="35" t="s">
        <v>272</v>
      </c>
      <c r="L251" s="519" t="s">
        <v>7134</v>
      </c>
    </row>
    <row r="252" spans="1:12" s="7" customFormat="1" ht="16.5" thickBot="1" x14ac:dyDescent="0.3">
      <c r="A252" s="520">
        <v>956</v>
      </c>
      <c r="B252" s="521" t="s">
        <v>176</v>
      </c>
      <c r="C252" s="530">
        <v>290000</v>
      </c>
      <c r="D252" s="523">
        <v>0.13</v>
      </c>
      <c r="E252" s="524">
        <f t="shared" si="16"/>
        <v>37700</v>
      </c>
      <c r="F252" s="524">
        <f t="shared" si="17"/>
        <v>327700</v>
      </c>
      <c r="G252" s="525">
        <v>44805</v>
      </c>
      <c r="H252" s="526" t="s">
        <v>271</v>
      </c>
      <c r="I252" s="527">
        <v>44856</v>
      </c>
      <c r="J252" s="525">
        <v>44835</v>
      </c>
      <c r="K252" s="526" t="s">
        <v>272</v>
      </c>
      <c r="L252" s="528" t="s">
        <v>7134</v>
      </c>
    </row>
    <row r="253" spans="1:12" s="7" customFormat="1" ht="17.25" thickTop="1" thickBot="1" x14ac:dyDescent="0.3">
      <c r="A253" s="529">
        <v>952</v>
      </c>
      <c r="B253" s="511" t="s">
        <v>283</v>
      </c>
      <c r="C253" s="512">
        <v>625000</v>
      </c>
      <c r="D253" s="513">
        <v>0.13</v>
      </c>
      <c r="E253" s="512">
        <f>D253*C253</f>
        <v>81250</v>
      </c>
      <c r="F253" s="512">
        <f>E253+C253</f>
        <v>706250</v>
      </c>
      <c r="G253" s="514">
        <v>44835</v>
      </c>
      <c r="H253" s="515" t="s">
        <v>271</v>
      </c>
      <c r="I253" s="516"/>
      <c r="J253" s="514">
        <v>44866</v>
      </c>
      <c r="K253" s="526" t="s">
        <v>272</v>
      </c>
      <c r="L253" s="517" t="s">
        <v>7226</v>
      </c>
    </row>
    <row r="254" spans="1:12" s="7" customFormat="1" ht="17.25" thickTop="1" thickBot="1" x14ac:dyDescent="0.3">
      <c r="A254" s="518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4">
        <v>44940</v>
      </c>
      <c r="J254" s="33">
        <v>44866</v>
      </c>
      <c r="K254" s="526" t="s">
        <v>272</v>
      </c>
      <c r="L254" s="519" t="s">
        <v>7181</v>
      </c>
    </row>
    <row r="255" spans="1:12" s="7" customFormat="1" ht="17.25" thickTop="1" thickBot="1" x14ac:dyDescent="0.3">
      <c r="A255" s="518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4">
        <v>44872</v>
      </c>
      <c r="J255" s="33">
        <v>44866</v>
      </c>
      <c r="K255" s="526" t="s">
        <v>272</v>
      </c>
      <c r="L255" s="519" t="s">
        <v>7181</v>
      </c>
    </row>
    <row r="256" spans="1:12" s="7" customFormat="1" ht="17.25" thickTop="1" thickBot="1" x14ac:dyDescent="0.3">
      <c r="A256" s="520">
        <v>961</v>
      </c>
      <c r="B256" s="521" t="s">
        <v>176</v>
      </c>
      <c r="C256" s="530">
        <v>290000</v>
      </c>
      <c r="D256" s="523">
        <v>0.13</v>
      </c>
      <c r="E256" s="524">
        <f t="shared" si="18"/>
        <v>37700</v>
      </c>
      <c r="F256" s="524">
        <f t="shared" si="19"/>
        <v>327700</v>
      </c>
      <c r="G256" s="525">
        <v>44835</v>
      </c>
      <c r="H256" s="526" t="s">
        <v>271</v>
      </c>
      <c r="I256" s="527">
        <v>44893</v>
      </c>
      <c r="J256" s="525">
        <v>44866</v>
      </c>
      <c r="K256" s="526" t="s">
        <v>272</v>
      </c>
      <c r="L256" s="528" t="s">
        <v>7181</v>
      </c>
    </row>
    <row r="257" spans="1:13" s="7" customFormat="1" ht="17.25" thickTop="1" thickBot="1" x14ac:dyDescent="0.3">
      <c r="A257" s="510" t="s">
        <v>281</v>
      </c>
      <c r="B257" s="511" t="s">
        <v>163</v>
      </c>
      <c r="C257" s="512">
        <f>'[38]1'!$F$29</f>
        <v>279289</v>
      </c>
      <c r="D257" s="513">
        <v>0.13</v>
      </c>
      <c r="E257" s="512">
        <f>D257*C257</f>
        <v>36307.57</v>
      </c>
      <c r="F257" s="512">
        <f>E257+C257</f>
        <v>315596.57</v>
      </c>
      <c r="G257" s="514">
        <v>44866</v>
      </c>
      <c r="H257" s="515" t="s">
        <v>271</v>
      </c>
      <c r="I257" s="516">
        <v>44897</v>
      </c>
      <c r="J257" s="514">
        <v>44896</v>
      </c>
      <c r="K257" s="526" t="s">
        <v>272</v>
      </c>
      <c r="L257" s="517" t="s">
        <v>7230</v>
      </c>
    </row>
    <row r="258" spans="1:13" s="7" customFormat="1" ht="17.25" thickTop="1" thickBot="1" x14ac:dyDescent="0.3">
      <c r="A258" s="518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5" t="s">
        <v>271</v>
      </c>
      <c r="I258" s="516">
        <v>44627</v>
      </c>
      <c r="J258" s="33">
        <v>44896</v>
      </c>
      <c r="K258" s="526" t="s">
        <v>272</v>
      </c>
      <c r="L258" s="519" t="s">
        <v>7227</v>
      </c>
    </row>
    <row r="259" spans="1:13" s="7" customFormat="1" ht="17.25" thickTop="1" thickBot="1" x14ac:dyDescent="0.3">
      <c r="A259" s="518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4">
        <v>44931</v>
      </c>
      <c r="J259" s="33">
        <v>44896</v>
      </c>
      <c r="K259" s="526" t="s">
        <v>272</v>
      </c>
      <c r="L259" s="519" t="s">
        <v>7227</v>
      </c>
    </row>
    <row r="260" spans="1:13" s="7" customFormat="1" ht="17.25" thickTop="1" thickBot="1" x14ac:dyDescent="0.3">
      <c r="A260" s="518">
        <v>964</v>
      </c>
      <c r="B260" s="5" t="s">
        <v>176</v>
      </c>
      <c r="C260" s="422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4">
        <v>44921</v>
      </c>
      <c r="J260" s="33">
        <v>44896</v>
      </c>
      <c r="K260" s="526" t="s">
        <v>272</v>
      </c>
      <c r="L260" s="519" t="s">
        <v>7227</v>
      </c>
    </row>
    <row r="261" spans="1:13" s="7" customFormat="1" ht="17.25" thickTop="1" thickBot="1" x14ac:dyDescent="0.3">
      <c r="A261" s="518">
        <v>965</v>
      </c>
      <c r="B261" s="5" t="s">
        <v>7241</v>
      </c>
      <c r="C261" s="422">
        <v>232867</v>
      </c>
      <c r="D261" s="462">
        <v>0.13</v>
      </c>
      <c r="E261" s="422">
        <f t="shared" si="20"/>
        <v>30272.710000000003</v>
      </c>
      <c r="F261" s="422">
        <f t="shared" si="21"/>
        <v>263139.71000000002</v>
      </c>
      <c r="G261" s="33">
        <v>44866</v>
      </c>
      <c r="H261" s="35" t="s">
        <v>271</v>
      </c>
      <c r="I261" s="435"/>
      <c r="J261" s="33">
        <v>44896</v>
      </c>
      <c r="K261" s="526" t="s">
        <v>272</v>
      </c>
      <c r="L261" s="519" t="s">
        <v>7266</v>
      </c>
      <c r="M261" s="7" t="s">
        <v>7242</v>
      </c>
    </row>
    <row r="262" spans="1:13" s="7" customFormat="1" ht="17.25" thickTop="1" thickBot="1" x14ac:dyDescent="0.3">
      <c r="A262" s="520">
        <v>966</v>
      </c>
      <c r="B262" s="521" t="s">
        <v>7255</v>
      </c>
      <c r="C262" s="530">
        <v>83000</v>
      </c>
      <c r="D262" s="532">
        <v>0.13</v>
      </c>
      <c r="E262" s="530">
        <f t="shared" si="20"/>
        <v>10790</v>
      </c>
      <c r="F262" s="530">
        <f t="shared" si="21"/>
        <v>93790</v>
      </c>
      <c r="G262" s="525">
        <v>44866</v>
      </c>
      <c r="H262" s="35" t="s">
        <v>271</v>
      </c>
      <c r="I262" s="533"/>
      <c r="J262" s="525">
        <v>44896</v>
      </c>
      <c r="K262" s="526" t="s">
        <v>272</v>
      </c>
      <c r="L262" s="528" t="s">
        <v>7265</v>
      </c>
    </row>
    <row r="263" spans="1:13" s="7" customFormat="1" ht="16.5" customHeight="1" thickTop="1" thickBot="1" x14ac:dyDescent="0.3">
      <c r="A263" s="529">
        <v>967</v>
      </c>
      <c r="B263" s="511" t="s">
        <v>156</v>
      </c>
      <c r="C263" s="512">
        <v>194400</v>
      </c>
      <c r="D263" s="513">
        <v>0.1</v>
      </c>
      <c r="E263" s="512">
        <f t="shared" ref="E263:E265" si="22">D263*C263</f>
        <v>19440</v>
      </c>
      <c r="F263" s="512">
        <f t="shared" ref="F263:F265" si="23">E263+C263</f>
        <v>213840</v>
      </c>
      <c r="G263" s="514">
        <v>44896</v>
      </c>
      <c r="H263" s="534" t="s">
        <v>7380</v>
      </c>
      <c r="I263" s="535"/>
      <c r="J263" s="514">
        <v>44927</v>
      </c>
      <c r="K263" s="526" t="s">
        <v>272</v>
      </c>
      <c r="L263" s="517"/>
    </row>
    <row r="264" spans="1:13" s="7" customFormat="1" ht="16.5" customHeight="1" thickTop="1" thickBot="1" x14ac:dyDescent="0.3">
      <c r="A264" s="518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4">
        <v>44958</v>
      </c>
      <c r="J264" s="33">
        <v>44927</v>
      </c>
      <c r="K264" s="526" t="s">
        <v>272</v>
      </c>
      <c r="L264" s="519"/>
    </row>
    <row r="265" spans="1:13" s="7" customFormat="1" ht="16.5" customHeight="1" thickTop="1" thickBot="1" x14ac:dyDescent="0.3">
      <c r="A265" s="518">
        <v>969</v>
      </c>
      <c r="B265" s="5" t="s">
        <v>176</v>
      </c>
      <c r="C265" s="422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526" t="s">
        <v>271</v>
      </c>
      <c r="I265" s="527">
        <v>44967</v>
      </c>
      <c r="J265" s="33">
        <v>44927</v>
      </c>
      <c r="K265" s="526" t="s">
        <v>272</v>
      </c>
      <c r="L265" s="519"/>
    </row>
    <row r="266" spans="1:13" s="7" customFormat="1" ht="16.5" customHeight="1" thickTop="1" thickBot="1" x14ac:dyDescent="0.3">
      <c r="A266" s="520">
        <v>970</v>
      </c>
      <c r="B266" s="521" t="s">
        <v>121</v>
      </c>
      <c r="C266" s="530">
        <v>475000</v>
      </c>
      <c r="D266" s="523">
        <v>0.13</v>
      </c>
      <c r="E266" s="524">
        <f t="shared" ref="E266" si="24">D266*C266</f>
        <v>61750</v>
      </c>
      <c r="F266" s="524">
        <f t="shared" ref="F266" si="25">E266+C266</f>
        <v>536750</v>
      </c>
      <c r="G266" s="525">
        <v>44896</v>
      </c>
      <c r="H266" s="526" t="s">
        <v>271</v>
      </c>
      <c r="I266" s="527">
        <v>44953</v>
      </c>
      <c r="J266" s="525">
        <v>44927</v>
      </c>
      <c r="K266" s="526" t="s">
        <v>272</v>
      </c>
      <c r="L266" s="528" t="s">
        <v>7359</v>
      </c>
    </row>
    <row r="267" spans="1:13" s="7" customFormat="1" ht="16.5" customHeight="1" thickTop="1" x14ac:dyDescent="0.25">
      <c r="A267" s="518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7" t="s">
        <v>7380</v>
      </c>
      <c r="I267" s="435"/>
      <c r="J267" s="33">
        <v>44958</v>
      </c>
      <c r="K267" s="5"/>
      <c r="L267" s="519"/>
    </row>
    <row r="268" spans="1:13" s="7" customFormat="1" ht="16.5" customHeight="1" x14ac:dyDescent="0.25">
      <c r="A268" s="518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4">
        <v>44986</v>
      </c>
      <c r="J268" s="33">
        <v>44958</v>
      </c>
      <c r="K268" s="5"/>
      <c r="L268" s="519"/>
    </row>
    <row r="269" spans="1:13" s="7" customFormat="1" ht="16.5" customHeight="1" thickBot="1" x14ac:dyDescent="0.3">
      <c r="A269" s="541">
        <v>973</v>
      </c>
      <c r="B269" s="500" t="s">
        <v>176</v>
      </c>
      <c r="C269" s="542">
        <v>290000</v>
      </c>
      <c r="D269" s="502">
        <v>0.13</v>
      </c>
      <c r="E269" s="501">
        <f t="shared" si="26"/>
        <v>37700</v>
      </c>
      <c r="F269" s="501">
        <f t="shared" si="27"/>
        <v>327700</v>
      </c>
      <c r="G269" s="503">
        <v>44927</v>
      </c>
      <c r="H269" s="504" t="s">
        <v>271</v>
      </c>
      <c r="I269" s="543">
        <v>44967</v>
      </c>
      <c r="J269" s="503">
        <v>44958</v>
      </c>
      <c r="K269" s="500"/>
      <c r="L269" s="544"/>
    </row>
    <row r="270" spans="1:13" s="7" customFormat="1" ht="16.5" customHeight="1" x14ac:dyDescent="0.25">
      <c r="A270" s="545">
        <v>974</v>
      </c>
      <c r="B270" s="546" t="s">
        <v>156</v>
      </c>
      <c r="C270" s="547">
        <v>194400</v>
      </c>
      <c r="D270" s="548">
        <v>0.1</v>
      </c>
      <c r="E270" s="547">
        <f t="shared" ref="E270:E272" si="28">D270*C270</f>
        <v>19440</v>
      </c>
      <c r="F270" s="547">
        <f t="shared" ref="F270:F272" si="29">E270+C270</f>
        <v>213840</v>
      </c>
      <c r="G270" s="549">
        <v>44958</v>
      </c>
      <c r="H270" s="550" t="s">
        <v>7380</v>
      </c>
      <c r="I270" s="551"/>
      <c r="J270" s="549">
        <v>44986</v>
      </c>
      <c r="K270" s="546"/>
      <c r="L270" s="552"/>
    </row>
    <row r="271" spans="1:13" s="7" customFormat="1" ht="16.5" customHeight="1" x14ac:dyDescent="0.25">
      <c r="A271" s="553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497" t="s">
        <v>7380</v>
      </c>
      <c r="I271" s="435"/>
      <c r="J271" s="33">
        <v>44986</v>
      </c>
      <c r="K271" s="5"/>
      <c r="L271" s="554"/>
    </row>
    <row r="272" spans="1:13" s="7" customFormat="1" ht="16.5" customHeight="1" x14ac:dyDescent="0.25">
      <c r="A272" s="553">
        <v>976</v>
      </c>
      <c r="B272" s="5" t="s">
        <v>176</v>
      </c>
      <c r="C272" s="422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4">
        <v>44993</v>
      </c>
      <c r="J272" s="33">
        <v>44986</v>
      </c>
      <c r="K272" s="5"/>
      <c r="L272" s="554"/>
    </row>
    <row r="273" spans="1:13" s="7" customFormat="1" ht="16.5" thickBot="1" x14ac:dyDescent="0.3">
      <c r="A273" s="555">
        <v>977</v>
      </c>
      <c r="B273" s="556" t="s">
        <v>278</v>
      </c>
      <c r="C273" s="557">
        <v>187037</v>
      </c>
      <c r="D273" s="558">
        <v>0.13</v>
      </c>
      <c r="E273" s="559">
        <f t="shared" ref="E273" si="30">D273*C273</f>
        <v>24314.81</v>
      </c>
      <c r="F273" s="559">
        <f t="shared" ref="F273" si="31">E273+C273</f>
        <v>211351.81</v>
      </c>
      <c r="G273" s="560"/>
      <c r="H273" s="562" t="s">
        <v>7380</v>
      </c>
      <c r="I273" s="563"/>
      <c r="J273" s="560">
        <v>44986</v>
      </c>
      <c r="K273" s="556"/>
      <c r="L273" s="561"/>
      <c r="M273" s="540"/>
    </row>
    <row r="274" spans="1:13" s="7" customFormat="1" ht="15.75" x14ac:dyDescent="0.25">
      <c r="A274" s="40"/>
      <c r="H274" s="40"/>
      <c r="I274" s="436"/>
    </row>
    <row r="275" spans="1:13" s="7" customFormat="1" ht="15.75" x14ac:dyDescent="0.25">
      <c r="A275" s="40"/>
      <c r="H275" s="40"/>
      <c r="I275" s="436"/>
    </row>
    <row r="276" spans="1:13" s="7" customFormat="1" ht="15.75" x14ac:dyDescent="0.25">
      <c r="A276" s="40"/>
      <c r="H276" s="40"/>
      <c r="I276" s="436"/>
    </row>
    <row r="277" spans="1:13" s="7" customFormat="1" ht="15.75" x14ac:dyDescent="0.25">
      <c r="A277" s="40"/>
      <c r="H277" s="40"/>
      <c r="I277" s="436"/>
    </row>
    <row r="278" spans="1:13" s="7" customFormat="1" ht="15.75" x14ac:dyDescent="0.25">
      <c r="A278" s="40"/>
      <c r="H278" s="40"/>
      <c r="I278" s="436"/>
    </row>
    <row r="279" spans="1:13" s="7" customFormat="1" ht="15.75" x14ac:dyDescent="0.25">
      <c r="A279" s="40"/>
      <c r="H279" s="40"/>
      <c r="I279" s="436"/>
    </row>
    <row r="280" spans="1:13" s="7" customFormat="1" ht="15.75" x14ac:dyDescent="0.25">
      <c r="A280" s="40"/>
      <c r="H280" s="40"/>
      <c r="I280" s="436"/>
    </row>
    <row r="281" spans="1:13" s="7" customFormat="1" ht="15.75" x14ac:dyDescent="0.25">
      <c r="A281" s="40"/>
      <c r="H281" s="40"/>
      <c r="I281" s="436"/>
    </row>
    <row r="282" spans="1:13" s="7" customFormat="1" ht="15.75" x14ac:dyDescent="0.25">
      <c r="A282" s="40"/>
      <c r="H282" s="40"/>
      <c r="I282" s="436"/>
    </row>
    <row r="283" spans="1:13" s="7" customFormat="1" ht="15.75" x14ac:dyDescent="0.25">
      <c r="A283" s="40"/>
      <c r="H283" s="40"/>
      <c r="I283" s="436"/>
    </row>
    <row r="284" spans="1:13" s="7" customFormat="1" ht="15.75" x14ac:dyDescent="0.25">
      <c r="A284" s="40"/>
      <c r="H284" s="40"/>
      <c r="I284" s="436"/>
    </row>
    <row r="285" spans="1:13" s="7" customFormat="1" ht="15.75" x14ac:dyDescent="0.25">
      <c r="A285" s="40"/>
      <c r="H285" s="40"/>
      <c r="I285" s="436"/>
    </row>
    <row r="286" spans="1:13" s="7" customFormat="1" ht="15.75" x14ac:dyDescent="0.25">
      <c r="A286" s="40"/>
      <c r="H286" s="40"/>
      <c r="I286" s="436"/>
    </row>
    <row r="287" spans="1:13" s="7" customFormat="1" ht="15.75" x14ac:dyDescent="0.25">
      <c r="A287" s="40"/>
      <c r="H287" s="40"/>
      <c r="I287" s="436"/>
    </row>
    <row r="288" spans="1:13" s="7" customFormat="1" ht="15.75" x14ac:dyDescent="0.25">
      <c r="A288" s="40"/>
      <c r="H288" s="40"/>
      <c r="I288" s="436"/>
    </row>
    <row r="289" spans="1:9" s="7" customFormat="1" ht="15.75" x14ac:dyDescent="0.25">
      <c r="A289" s="40"/>
      <c r="H289" s="40"/>
      <c r="I289" s="436"/>
    </row>
    <row r="290" spans="1:9" s="7" customFormat="1" ht="15.75" x14ac:dyDescent="0.25">
      <c r="A290" s="40"/>
      <c r="H290" s="40"/>
      <c r="I290" s="436"/>
    </row>
    <row r="291" spans="1:9" s="7" customFormat="1" ht="15.75" x14ac:dyDescent="0.25">
      <c r="A291" s="40"/>
      <c r="H291" s="40"/>
      <c r="I291" s="436"/>
    </row>
    <row r="292" spans="1:9" s="7" customFormat="1" ht="15.75" x14ac:dyDescent="0.25">
      <c r="A292" s="40"/>
      <c r="H292" s="40"/>
      <c r="I292" s="436"/>
    </row>
    <row r="293" spans="1:9" s="7" customFormat="1" ht="15.75" x14ac:dyDescent="0.25">
      <c r="A293" s="40"/>
      <c r="H293" s="40"/>
      <c r="I293" s="436"/>
    </row>
    <row r="294" spans="1:9" s="7" customFormat="1" ht="15.75" x14ac:dyDescent="0.25">
      <c r="A294" s="40"/>
      <c r="H294" s="40"/>
      <c r="I294" s="436"/>
    </row>
    <row r="295" spans="1:9" s="7" customFormat="1" ht="15.75" x14ac:dyDescent="0.25">
      <c r="A295" s="40"/>
      <c r="H295" s="40"/>
      <c r="I295" s="436"/>
    </row>
    <row r="296" spans="1:9" s="7" customFormat="1" ht="15.75" x14ac:dyDescent="0.25">
      <c r="A296" s="40"/>
      <c r="H296" s="40"/>
      <c r="I296" s="436"/>
    </row>
    <row r="297" spans="1:9" s="7" customFormat="1" ht="15.75" x14ac:dyDescent="0.25">
      <c r="A297" s="40"/>
      <c r="H297" s="40"/>
      <c r="I297" s="436"/>
    </row>
    <row r="298" spans="1:9" s="7" customFormat="1" ht="15.75" x14ac:dyDescent="0.25">
      <c r="A298" s="40"/>
      <c r="H298" s="40"/>
      <c r="I298" s="436"/>
    </row>
    <row r="299" spans="1:9" s="7" customFormat="1" ht="15.75" x14ac:dyDescent="0.25">
      <c r="A299" s="40"/>
      <c r="H299" s="40"/>
      <c r="I299" s="436"/>
    </row>
    <row r="300" spans="1:9" s="7" customFormat="1" ht="15.75" x14ac:dyDescent="0.25">
      <c r="A300" s="40"/>
      <c r="H300" s="40"/>
      <c r="I300" s="436"/>
    </row>
    <row r="301" spans="1:9" s="7" customFormat="1" ht="15.75" x14ac:dyDescent="0.25">
      <c r="A301" s="40"/>
      <c r="H301" s="40"/>
      <c r="I301" s="436"/>
    </row>
    <row r="302" spans="1:9" s="7" customFormat="1" ht="15.75" x14ac:dyDescent="0.25">
      <c r="A302" s="40"/>
      <c r="H302" s="40"/>
      <c r="I302" s="436"/>
    </row>
    <row r="303" spans="1:9" s="7" customFormat="1" ht="15.75" x14ac:dyDescent="0.25">
      <c r="A303" s="40"/>
      <c r="H303" s="40"/>
      <c r="I303" s="436"/>
    </row>
    <row r="304" spans="1:9" s="7" customFormat="1" ht="15.75" x14ac:dyDescent="0.25">
      <c r="A304" s="40"/>
      <c r="H304" s="40"/>
      <c r="I304" s="436"/>
    </row>
    <row r="305" spans="1:9" s="7" customFormat="1" ht="15.75" x14ac:dyDescent="0.25">
      <c r="A305" s="40"/>
      <c r="H305" s="40"/>
      <c r="I305" s="436"/>
    </row>
    <row r="306" spans="1:9" s="7" customFormat="1" ht="15.75" x14ac:dyDescent="0.25">
      <c r="A306" s="40"/>
      <c r="H306" s="40"/>
      <c r="I306" s="436"/>
    </row>
    <row r="307" spans="1:9" s="7" customFormat="1" ht="15.75" x14ac:dyDescent="0.25">
      <c r="A307" s="40"/>
      <c r="H307" s="40"/>
      <c r="I307" s="436"/>
    </row>
    <row r="308" spans="1:9" s="7" customFormat="1" ht="15.75" x14ac:dyDescent="0.25">
      <c r="A308" s="40"/>
      <c r="H308" s="40"/>
      <c r="I308" s="436"/>
    </row>
    <row r="309" spans="1:9" s="7" customFormat="1" ht="15.75" x14ac:dyDescent="0.25">
      <c r="A309" s="40"/>
      <c r="H309" s="40"/>
      <c r="I309" s="436"/>
    </row>
    <row r="310" spans="1:9" s="7" customFormat="1" ht="15.75" x14ac:dyDescent="0.25">
      <c r="A310" s="40"/>
      <c r="H310" s="40"/>
      <c r="I310" s="436"/>
    </row>
    <row r="311" spans="1:9" s="7" customFormat="1" ht="15.75" x14ac:dyDescent="0.25">
      <c r="A311" s="40"/>
      <c r="H311" s="40"/>
      <c r="I311" s="436"/>
    </row>
    <row r="312" spans="1:9" s="7" customFormat="1" ht="15.75" x14ac:dyDescent="0.25">
      <c r="A312" s="40"/>
      <c r="H312" s="40"/>
      <c r="I312" s="436"/>
    </row>
    <row r="313" spans="1:9" s="7" customFormat="1" ht="15.75" x14ac:dyDescent="0.25">
      <c r="A313" s="40"/>
      <c r="H313" s="40"/>
      <c r="I313" s="436"/>
    </row>
    <row r="314" spans="1:9" s="7" customFormat="1" ht="15.75" x14ac:dyDescent="0.25">
      <c r="A314" s="40"/>
      <c r="H314" s="40"/>
      <c r="I314" s="436"/>
    </row>
    <row r="315" spans="1:9" s="7" customFormat="1" ht="15.75" x14ac:dyDescent="0.25">
      <c r="A315" s="40"/>
      <c r="H315" s="40"/>
      <c r="I315" s="436"/>
    </row>
    <row r="316" spans="1:9" s="7" customFormat="1" ht="15.75" x14ac:dyDescent="0.25">
      <c r="A316" s="40"/>
      <c r="H316" s="40"/>
      <c r="I316" s="436"/>
    </row>
    <row r="317" spans="1:9" s="7" customFormat="1" ht="15.75" x14ac:dyDescent="0.25">
      <c r="A317" s="40"/>
      <c r="H317" s="40"/>
      <c r="I317" s="436"/>
    </row>
    <row r="318" spans="1:9" s="7" customFormat="1" ht="15.75" x14ac:dyDescent="0.25">
      <c r="A318" s="40"/>
      <c r="H318" s="40"/>
      <c r="I318" s="436"/>
    </row>
    <row r="319" spans="1:9" s="7" customFormat="1" ht="15.75" x14ac:dyDescent="0.25">
      <c r="A319" s="40"/>
      <c r="H319" s="40"/>
      <c r="I319" s="436"/>
    </row>
    <row r="320" spans="1:9" s="7" customFormat="1" ht="15.75" x14ac:dyDescent="0.25">
      <c r="A320" s="40"/>
      <c r="H320" s="40"/>
      <c r="I320" s="436"/>
    </row>
    <row r="321" spans="1:9" s="7" customFormat="1" ht="15.75" x14ac:dyDescent="0.25">
      <c r="A321" s="40"/>
      <c r="H321" s="40"/>
      <c r="I321" s="436"/>
    </row>
    <row r="322" spans="1:9" s="7" customFormat="1" ht="15.75" x14ac:dyDescent="0.25">
      <c r="A322" s="40"/>
      <c r="H322" s="40"/>
      <c r="I322" s="436"/>
    </row>
    <row r="323" spans="1:9" s="7" customFormat="1" ht="15.75" x14ac:dyDescent="0.25">
      <c r="A323" s="40"/>
      <c r="H323" s="40"/>
      <c r="I323" s="436"/>
    </row>
    <row r="324" spans="1:9" s="7" customFormat="1" ht="15.75" x14ac:dyDescent="0.25">
      <c r="A324" s="40"/>
      <c r="H324" s="40"/>
      <c r="I324" s="436"/>
    </row>
    <row r="325" spans="1:9" s="7" customFormat="1" ht="15.75" x14ac:dyDescent="0.25">
      <c r="A325" s="40"/>
      <c r="H325" s="40"/>
      <c r="I325" s="436"/>
    </row>
    <row r="326" spans="1:9" s="7" customFormat="1" ht="15.75" x14ac:dyDescent="0.25">
      <c r="A326" s="40"/>
      <c r="H326" s="40"/>
      <c r="I326" s="436"/>
    </row>
    <row r="327" spans="1:9" s="7" customFormat="1" ht="15.75" x14ac:dyDescent="0.25">
      <c r="A327" s="40"/>
      <c r="H327" s="40"/>
      <c r="I327" s="436"/>
    </row>
    <row r="328" spans="1:9" s="7" customFormat="1" ht="15.75" x14ac:dyDescent="0.25">
      <c r="A328" s="40"/>
      <c r="H328" s="40"/>
      <c r="I328" s="436"/>
    </row>
    <row r="329" spans="1:9" s="7" customFormat="1" ht="15.75" x14ac:dyDescent="0.25">
      <c r="A329" s="40"/>
      <c r="H329" s="40"/>
      <c r="I329" s="436"/>
    </row>
    <row r="330" spans="1:9" s="7" customFormat="1" ht="15.75" x14ac:dyDescent="0.25">
      <c r="A330" s="40"/>
      <c r="H330" s="40"/>
      <c r="I330" s="436"/>
    </row>
    <row r="331" spans="1:9" s="7" customFormat="1" ht="15.75" x14ac:dyDescent="0.25">
      <c r="A331" s="40"/>
      <c r="H331" s="40"/>
      <c r="I331" s="436"/>
    </row>
    <row r="332" spans="1:9" s="7" customFormat="1" ht="15.75" x14ac:dyDescent="0.25">
      <c r="A332" s="40"/>
      <c r="H332" s="40"/>
      <c r="I332" s="436"/>
    </row>
    <row r="333" spans="1:9" s="7" customFormat="1" ht="15.75" x14ac:dyDescent="0.25">
      <c r="A333" s="40"/>
      <c r="H333" s="40"/>
      <c r="I333" s="436"/>
    </row>
    <row r="334" spans="1:9" s="7" customFormat="1" ht="15.75" x14ac:dyDescent="0.25">
      <c r="A334" s="40"/>
      <c r="H334" s="40"/>
      <c r="I334" s="436"/>
    </row>
    <row r="335" spans="1:9" s="7" customFormat="1" ht="15.75" x14ac:dyDescent="0.25">
      <c r="A335" s="40"/>
      <c r="H335" s="40"/>
      <c r="I335" s="436"/>
    </row>
    <row r="336" spans="1:9" s="7" customFormat="1" ht="15.75" x14ac:dyDescent="0.25">
      <c r="A336" s="40"/>
      <c r="H336" s="40"/>
      <c r="I336" s="436"/>
    </row>
    <row r="337" spans="1:9" s="7" customFormat="1" ht="15.75" x14ac:dyDescent="0.25">
      <c r="A337" s="40"/>
      <c r="H337" s="40"/>
      <c r="I337" s="436"/>
    </row>
    <row r="338" spans="1:9" s="7" customFormat="1" ht="15.75" x14ac:dyDescent="0.25">
      <c r="A338" s="40"/>
      <c r="H338" s="40"/>
      <c r="I338" s="436"/>
    </row>
    <row r="339" spans="1:9" s="7" customFormat="1" ht="15.75" x14ac:dyDescent="0.25">
      <c r="A339" s="40"/>
      <c r="H339" s="40"/>
      <c r="I339" s="436"/>
    </row>
    <row r="340" spans="1:9" s="7" customFormat="1" ht="15.75" x14ac:dyDescent="0.25">
      <c r="A340" s="40"/>
      <c r="H340" s="40"/>
      <c r="I340" s="436"/>
    </row>
    <row r="341" spans="1:9" s="7" customFormat="1" ht="15.75" x14ac:dyDescent="0.25">
      <c r="A341" s="40"/>
      <c r="H341" s="40"/>
      <c r="I341" s="436"/>
    </row>
    <row r="342" spans="1:9" s="7" customFormat="1" ht="15.75" x14ac:dyDescent="0.25">
      <c r="A342" s="40"/>
      <c r="H342" s="40"/>
      <c r="I342" s="436"/>
    </row>
    <row r="343" spans="1:9" s="7" customFormat="1" ht="15.75" x14ac:dyDescent="0.25">
      <c r="A343" s="40"/>
      <c r="H343" s="40"/>
      <c r="I343" s="436"/>
    </row>
    <row r="344" spans="1:9" s="7" customFormat="1" ht="15.75" x14ac:dyDescent="0.25">
      <c r="A344" s="40"/>
      <c r="H344" s="40"/>
      <c r="I344" s="436"/>
    </row>
    <row r="345" spans="1:9" s="7" customFormat="1" ht="15.75" x14ac:dyDescent="0.25">
      <c r="A345" s="40"/>
      <c r="H345" s="40"/>
      <c r="I345" s="436"/>
    </row>
    <row r="346" spans="1:9" s="7" customFormat="1" ht="15.75" x14ac:dyDescent="0.25">
      <c r="A346" s="40"/>
      <c r="H346" s="40"/>
      <c r="I346" s="436"/>
    </row>
    <row r="347" spans="1:9" s="7" customFormat="1" ht="15.75" x14ac:dyDescent="0.25">
      <c r="A347" s="40"/>
      <c r="H347" s="40"/>
      <c r="I347" s="436"/>
    </row>
    <row r="348" spans="1:9" s="7" customFormat="1" ht="15.75" x14ac:dyDescent="0.25">
      <c r="A348" s="40"/>
      <c r="H348" s="40"/>
      <c r="I348" s="436"/>
    </row>
    <row r="349" spans="1:9" s="7" customFormat="1" ht="15.75" x14ac:dyDescent="0.25">
      <c r="A349" s="40"/>
      <c r="H349" s="40"/>
      <c r="I349" s="436"/>
    </row>
    <row r="350" spans="1:9" s="7" customFormat="1" ht="15.75" x14ac:dyDescent="0.25">
      <c r="A350" s="40"/>
      <c r="H350" s="40"/>
      <c r="I350" s="436"/>
    </row>
    <row r="351" spans="1:9" s="7" customFormat="1" ht="15.75" x14ac:dyDescent="0.25">
      <c r="A351" s="40"/>
      <c r="H351" s="40"/>
      <c r="I351" s="436"/>
    </row>
    <row r="352" spans="1:9" s="7" customFormat="1" ht="15.75" x14ac:dyDescent="0.25">
      <c r="A352" s="40"/>
      <c r="H352" s="40"/>
      <c r="I352" s="436"/>
    </row>
    <row r="353" spans="1:9" s="7" customFormat="1" ht="15.75" x14ac:dyDescent="0.25">
      <c r="A353" s="40"/>
      <c r="H353" s="40"/>
      <c r="I353" s="436"/>
    </row>
    <row r="354" spans="1:9" s="7" customFormat="1" ht="15.75" x14ac:dyDescent="0.25">
      <c r="A354" s="40"/>
      <c r="H354" s="40"/>
      <c r="I354" s="436"/>
    </row>
    <row r="355" spans="1:9" s="7" customFormat="1" ht="15.75" x14ac:dyDescent="0.25">
      <c r="A355" s="40"/>
      <c r="H355" s="40"/>
      <c r="I355" s="436"/>
    </row>
    <row r="356" spans="1:9" s="7" customFormat="1" ht="15.75" x14ac:dyDescent="0.25">
      <c r="A356" s="40"/>
      <c r="H356" s="40"/>
      <c r="I356" s="436"/>
    </row>
    <row r="357" spans="1:9" s="7" customFormat="1" ht="15.75" x14ac:dyDescent="0.25">
      <c r="A357" s="40"/>
      <c r="H357" s="40"/>
      <c r="I357" s="436"/>
    </row>
    <row r="358" spans="1:9" s="7" customFormat="1" ht="15.75" x14ac:dyDescent="0.25">
      <c r="A358" s="40"/>
      <c r="H358" s="40"/>
      <c r="I358" s="436"/>
    </row>
    <row r="359" spans="1:9" s="7" customFormat="1" ht="15.75" x14ac:dyDescent="0.25">
      <c r="A359" s="40"/>
      <c r="H359" s="40"/>
      <c r="I359" s="436"/>
    </row>
    <row r="360" spans="1:9" s="7" customFormat="1" ht="15.75" x14ac:dyDescent="0.25">
      <c r="A360" s="40"/>
      <c r="H360" s="40"/>
      <c r="I360" s="436"/>
    </row>
    <row r="361" spans="1:9" s="7" customFormat="1" ht="15.75" x14ac:dyDescent="0.25">
      <c r="A361" s="40"/>
      <c r="H361" s="40"/>
      <c r="I361" s="436"/>
    </row>
    <row r="362" spans="1:9" s="7" customFormat="1" ht="15.75" x14ac:dyDescent="0.25">
      <c r="A362" s="40"/>
      <c r="H362" s="40"/>
      <c r="I362" s="436"/>
    </row>
    <row r="363" spans="1:9" s="7" customFormat="1" ht="15.75" x14ac:dyDescent="0.25">
      <c r="A363" s="40"/>
      <c r="H363" s="40"/>
      <c r="I363" s="436"/>
    </row>
    <row r="364" spans="1:9" s="7" customFormat="1" ht="15.75" x14ac:dyDescent="0.25">
      <c r="A364" s="40"/>
      <c r="H364" s="40"/>
      <c r="I364" s="436"/>
    </row>
    <row r="365" spans="1:9" s="7" customFormat="1" ht="15.75" x14ac:dyDescent="0.25">
      <c r="A365" s="40"/>
      <c r="H365" s="40"/>
      <c r="I365" s="436"/>
    </row>
    <row r="366" spans="1:9" s="7" customFormat="1" ht="15.75" x14ac:dyDescent="0.25">
      <c r="A366" s="40"/>
      <c r="H366" s="40"/>
      <c r="I366" s="436"/>
    </row>
    <row r="367" spans="1:9" s="7" customFormat="1" ht="15.75" x14ac:dyDescent="0.25">
      <c r="A367" s="40"/>
      <c r="H367" s="40"/>
      <c r="I367" s="436"/>
    </row>
    <row r="368" spans="1:9" s="7" customFormat="1" ht="15.75" x14ac:dyDescent="0.25">
      <c r="A368" s="40"/>
      <c r="H368" s="40"/>
      <c r="I368" s="436"/>
    </row>
    <row r="369" spans="1:9" s="7" customFormat="1" ht="15.75" x14ac:dyDescent="0.25">
      <c r="A369" s="40"/>
      <c r="H369" s="40"/>
      <c r="I369" s="436"/>
    </row>
    <row r="370" spans="1:9" s="7" customFormat="1" ht="15.75" x14ac:dyDescent="0.25">
      <c r="A370" s="40"/>
      <c r="H370" s="40"/>
      <c r="I370" s="436"/>
    </row>
    <row r="371" spans="1:9" s="7" customFormat="1" ht="15.75" x14ac:dyDescent="0.25">
      <c r="A371" s="40"/>
      <c r="H371" s="40"/>
      <c r="I371" s="436"/>
    </row>
    <row r="372" spans="1:9" s="7" customFormat="1" ht="15.75" x14ac:dyDescent="0.25">
      <c r="A372" s="40"/>
      <c r="H372" s="40"/>
      <c r="I372" s="436"/>
    </row>
    <row r="373" spans="1:9" s="7" customFormat="1" ht="15.75" x14ac:dyDescent="0.25">
      <c r="A373" s="40"/>
      <c r="H373" s="40"/>
      <c r="I373" s="436"/>
    </row>
    <row r="374" spans="1:9" s="7" customFormat="1" ht="15.75" x14ac:dyDescent="0.25">
      <c r="A374" s="40"/>
      <c r="H374" s="40"/>
      <c r="I374" s="436"/>
    </row>
    <row r="375" spans="1:9" s="7" customFormat="1" ht="15.75" x14ac:dyDescent="0.25">
      <c r="A375" s="40"/>
      <c r="H375" s="40"/>
      <c r="I375" s="436"/>
    </row>
    <row r="376" spans="1:9" s="7" customFormat="1" ht="15.75" x14ac:dyDescent="0.25">
      <c r="A376" s="40"/>
      <c r="H376" s="40"/>
      <c r="I376" s="436"/>
    </row>
    <row r="377" spans="1:9" s="7" customFormat="1" ht="15.75" x14ac:dyDescent="0.25">
      <c r="A377" s="40"/>
      <c r="H377" s="40"/>
      <c r="I377" s="436"/>
    </row>
    <row r="378" spans="1:9" s="7" customFormat="1" ht="15.75" x14ac:dyDescent="0.25">
      <c r="A378" s="40"/>
      <c r="H378" s="40"/>
      <c r="I378" s="436"/>
    </row>
    <row r="379" spans="1:9" s="7" customFormat="1" ht="15.75" x14ac:dyDescent="0.25">
      <c r="A379" s="40"/>
      <c r="H379" s="40"/>
      <c r="I379" s="436"/>
    </row>
    <row r="380" spans="1:9" s="7" customFormat="1" ht="15.75" x14ac:dyDescent="0.25">
      <c r="A380" s="40"/>
      <c r="H380" s="40"/>
      <c r="I380" s="436"/>
    </row>
    <row r="381" spans="1:9" s="7" customFormat="1" ht="15.75" x14ac:dyDescent="0.25">
      <c r="A381" s="40"/>
      <c r="H381" s="40"/>
      <c r="I381" s="436"/>
    </row>
    <row r="382" spans="1:9" s="7" customFormat="1" ht="15.75" x14ac:dyDescent="0.25">
      <c r="A382" s="40"/>
      <c r="H382" s="40"/>
      <c r="I382" s="436"/>
    </row>
    <row r="383" spans="1:9" s="7" customFormat="1" ht="15.75" x14ac:dyDescent="0.25">
      <c r="A383" s="40"/>
      <c r="H383" s="40"/>
      <c r="I383" s="436"/>
    </row>
    <row r="384" spans="1:9" s="7" customFormat="1" ht="15.75" x14ac:dyDescent="0.25">
      <c r="A384" s="40"/>
      <c r="H384" s="40"/>
      <c r="I384" s="436"/>
    </row>
    <row r="385" spans="1:9" s="7" customFormat="1" ht="15.75" x14ac:dyDescent="0.25">
      <c r="A385" s="40"/>
      <c r="H385" s="40"/>
      <c r="I385" s="436"/>
    </row>
    <row r="386" spans="1:9" s="7" customFormat="1" ht="15.75" x14ac:dyDescent="0.25">
      <c r="A386" s="40"/>
      <c r="H386" s="40"/>
      <c r="I386" s="436"/>
    </row>
    <row r="387" spans="1:9" s="7" customFormat="1" ht="15.75" x14ac:dyDescent="0.25">
      <c r="A387" s="40"/>
      <c r="H387" s="40"/>
      <c r="I387" s="436"/>
    </row>
    <row r="388" spans="1:9" s="7" customFormat="1" ht="15.75" x14ac:dyDescent="0.25">
      <c r="A388" s="40"/>
      <c r="H388" s="40"/>
      <c r="I388" s="436"/>
    </row>
    <row r="389" spans="1:9" s="7" customFormat="1" ht="15.75" x14ac:dyDescent="0.25">
      <c r="A389" s="40"/>
      <c r="H389" s="40"/>
      <c r="I389" s="436"/>
    </row>
    <row r="390" spans="1:9" s="7" customFormat="1" ht="15.75" x14ac:dyDescent="0.25">
      <c r="A390" s="40"/>
      <c r="H390" s="40"/>
      <c r="I390" s="436"/>
    </row>
    <row r="391" spans="1:9" s="7" customFormat="1" ht="15.75" x14ac:dyDescent="0.25">
      <c r="A391" s="40"/>
      <c r="H391" s="40"/>
      <c r="I391" s="436"/>
    </row>
    <row r="392" spans="1:9" s="7" customFormat="1" ht="15.75" x14ac:dyDescent="0.25">
      <c r="A392" s="40"/>
      <c r="H392" s="40"/>
      <c r="I392" s="436"/>
    </row>
    <row r="393" spans="1:9" s="7" customFormat="1" ht="15.75" x14ac:dyDescent="0.25">
      <c r="A393" s="40"/>
      <c r="H393" s="40"/>
      <c r="I393" s="436"/>
    </row>
    <row r="394" spans="1:9" s="7" customFormat="1" ht="15.75" x14ac:dyDescent="0.25">
      <c r="A394" s="40"/>
      <c r="H394" s="40"/>
      <c r="I394" s="436"/>
    </row>
    <row r="395" spans="1:9" s="7" customFormat="1" ht="15.75" x14ac:dyDescent="0.25">
      <c r="A395" s="40"/>
      <c r="H395" s="40"/>
      <c r="I395" s="436"/>
    </row>
    <row r="396" spans="1:9" s="7" customFormat="1" ht="15.75" x14ac:dyDescent="0.25">
      <c r="A396" s="40"/>
      <c r="H396" s="40"/>
      <c r="I396" s="436"/>
    </row>
    <row r="397" spans="1:9" s="7" customFormat="1" ht="15.75" x14ac:dyDescent="0.25">
      <c r="A397" s="40"/>
      <c r="H397" s="40"/>
      <c r="I397" s="436"/>
    </row>
    <row r="398" spans="1:9" s="7" customFormat="1" ht="15.75" x14ac:dyDescent="0.25">
      <c r="A398" s="40"/>
      <c r="H398" s="40"/>
      <c r="I398" s="436"/>
    </row>
    <row r="399" spans="1:9" s="7" customFormat="1" ht="15.75" x14ac:dyDescent="0.25">
      <c r="A399" s="40"/>
      <c r="H399" s="40"/>
      <c r="I399" s="436"/>
    </row>
    <row r="400" spans="1:9" s="7" customFormat="1" ht="15.75" x14ac:dyDescent="0.25">
      <c r="A400" s="40"/>
      <c r="H400" s="40"/>
      <c r="I400" s="436"/>
    </row>
    <row r="401" spans="1:9" s="7" customFormat="1" ht="15.75" x14ac:dyDescent="0.25">
      <c r="A401" s="40"/>
      <c r="H401" s="40"/>
      <c r="I401" s="436"/>
    </row>
    <row r="402" spans="1:9" s="7" customFormat="1" ht="15.75" x14ac:dyDescent="0.25">
      <c r="A402" s="40"/>
      <c r="H402" s="40"/>
      <c r="I402" s="436"/>
    </row>
    <row r="403" spans="1:9" s="7" customFormat="1" ht="15.75" x14ac:dyDescent="0.25">
      <c r="A403" s="40"/>
      <c r="H403" s="40"/>
      <c r="I403" s="436"/>
    </row>
    <row r="404" spans="1:9" s="7" customFormat="1" ht="15.75" x14ac:dyDescent="0.25">
      <c r="A404" s="40"/>
      <c r="H404" s="40"/>
      <c r="I404" s="436"/>
    </row>
    <row r="405" spans="1:9" s="7" customFormat="1" ht="15.75" x14ac:dyDescent="0.25">
      <c r="A405" s="40"/>
      <c r="H405" s="40"/>
      <c r="I405" s="436"/>
    </row>
    <row r="406" spans="1:9" s="7" customFormat="1" ht="15.75" x14ac:dyDescent="0.25">
      <c r="A406" s="40"/>
      <c r="H406" s="40"/>
      <c r="I406" s="436"/>
    </row>
    <row r="407" spans="1:9" s="7" customFormat="1" ht="15.75" x14ac:dyDescent="0.25">
      <c r="A407" s="40"/>
      <c r="H407" s="40"/>
      <c r="I407" s="436"/>
    </row>
    <row r="408" spans="1:9" s="7" customFormat="1" ht="15.75" x14ac:dyDescent="0.25">
      <c r="A408" s="40"/>
      <c r="H408" s="40"/>
      <c r="I408" s="436"/>
    </row>
    <row r="409" spans="1:9" s="7" customFormat="1" ht="15.75" x14ac:dyDescent="0.25">
      <c r="A409" s="40"/>
      <c r="H409" s="40"/>
      <c r="I409" s="436"/>
    </row>
    <row r="410" spans="1:9" s="7" customFormat="1" ht="15.75" x14ac:dyDescent="0.25">
      <c r="A410" s="40"/>
      <c r="H410" s="40"/>
      <c r="I410" s="436"/>
    </row>
    <row r="411" spans="1:9" s="7" customFormat="1" ht="15.75" x14ac:dyDescent="0.25">
      <c r="A411" s="40"/>
      <c r="H411" s="40"/>
      <c r="I411" s="436"/>
    </row>
    <row r="412" spans="1:9" s="7" customFormat="1" ht="15.75" x14ac:dyDescent="0.25">
      <c r="A412" s="40"/>
      <c r="H412" s="40"/>
      <c r="I412" s="436"/>
    </row>
    <row r="413" spans="1:9" s="7" customFormat="1" ht="15.75" x14ac:dyDescent="0.25">
      <c r="A413" s="40"/>
      <c r="H413" s="40"/>
      <c r="I413" s="436"/>
    </row>
    <row r="414" spans="1:9" s="7" customFormat="1" ht="15.75" x14ac:dyDescent="0.25">
      <c r="A414" s="40"/>
      <c r="H414" s="40"/>
      <c r="I414" s="436"/>
    </row>
    <row r="415" spans="1:9" s="7" customFormat="1" ht="15.75" x14ac:dyDescent="0.25">
      <c r="A415" s="40"/>
      <c r="H415" s="40"/>
      <c r="I415" s="436"/>
    </row>
    <row r="416" spans="1:9" s="7" customFormat="1" ht="15.75" x14ac:dyDescent="0.25">
      <c r="A416" s="40"/>
      <c r="H416" s="40"/>
      <c r="I416" s="436"/>
    </row>
    <row r="417" spans="1:9" s="7" customFormat="1" ht="15.75" x14ac:dyDescent="0.25">
      <c r="A417" s="40"/>
      <c r="H417" s="40"/>
      <c r="I417" s="436"/>
    </row>
    <row r="418" spans="1:9" s="7" customFormat="1" ht="15.75" x14ac:dyDescent="0.25">
      <c r="A418" s="40"/>
      <c r="H418" s="40"/>
      <c r="I418" s="436"/>
    </row>
    <row r="419" spans="1:9" s="7" customFormat="1" ht="15.75" x14ac:dyDescent="0.25">
      <c r="A419" s="40"/>
      <c r="H419" s="40"/>
      <c r="I419" s="436"/>
    </row>
    <row r="420" spans="1:9" s="7" customFormat="1" ht="15.75" x14ac:dyDescent="0.25">
      <c r="A420" s="40"/>
      <c r="H420" s="40"/>
      <c r="I420" s="436"/>
    </row>
    <row r="421" spans="1:9" s="7" customFormat="1" ht="15.75" x14ac:dyDescent="0.25">
      <c r="A421" s="40"/>
      <c r="H421" s="40"/>
      <c r="I421" s="436"/>
    </row>
    <row r="422" spans="1:9" s="7" customFormat="1" ht="15.75" x14ac:dyDescent="0.25">
      <c r="A422" s="40"/>
      <c r="H422" s="40"/>
      <c r="I422" s="436"/>
    </row>
    <row r="423" spans="1:9" s="7" customFormat="1" ht="15.75" x14ac:dyDescent="0.25">
      <c r="A423" s="40"/>
      <c r="H423" s="40"/>
      <c r="I423" s="436"/>
    </row>
    <row r="424" spans="1:9" s="7" customFormat="1" ht="15.75" x14ac:dyDescent="0.25">
      <c r="A424" s="40"/>
      <c r="H424" s="40"/>
      <c r="I424" s="436"/>
    </row>
    <row r="425" spans="1:9" s="7" customFormat="1" ht="15.75" x14ac:dyDescent="0.25">
      <c r="A425" s="40"/>
      <c r="H425" s="40"/>
      <c r="I425" s="436"/>
    </row>
    <row r="426" spans="1:9" s="7" customFormat="1" ht="15.75" x14ac:dyDescent="0.25">
      <c r="A426" s="40"/>
      <c r="H426" s="40"/>
      <c r="I426" s="436"/>
    </row>
    <row r="427" spans="1:9" s="7" customFormat="1" ht="15.75" x14ac:dyDescent="0.25">
      <c r="A427" s="40"/>
      <c r="H427" s="40"/>
      <c r="I427" s="436"/>
    </row>
    <row r="428" spans="1:9" s="7" customFormat="1" ht="15.75" x14ac:dyDescent="0.25">
      <c r="A428" s="40"/>
      <c r="H428" s="40"/>
      <c r="I428" s="436"/>
    </row>
    <row r="429" spans="1:9" s="7" customFormat="1" ht="15.75" x14ac:dyDescent="0.25">
      <c r="A429" s="40"/>
      <c r="H429" s="40"/>
      <c r="I429" s="436"/>
    </row>
    <row r="430" spans="1:9" s="7" customFormat="1" ht="15.75" x14ac:dyDescent="0.25">
      <c r="A430" s="40"/>
      <c r="H430" s="40"/>
      <c r="I430" s="436"/>
    </row>
    <row r="431" spans="1:9" s="7" customFormat="1" ht="15.75" x14ac:dyDescent="0.25">
      <c r="A431" s="40"/>
      <c r="H431" s="40"/>
      <c r="I431" s="436"/>
    </row>
    <row r="432" spans="1:9" s="7" customFormat="1" ht="15.75" x14ac:dyDescent="0.25">
      <c r="A432" s="40"/>
      <c r="H432" s="40"/>
      <c r="I432" s="436"/>
    </row>
    <row r="433" spans="1:9" s="7" customFormat="1" ht="15.75" x14ac:dyDescent="0.25">
      <c r="A433" s="40"/>
      <c r="H433" s="40"/>
      <c r="I433" s="436"/>
    </row>
    <row r="434" spans="1:9" s="7" customFormat="1" ht="15.75" x14ac:dyDescent="0.25">
      <c r="A434" s="40"/>
      <c r="H434" s="40"/>
      <c r="I434" s="436"/>
    </row>
    <row r="435" spans="1:9" s="7" customFormat="1" ht="15.75" x14ac:dyDescent="0.25">
      <c r="A435" s="40"/>
      <c r="H435" s="40"/>
      <c r="I435" s="436"/>
    </row>
    <row r="436" spans="1:9" s="7" customFormat="1" ht="15.75" x14ac:dyDescent="0.25">
      <c r="A436" s="40"/>
      <c r="H436" s="40"/>
      <c r="I436" s="436"/>
    </row>
    <row r="437" spans="1:9" s="7" customFormat="1" ht="15.75" x14ac:dyDescent="0.25">
      <c r="A437" s="40"/>
      <c r="H437" s="40"/>
      <c r="I437" s="436"/>
    </row>
    <row r="438" spans="1:9" s="7" customFormat="1" ht="15.75" x14ac:dyDescent="0.25">
      <c r="A438" s="40"/>
      <c r="H438" s="40"/>
      <c r="I438" s="436"/>
    </row>
    <row r="439" spans="1:9" s="7" customFormat="1" ht="15.75" x14ac:dyDescent="0.25">
      <c r="A439" s="40"/>
      <c r="H439" s="40"/>
      <c r="I439" s="436"/>
    </row>
    <row r="440" spans="1:9" s="7" customFormat="1" ht="15.75" x14ac:dyDescent="0.25">
      <c r="A440" s="40"/>
      <c r="H440" s="40"/>
      <c r="I440" s="436"/>
    </row>
    <row r="441" spans="1:9" s="7" customFormat="1" ht="15.75" x14ac:dyDescent="0.25">
      <c r="A441" s="40"/>
      <c r="H441" s="40"/>
      <c r="I441" s="436"/>
    </row>
    <row r="442" spans="1:9" s="7" customFormat="1" ht="15.75" x14ac:dyDescent="0.25">
      <c r="A442" s="40"/>
      <c r="H442" s="40"/>
      <c r="I442" s="436"/>
    </row>
    <row r="443" spans="1:9" s="7" customFormat="1" ht="15.75" x14ac:dyDescent="0.25">
      <c r="A443" s="40"/>
      <c r="H443" s="40"/>
      <c r="I443" s="436"/>
    </row>
    <row r="444" spans="1:9" s="7" customFormat="1" ht="15.75" x14ac:dyDescent="0.25">
      <c r="A444" s="40"/>
      <c r="H444" s="40"/>
      <c r="I444" s="436"/>
    </row>
    <row r="445" spans="1:9" s="7" customFormat="1" ht="15.75" x14ac:dyDescent="0.25">
      <c r="A445" s="40"/>
      <c r="H445" s="40"/>
      <c r="I445" s="436"/>
    </row>
    <row r="446" spans="1:9" s="7" customFormat="1" ht="15.75" x14ac:dyDescent="0.25">
      <c r="A446" s="40"/>
      <c r="H446" s="40"/>
      <c r="I446" s="436"/>
    </row>
    <row r="447" spans="1:9" s="7" customFormat="1" ht="15.75" x14ac:dyDescent="0.25">
      <c r="A447" s="40"/>
      <c r="H447" s="40"/>
      <c r="I447" s="436"/>
    </row>
    <row r="448" spans="1:9" s="7" customFormat="1" ht="15.75" x14ac:dyDescent="0.25">
      <c r="A448" s="40"/>
      <c r="H448" s="40"/>
      <c r="I448" s="436"/>
    </row>
    <row r="449" spans="1:9" s="7" customFormat="1" ht="15.75" x14ac:dyDescent="0.25">
      <c r="A449" s="40"/>
      <c r="H449" s="40"/>
      <c r="I449" s="436"/>
    </row>
    <row r="450" spans="1:9" s="7" customFormat="1" ht="15.75" x14ac:dyDescent="0.25">
      <c r="A450" s="40"/>
      <c r="H450" s="40"/>
      <c r="I450" s="436"/>
    </row>
    <row r="451" spans="1:9" s="7" customFormat="1" ht="15.75" x14ac:dyDescent="0.25">
      <c r="A451" s="40"/>
      <c r="H451" s="40"/>
      <c r="I451" s="436"/>
    </row>
    <row r="452" spans="1:9" s="7" customFormat="1" ht="15.75" x14ac:dyDescent="0.25">
      <c r="A452" s="40"/>
      <c r="H452" s="40"/>
      <c r="I452" s="436"/>
    </row>
    <row r="453" spans="1:9" s="7" customFormat="1" ht="15.75" x14ac:dyDescent="0.25">
      <c r="A453" s="40"/>
      <c r="H453" s="40"/>
      <c r="I453" s="436"/>
    </row>
    <row r="454" spans="1:9" s="7" customFormat="1" ht="15.75" x14ac:dyDescent="0.25">
      <c r="A454" s="40"/>
      <c r="H454" s="40"/>
      <c r="I454" s="436"/>
    </row>
    <row r="455" spans="1:9" s="7" customFormat="1" ht="15.75" x14ac:dyDescent="0.25">
      <c r="A455" s="40"/>
      <c r="H455" s="40"/>
      <c r="I455" s="436"/>
    </row>
    <row r="456" spans="1:9" s="7" customFormat="1" ht="15.75" x14ac:dyDescent="0.25">
      <c r="A456" s="40"/>
      <c r="H456" s="40"/>
      <c r="I456" s="436"/>
    </row>
    <row r="457" spans="1:9" s="7" customFormat="1" ht="15.75" x14ac:dyDescent="0.25">
      <c r="A457" s="40"/>
      <c r="H457" s="40"/>
      <c r="I457" s="436"/>
    </row>
    <row r="458" spans="1:9" s="7" customFormat="1" ht="15.75" x14ac:dyDescent="0.25">
      <c r="A458" s="40"/>
      <c r="H458" s="40"/>
      <c r="I458" s="436"/>
    </row>
    <row r="459" spans="1:9" s="7" customFormat="1" ht="15.75" x14ac:dyDescent="0.25">
      <c r="A459" s="40"/>
      <c r="H459" s="40"/>
      <c r="I459" s="436"/>
    </row>
    <row r="460" spans="1:9" s="7" customFormat="1" ht="15.75" x14ac:dyDescent="0.25">
      <c r="A460" s="40"/>
      <c r="H460" s="40"/>
      <c r="I460" s="436"/>
    </row>
    <row r="461" spans="1:9" s="7" customFormat="1" ht="15.75" x14ac:dyDescent="0.25">
      <c r="A461" s="40"/>
      <c r="H461" s="40"/>
      <c r="I461" s="436"/>
    </row>
    <row r="462" spans="1:9" s="7" customFormat="1" ht="15.75" x14ac:dyDescent="0.25">
      <c r="A462" s="40"/>
      <c r="H462" s="40"/>
      <c r="I462" s="436"/>
    </row>
  </sheetData>
  <autoFilter ref="A1:M269" xr:uid="{00000000-0001-0000-0400-000000000000}"/>
  <mergeCells count="19"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82:F82"/>
    <mergeCell ref="B43:F43"/>
    <mergeCell ref="B44:F44"/>
    <mergeCell ref="B46:F46"/>
    <mergeCell ref="B49:F49"/>
    <mergeCell ref="B50:F50"/>
    <mergeCell ref="B69:F69"/>
  </mergeCells>
  <conditionalFormatting sqref="H1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25"/>
  <sheetViews>
    <sheetView zoomScale="90" zoomScaleNormal="90" workbookViewId="0">
      <pane ySplit="1" topLeftCell="A2" activePane="bottomLeft" state="frozen"/>
      <selection pane="bottomLeft" activeCell="F47" sqref="F47"/>
    </sheetView>
  </sheetViews>
  <sheetFormatPr defaultRowHeight="15" x14ac:dyDescent="0.25"/>
  <cols>
    <col min="1" max="1" width="70.28515625" style="18" customWidth="1"/>
    <col min="2" max="2" width="19.42578125" style="1" customWidth="1"/>
    <col min="3" max="4" width="17.7109375" style="1" bestFit="1" customWidth="1"/>
    <col min="5" max="5" width="19.42578125" style="1" customWidth="1"/>
    <col min="6" max="6" width="19.140625" style="1" bestFit="1" customWidth="1"/>
    <col min="7" max="7" width="28.28515625" style="1" bestFit="1" customWidth="1"/>
    <col min="8" max="8" width="14.7109375" style="1" customWidth="1"/>
    <col min="9" max="9" width="49" style="1" customWidth="1"/>
  </cols>
  <sheetData>
    <row r="1" spans="1:9" s="3" customFormat="1" ht="19.5" thickBot="1" x14ac:dyDescent="0.35">
      <c r="A1" s="419" t="s">
        <v>286</v>
      </c>
      <c r="B1" s="419" t="s">
        <v>287</v>
      </c>
      <c r="C1" s="419" t="s">
        <v>288</v>
      </c>
      <c r="D1" s="419" t="s">
        <v>289</v>
      </c>
      <c r="E1" s="419" t="s">
        <v>290</v>
      </c>
      <c r="F1" s="419" t="s">
        <v>7136</v>
      </c>
      <c r="G1" s="419" t="s">
        <v>7178</v>
      </c>
      <c r="H1" s="419" t="s">
        <v>0</v>
      </c>
      <c r="I1" s="420" t="s">
        <v>17</v>
      </c>
    </row>
    <row r="2" spans="1:9" s="7" customFormat="1" ht="21" x14ac:dyDescent="0.25">
      <c r="A2" s="423" t="s">
        <v>7122</v>
      </c>
      <c r="B2" s="424">
        <v>11805570</v>
      </c>
      <c r="C2" s="424">
        <v>1186400</v>
      </c>
      <c r="D2" s="424"/>
      <c r="E2" s="424">
        <f>D2+C2+B2</f>
        <v>12991970</v>
      </c>
      <c r="F2" s="424"/>
      <c r="G2" s="424" t="s">
        <v>292</v>
      </c>
      <c r="H2" s="425">
        <v>44732</v>
      </c>
      <c r="I2" s="6"/>
    </row>
    <row r="3" spans="1:9" ht="21" x14ac:dyDescent="0.25">
      <c r="A3" s="423" t="s">
        <v>7126</v>
      </c>
      <c r="B3" s="424"/>
      <c r="C3" s="424">
        <v>10839600</v>
      </c>
      <c r="D3" s="424">
        <v>28227475</v>
      </c>
      <c r="E3" s="424">
        <f>D3+C3+B3</f>
        <v>39067075</v>
      </c>
      <c r="F3" s="424"/>
      <c r="G3" s="424" t="s">
        <v>310</v>
      </c>
      <c r="H3" s="425">
        <v>44742</v>
      </c>
      <c r="I3" s="6"/>
    </row>
    <row r="4" spans="1:9" s="7" customFormat="1" ht="21" x14ac:dyDescent="0.25">
      <c r="A4" s="423" t="s">
        <v>291</v>
      </c>
      <c r="B4" s="424">
        <v>9137580</v>
      </c>
      <c r="C4" s="424"/>
      <c r="D4" s="424"/>
      <c r="E4" s="424">
        <f>D4+C4+B4</f>
        <v>9137580</v>
      </c>
      <c r="F4" s="424"/>
      <c r="G4" s="424" t="s">
        <v>292</v>
      </c>
      <c r="H4" s="425">
        <v>44744</v>
      </c>
      <c r="I4" s="6"/>
    </row>
    <row r="5" spans="1:9" s="7" customFormat="1" ht="21" x14ac:dyDescent="0.25">
      <c r="A5" s="423" t="s">
        <v>293</v>
      </c>
      <c r="B5" s="424">
        <v>7810680</v>
      </c>
      <c r="C5" s="424">
        <v>5767380</v>
      </c>
      <c r="D5" s="424">
        <v>2964330</v>
      </c>
      <c r="E5" s="424">
        <f t="shared" ref="E5:E31" si="0">D5+C5+B5</f>
        <v>16542390</v>
      </c>
      <c r="F5" s="424"/>
      <c r="G5" s="424" t="s">
        <v>292</v>
      </c>
      <c r="H5" s="425">
        <v>44768</v>
      </c>
      <c r="I5" s="6"/>
    </row>
    <row r="6" spans="1:9" s="7" customFormat="1" ht="21" x14ac:dyDescent="0.25">
      <c r="A6" s="423" t="s">
        <v>7124</v>
      </c>
      <c r="B6" s="424">
        <v>7034120</v>
      </c>
      <c r="C6" s="424">
        <v>9153220</v>
      </c>
      <c r="D6" s="424"/>
      <c r="E6" s="424">
        <f>D6+C6+B6</f>
        <v>16187340</v>
      </c>
      <c r="F6" s="424"/>
      <c r="G6" s="424" t="s">
        <v>292</v>
      </c>
      <c r="H6" s="425">
        <v>44770</v>
      </c>
      <c r="I6" s="6"/>
    </row>
    <row r="7" spans="1:9" s="7" customFormat="1" ht="21" x14ac:dyDescent="0.25">
      <c r="A7" s="423" t="s">
        <v>294</v>
      </c>
      <c r="B7" s="424">
        <v>6100800</v>
      </c>
      <c r="C7" s="424">
        <v>0</v>
      </c>
      <c r="D7" s="424">
        <v>2631410</v>
      </c>
      <c r="E7" s="424">
        <f t="shared" si="0"/>
        <v>8732210</v>
      </c>
      <c r="F7" s="424"/>
      <c r="G7" s="424" t="s">
        <v>292</v>
      </c>
      <c r="H7" s="425">
        <v>44776</v>
      </c>
      <c r="I7" s="6"/>
    </row>
    <row r="8" spans="1:9" s="7" customFormat="1" ht="21" x14ac:dyDescent="0.25">
      <c r="A8" s="423" t="s">
        <v>295</v>
      </c>
      <c r="B8" s="424">
        <v>4097350</v>
      </c>
      <c r="C8" s="424"/>
      <c r="D8" s="424">
        <v>2943810</v>
      </c>
      <c r="E8" s="424">
        <f t="shared" si="0"/>
        <v>7041160</v>
      </c>
      <c r="F8" s="424"/>
      <c r="G8" s="424" t="s">
        <v>292</v>
      </c>
      <c r="H8" s="425">
        <v>44784</v>
      </c>
      <c r="I8" s="6"/>
    </row>
    <row r="9" spans="1:9" s="7" customFormat="1" ht="21" x14ac:dyDescent="0.25">
      <c r="A9" s="423" t="s">
        <v>314</v>
      </c>
      <c r="B9" s="424">
        <v>6020396</v>
      </c>
      <c r="C9" s="424"/>
      <c r="D9" s="424">
        <v>964045</v>
      </c>
      <c r="E9" s="424">
        <f t="shared" ref="E9:E14" si="1">D9+C9+B9</f>
        <v>6984441</v>
      </c>
      <c r="F9" s="424"/>
      <c r="G9" s="424" t="s">
        <v>307</v>
      </c>
      <c r="H9" s="425">
        <v>44785</v>
      </c>
      <c r="I9" s="6" t="s">
        <v>7123</v>
      </c>
    </row>
    <row r="10" spans="1:9" s="7" customFormat="1" ht="21" x14ac:dyDescent="0.25">
      <c r="A10" s="423" t="s">
        <v>313</v>
      </c>
      <c r="B10" s="424">
        <v>10857125</v>
      </c>
      <c r="C10" s="424">
        <v>5326320</v>
      </c>
      <c r="D10" s="424">
        <v>13986050</v>
      </c>
      <c r="E10" s="424">
        <f t="shared" si="1"/>
        <v>30169495</v>
      </c>
      <c r="F10" s="424"/>
      <c r="G10" s="424" t="s">
        <v>307</v>
      </c>
      <c r="H10" s="425">
        <v>44790</v>
      </c>
      <c r="I10" s="6"/>
    </row>
    <row r="11" spans="1:9" ht="21" x14ac:dyDescent="0.25">
      <c r="A11" s="423" t="s">
        <v>7125</v>
      </c>
      <c r="B11" s="424">
        <v>14163051</v>
      </c>
      <c r="C11" s="424"/>
      <c r="D11" s="424"/>
      <c r="E11" s="424">
        <f t="shared" si="1"/>
        <v>14163051</v>
      </c>
      <c r="F11" s="424"/>
      <c r="G11" s="424" t="s">
        <v>297</v>
      </c>
      <c r="H11" s="425">
        <v>44790</v>
      </c>
      <c r="I11" s="6"/>
    </row>
    <row r="12" spans="1:9" s="7" customFormat="1" ht="21" x14ac:dyDescent="0.25">
      <c r="A12" s="423" t="s">
        <v>296</v>
      </c>
      <c r="B12" s="424">
        <v>28269300</v>
      </c>
      <c r="C12" s="424"/>
      <c r="D12" s="424"/>
      <c r="E12" s="424">
        <f t="shared" si="1"/>
        <v>28269300</v>
      </c>
      <c r="F12" s="424"/>
      <c r="G12" s="424" t="s">
        <v>297</v>
      </c>
      <c r="H12" s="425">
        <v>44796</v>
      </c>
      <c r="I12" s="6"/>
    </row>
    <row r="13" spans="1:9" s="7" customFormat="1" ht="21" x14ac:dyDescent="0.25">
      <c r="A13" s="423" t="s">
        <v>298</v>
      </c>
      <c r="B13" s="424"/>
      <c r="C13" s="424"/>
      <c r="D13" s="424">
        <v>18648950</v>
      </c>
      <c r="E13" s="424">
        <f t="shared" si="1"/>
        <v>18648950</v>
      </c>
      <c r="F13" s="424"/>
      <c r="G13" s="424" t="s">
        <v>299</v>
      </c>
      <c r="H13" s="425">
        <v>44799</v>
      </c>
      <c r="I13" s="6"/>
    </row>
    <row r="14" spans="1:9" s="7" customFormat="1" ht="21" x14ac:dyDescent="0.25">
      <c r="A14" s="423" t="s">
        <v>312</v>
      </c>
      <c r="B14" s="424"/>
      <c r="C14" s="424">
        <v>45725295</v>
      </c>
      <c r="D14" s="424">
        <v>1011750</v>
      </c>
      <c r="E14" s="424">
        <f t="shared" si="1"/>
        <v>46737045</v>
      </c>
      <c r="F14" s="424"/>
      <c r="G14" s="424" t="s">
        <v>307</v>
      </c>
      <c r="H14" s="425">
        <v>44800</v>
      </c>
      <c r="I14" s="6"/>
    </row>
    <row r="15" spans="1:9" s="7" customFormat="1" ht="17.25" customHeight="1" x14ac:dyDescent="0.25">
      <c r="A15" s="423" t="s">
        <v>300</v>
      </c>
      <c r="B15" s="424">
        <v>3903512</v>
      </c>
      <c r="C15" s="424">
        <v>652260</v>
      </c>
      <c r="D15" s="424"/>
      <c r="E15" s="424">
        <f t="shared" si="0"/>
        <v>4555772</v>
      </c>
      <c r="F15" s="424"/>
      <c r="G15" s="424" t="s">
        <v>292</v>
      </c>
      <c r="H15" s="425">
        <v>44811</v>
      </c>
      <c r="I15" s="6"/>
    </row>
    <row r="16" spans="1:9" s="7" customFormat="1" ht="17.25" customHeight="1" x14ac:dyDescent="0.25">
      <c r="A16" s="423" t="s">
        <v>7151</v>
      </c>
      <c r="B16" s="424">
        <v>65668100</v>
      </c>
      <c r="C16" s="424">
        <v>692000</v>
      </c>
      <c r="D16" s="424">
        <v>1021600</v>
      </c>
      <c r="E16" s="424">
        <f t="shared" si="0"/>
        <v>67381700</v>
      </c>
      <c r="F16" s="424"/>
      <c r="G16" s="424" t="s">
        <v>292</v>
      </c>
      <c r="H16" s="425">
        <v>44821</v>
      </c>
      <c r="I16" s="6"/>
    </row>
    <row r="17" spans="1:9" s="7" customFormat="1" ht="19.5" customHeight="1" x14ac:dyDescent="0.25">
      <c r="A17" s="423" t="s">
        <v>7133</v>
      </c>
      <c r="B17" s="424">
        <v>5411600</v>
      </c>
      <c r="C17" s="424"/>
      <c r="D17" s="424"/>
      <c r="E17" s="424">
        <f>D17+C17+B17</f>
        <v>5411600</v>
      </c>
      <c r="F17" s="424"/>
      <c r="G17" s="424" t="s">
        <v>301</v>
      </c>
      <c r="H17" s="425">
        <v>44824</v>
      </c>
      <c r="I17" s="6" t="s">
        <v>302</v>
      </c>
    </row>
    <row r="18" spans="1:9" s="7" customFormat="1" ht="21" x14ac:dyDescent="0.25">
      <c r="A18" s="423" t="s">
        <v>303</v>
      </c>
      <c r="B18" s="424">
        <v>21674482.100000001</v>
      </c>
      <c r="C18" s="424"/>
      <c r="D18" s="424"/>
      <c r="E18" s="424">
        <f>D18+C18+B18</f>
        <v>21674482.100000001</v>
      </c>
      <c r="F18" s="424"/>
      <c r="G18" s="424" t="s">
        <v>304</v>
      </c>
      <c r="H18" s="425">
        <v>44825</v>
      </c>
      <c r="I18" s="6" t="s">
        <v>305</v>
      </c>
    </row>
    <row r="19" spans="1:9" s="7" customFormat="1" ht="21" x14ac:dyDescent="0.25">
      <c r="A19" s="423" t="s">
        <v>306</v>
      </c>
      <c r="B19" s="424">
        <v>20160600</v>
      </c>
      <c r="C19" s="424"/>
      <c r="D19" s="424">
        <v>2421800</v>
      </c>
      <c r="E19" s="424">
        <f t="shared" ref="E19" si="2">D19+C19+B19</f>
        <v>22582400</v>
      </c>
      <c r="F19" s="424"/>
      <c r="G19" s="424" t="s">
        <v>307</v>
      </c>
      <c r="H19" s="425">
        <v>44825</v>
      </c>
      <c r="I19" s="6" t="s">
        <v>308</v>
      </c>
    </row>
    <row r="20" spans="1:9" s="7" customFormat="1" ht="21" x14ac:dyDescent="0.25">
      <c r="A20" s="423" t="s">
        <v>309</v>
      </c>
      <c r="B20" s="424"/>
      <c r="C20" s="424">
        <v>15263600</v>
      </c>
      <c r="D20" s="424">
        <v>14832250</v>
      </c>
      <c r="E20" s="424">
        <f>D20+C20+B20</f>
        <v>30095850</v>
      </c>
      <c r="F20" s="424"/>
      <c r="G20" s="424" t="s">
        <v>310</v>
      </c>
      <c r="H20" s="425">
        <v>44831</v>
      </c>
      <c r="I20" s="6"/>
    </row>
    <row r="21" spans="1:9" s="7" customFormat="1" ht="21" x14ac:dyDescent="0.25">
      <c r="A21" s="423" t="s">
        <v>311</v>
      </c>
      <c r="B21" s="424">
        <v>16607010</v>
      </c>
      <c r="C21" s="424">
        <v>4430800</v>
      </c>
      <c r="D21" s="424"/>
      <c r="E21" s="424">
        <f t="shared" si="0"/>
        <v>21037810</v>
      </c>
      <c r="F21" s="424"/>
      <c r="G21" s="424" t="s">
        <v>292</v>
      </c>
      <c r="H21" s="425">
        <v>44832</v>
      </c>
      <c r="I21" s="6"/>
    </row>
    <row r="22" spans="1:9" s="7" customFormat="1" ht="21" x14ac:dyDescent="0.25">
      <c r="A22" s="423" t="s">
        <v>7127</v>
      </c>
      <c r="B22" s="424">
        <v>2932800</v>
      </c>
      <c r="C22" s="424"/>
      <c r="D22" s="424">
        <v>1936180</v>
      </c>
      <c r="E22" s="424">
        <f t="shared" si="0"/>
        <v>4868980</v>
      </c>
      <c r="F22" s="424"/>
      <c r="G22" s="424" t="s">
        <v>307</v>
      </c>
      <c r="H22" s="425">
        <v>44834</v>
      </c>
      <c r="I22" s="6" t="s">
        <v>7123</v>
      </c>
    </row>
    <row r="23" spans="1:9" ht="21" x14ac:dyDescent="0.25">
      <c r="A23" s="423" t="s">
        <v>7128</v>
      </c>
      <c r="B23" s="424">
        <v>5966650</v>
      </c>
      <c r="C23" s="424">
        <v>213400</v>
      </c>
      <c r="D23" s="424">
        <v>2080200</v>
      </c>
      <c r="E23" s="424">
        <f t="shared" ref="E23:E29" si="3">D23+C23+B23</f>
        <v>8260250</v>
      </c>
      <c r="F23" s="424"/>
      <c r="G23" s="424" t="s">
        <v>292</v>
      </c>
      <c r="H23" s="425">
        <v>44838</v>
      </c>
      <c r="I23" s="6"/>
    </row>
    <row r="24" spans="1:9" ht="21" x14ac:dyDescent="0.25">
      <c r="A24" s="423" t="s">
        <v>7129</v>
      </c>
      <c r="B24" s="424">
        <v>5344250</v>
      </c>
      <c r="C24" s="424"/>
      <c r="D24" s="424">
        <v>1552000</v>
      </c>
      <c r="E24" s="424">
        <f t="shared" si="3"/>
        <v>6896250</v>
      </c>
      <c r="F24" s="424" t="s">
        <v>7146</v>
      </c>
      <c r="G24" s="424" t="s">
        <v>310</v>
      </c>
      <c r="H24" s="425">
        <v>44840</v>
      </c>
      <c r="I24" s="6"/>
    </row>
    <row r="25" spans="1:9" ht="21" x14ac:dyDescent="0.25">
      <c r="A25" s="423" t="s">
        <v>7147</v>
      </c>
      <c r="B25" s="424">
        <f>'[39]Table 1'!$I$45</f>
        <v>7722600</v>
      </c>
      <c r="C25" s="424"/>
      <c r="D25" s="424">
        <f>'[39]Table 1'!$I$103+'[39]Table 1'!$I$97</f>
        <v>3359450</v>
      </c>
      <c r="E25" s="424">
        <f t="shared" si="3"/>
        <v>11082050</v>
      </c>
      <c r="F25" s="424" t="s">
        <v>7137</v>
      </c>
      <c r="G25" s="424" t="s">
        <v>292</v>
      </c>
      <c r="H25" s="425">
        <v>44845</v>
      </c>
      <c r="I25" s="6"/>
    </row>
    <row r="26" spans="1:9" ht="21" x14ac:dyDescent="0.25">
      <c r="A26" s="423" t="s">
        <v>7145</v>
      </c>
      <c r="B26" s="424"/>
      <c r="C26" s="424"/>
      <c r="D26" s="424">
        <f>'[40]Summary Sheet'!$C$12</f>
        <v>5795100</v>
      </c>
      <c r="E26" s="424">
        <f t="shared" si="3"/>
        <v>5795100</v>
      </c>
      <c r="F26" s="424" t="s">
        <v>7148</v>
      </c>
      <c r="G26" s="424" t="s">
        <v>7145</v>
      </c>
      <c r="H26" s="425">
        <v>44846</v>
      </c>
      <c r="I26" s="426" t="s">
        <v>7149</v>
      </c>
    </row>
    <row r="27" spans="1:9" ht="21" x14ac:dyDescent="0.25">
      <c r="A27" s="423" t="s">
        <v>7154</v>
      </c>
      <c r="B27" s="424" t="e">
        <f>#REF!+#REF!</f>
        <v>#REF!</v>
      </c>
      <c r="C27" s="424" t="e">
        <f>#REF!+#REF!</f>
        <v>#REF!</v>
      </c>
      <c r="D27" s="424"/>
      <c r="E27" s="424" t="e">
        <f t="shared" si="3"/>
        <v>#REF!</v>
      </c>
      <c r="F27" s="424" t="s">
        <v>7157</v>
      </c>
      <c r="G27" s="424" t="s">
        <v>7154</v>
      </c>
      <c r="H27" s="425">
        <v>44849</v>
      </c>
      <c r="I27" s="6"/>
    </row>
    <row r="28" spans="1:9" ht="21" x14ac:dyDescent="0.25">
      <c r="A28" s="423" t="s">
        <v>7156</v>
      </c>
      <c r="B28" s="424" t="e">
        <f>#REF!</f>
        <v>#REF!</v>
      </c>
      <c r="C28" s="424" t="e">
        <f>#REF!</f>
        <v>#REF!</v>
      </c>
      <c r="D28" s="424"/>
      <c r="E28" s="424" t="e">
        <f>D28+C28+B28</f>
        <v>#REF!</v>
      </c>
      <c r="F28" s="424"/>
      <c r="G28" s="424" t="s">
        <v>292</v>
      </c>
      <c r="H28" s="425">
        <v>44851</v>
      </c>
      <c r="I28" s="6"/>
    </row>
    <row r="29" spans="1:9" ht="21" x14ac:dyDescent="0.25">
      <c r="A29" s="423" t="s">
        <v>7159</v>
      </c>
      <c r="B29" s="424">
        <f>[41]AC!$F$34</f>
        <v>4076650</v>
      </c>
      <c r="C29" s="424"/>
      <c r="D29" s="424">
        <f>[41]Plumbing!$F$47</f>
        <v>5181950</v>
      </c>
      <c r="E29" s="424">
        <f t="shared" si="3"/>
        <v>9258600</v>
      </c>
      <c r="F29" s="424"/>
      <c r="G29" s="424" t="s">
        <v>7160</v>
      </c>
      <c r="H29" s="425">
        <v>44852</v>
      </c>
      <c r="I29" s="6" t="s">
        <v>7161</v>
      </c>
    </row>
    <row r="30" spans="1:9" ht="21" x14ac:dyDescent="0.25">
      <c r="A30" s="430" t="s">
        <v>7135</v>
      </c>
      <c r="B30" s="431">
        <f>'[42]Table 1'!$J$125</f>
        <v>14275025</v>
      </c>
      <c r="C30" s="427"/>
      <c r="D30" s="427"/>
      <c r="E30" s="431">
        <f t="shared" si="0"/>
        <v>14275025</v>
      </c>
      <c r="F30" s="427" t="s">
        <v>5651</v>
      </c>
      <c r="G30" s="424" t="s">
        <v>297</v>
      </c>
      <c r="H30" s="425">
        <v>44852</v>
      </c>
      <c r="I30" s="6" t="s">
        <v>7169</v>
      </c>
    </row>
    <row r="31" spans="1:9" ht="21" x14ac:dyDescent="0.25">
      <c r="A31" s="423" t="s">
        <v>7150</v>
      </c>
      <c r="B31" s="424">
        <f>[43]AC!$G$32</f>
        <v>3501250</v>
      </c>
      <c r="C31" s="424"/>
      <c r="D31" s="424">
        <f>'[43]Kitchen Ventilation'!$G$44+[43]Plumbing!$G$73</f>
        <v>15032617</v>
      </c>
      <c r="E31" s="424">
        <f t="shared" si="0"/>
        <v>18533867</v>
      </c>
      <c r="F31" s="427" t="s">
        <v>5651</v>
      </c>
      <c r="G31" s="424" t="s">
        <v>297</v>
      </c>
      <c r="H31" s="425">
        <v>44852</v>
      </c>
      <c r="I31" s="6" t="s">
        <v>7169</v>
      </c>
    </row>
    <row r="32" spans="1:9" ht="21" x14ac:dyDescent="0.25">
      <c r="A32" s="423" t="s">
        <v>7170</v>
      </c>
      <c r="B32" s="424">
        <f>'[44]Table 1'!$K$24</f>
        <v>1039375</v>
      </c>
      <c r="C32" s="424">
        <f>'[44]Table 1'!$K$47</f>
        <v>554250</v>
      </c>
      <c r="D32" s="424"/>
      <c r="E32" s="424">
        <f>D32+C32+B32</f>
        <v>1593625</v>
      </c>
      <c r="F32" s="424"/>
      <c r="G32" s="424" t="s">
        <v>292</v>
      </c>
      <c r="H32" s="425">
        <v>44861</v>
      </c>
      <c r="I32" s="6"/>
    </row>
    <row r="33" spans="1:9" ht="21" x14ac:dyDescent="0.25">
      <c r="A33" s="423" t="s">
        <v>7171</v>
      </c>
      <c r="B33" s="431">
        <f>'[45]Table 1'!$I$41</f>
        <v>12579550</v>
      </c>
      <c r="C33" s="431"/>
      <c r="D33" s="431">
        <f>'[45]Table 1'!$I$86+'[45]Table 1'!$I$92</f>
        <v>3169400</v>
      </c>
      <c r="E33" s="431">
        <f>D33+C33+B33</f>
        <v>15748950</v>
      </c>
      <c r="F33" s="431"/>
      <c r="G33" s="431" t="s">
        <v>307</v>
      </c>
      <c r="H33" s="425">
        <v>44865</v>
      </c>
      <c r="I33" s="6"/>
    </row>
    <row r="34" spans="1:9" ht="21" x14ac:dyDescent="0.25">
      <c r="A34" s="423" t="s">
        <v>7179</v>
      </c>
      <c r="B34" s="431">
        <v>70724550</v>
      </c>
      <c r="C34" s="431"/>
      <c r="D34" s="431"/>
      <c r="E34" s="431">
        <f>D34+C34+B34</f>
        <v>70724550</v>
      </c>
      <c r="F34" s="431"/>
      <c r="G34" s="431" t="s">
        <v>7180</v>
      </c>
      <c r="H34" s="425">
        <v>44865</v>
      </c>
      <c r="I34" s="6"/>
    </row>
    <row r="35" spans="1:9" ht="21" x14ac:dyDescent="0.25">
      <c r="A35" s="423" t="s">
        <v>7176</v>
      </c>
      <c r="B35" s="431">
        <v>1764000</v>
      </c>
      <c r="C35" s="431"/>
      <c r="D35" s="431"/>
      <c r="E35" s="431">
        <f>D35+C35+B35</f>
        <v>1764000</v>
      </c>
      <c r="F35" s="431" t="s">
        <v>7146</v>
      </c>
      <c r="G35" s="431" t="s">
        <v>7177</v>
      </c>
      <c r="H35" s="425">
        <v>44866</v>
      </c>
      <c r="I35" s="6"/>
    </row>
    <row r="36" spans="1:9" ht="21" x14ac:dyDescent="0.25">
      <c r="A36" s="423" t="s">
        <v>7173</v>
      </c>
      <c r="B36" s="424">
        <f>'[46]Grand Summary'!$E$9</f>
        <v>12780900</v>
      </c>
      <c r="C36" s="424">
        <f>'[46]Grand Summary'!$E$13</f>
        <v>1329584</v>
      </c>
      <c r="D36" s="424"/>
      <c r="E36" s="431">
        <f>D36+C36+B36</f>
        <v>14110484</v>
      </c>
      <c r="F36" s="424"/>
      <c r="G36" s="424" t="s">
        <v>292</v>
      </c>
      <c r="H36" s="425">
        <v>44866</v>
      </c>
      <c r="I36" s="6"/>
    </row>
    <row r="37" spans="1:9" ht="21" x14ac:dyDescent="0.25">
      <c r="A37" s="423" t="s">
        <v>7158</v>
      </c>
      <c r="B37" s="424">
        <f>[47]Summary!$G$16</f>
        <v>64288045.950000003</v>
      </c>
      <c r="C37" s="424">
        <f>[47]Summary!$G$14</f>
        <v>48661000</v>
      </c>
      <c r="D37" s="424">
        <f>[47]Summary!$G$12</f>
        <v>27179720</v>
      </c>
      <c r="E37" s="431">
        <f t="shared" ref="E37:E99" si="4">D37+C37+B37</f>
        <v>140128765.94999999</v>
      </c>
      <c r="F37" s="424"/>
      <c r="G37" s="424" t="s">
        <v>297</v>
      </c>
      <c r="H37" s="425">
        <v>44870</v>
      </c>
      <c r="I37" s="6"/>
    </row>
    <row r="38" spans="1:9" ht="21" x14ac:dyDescent="0.25">
      <c r="A38" s="423" t="s">
        <v>7158</v>
      </c>
      <c r="B38" s="424">
        <f>'[48]Sec 2 SUMMARY'!$G$16</f>
        <v>62984331</v>
      </c>
      <c r="C38" s="424">
        <f>'[48]Sec 2 SUMMARY'!$G$14</f>
        <v>50831970</v>
      </c>
      <c r="D38" s="424">
        <f>'[48]Sec 2 SUMMARY'!$G$12</f>
        <v>28500960</v>
      </c>
      <c r="E38" s="431">
        <f t="shared" ref="E38" si="5">D38+C38+B38</f>
        <v>142317261</v>
      </c>
      <c r="F38" s="424"/>
      <c r="G38" s="424" t="s">
        <v>297</v>
      </c>
      <c r="H38" s="425">
        <v>44870</v>
      </c>
      <c r="I38" s="6"/>
    </row>
    <row r="39" spans="1:9" ht="21" x14ac:dyDescent="0.25">
      <c r="A39" s="423" t="s">
        <v>7175</v>
      </c>
      <c r="B39" s="424">
        <f>[49]AC!$J$81</f>
        <v>2236165</v>
      </c>
      <c r="C39" s="424"/>
      <c r="D39" s="424"/>
      <c r="E39" s="431">
        <f t="shared" ref="E39:E43" si="6">D39+C39+B39</f>
        <v>2236165</v>
      </c>
      <c r="F39" s="424"/>
      <c r="G39" s="424" t="s">
        <v>292</v>
      </c>
      <c r="H39" s="425">
        <v>44870</v>
      </c>
      <c r="I39" s="6"/>
    </row>
    <row r="40" spans="1:9" ht="21" x14ac:dyDescent="0.25">
      <c r="A40" s="423" t="s">
        <v>7188</v>
      </c>
      <c r="B40" s="424">
        <v>9474450</v>
      </c>
      <c r="C40" s="424"/>
      <c r="D40" s="424"/>
      <c r="E40" s="431">
        <f t="shared" si="6"/>
        <v>9474450</v>
      </c>
      <c r="F40" s="424"/>
      <c r="G40" s="424" t="s">
        <v>307</v>
      </c>
      <c r="H40" s="425">
        <v>44870</v>
      </c>
      <c r="I40" s="6"/>
    </row>
    <row r="41" spans="1:9" ht="21" x14ac:dyDescent="0.25">
      <c r="A41" s="438" t="s">
        <v>7172</v>
      </c>
      <c r="B41" s="424">
        <v>3062101</v>
      </c>
      <c r="C41" s="424"/>
      <c r="D41" s="424"/>
      <c r="E41" s="431">
        <f t="shared" si="6"/>
        <v>3062101</v>
      </c>
      <c r="F41" s="424"/>
      <c r="G41" s="424" t="s">
        <v>292</v>
      </c>
      <c r="H41" s="425">
        <v>44876</v>
      </c>
      <c r="I41" s="6"/>
    </row>
    <row r="42" spans="1:9" ht="21" x14ac:dyDescent="0.25">
      <c r="A42" s="423" t="s">
        <v>7189</v>
      </c>
      <c r="B42" s="424">
        <v>439000</v>
      </c>
      <c r="C42" s="424">
        <v>483400</v>
      </c>
      <c r="D42" s="424"/>
      <c r="E42" s="431">
        <f t="shared" si="6"/>
        <v>922400</v>
      </c>
      <c r="F42" s="424"/>
      <c r="G42" s="424" t="s">
        <v>292</v>
      </c>
      <c r="H42" s="425">
        <v>44876</v>
      </c>
      <c r="I42" s="6"/>
    </row>
    <row r="43" spans="1:9" ht="21" x14ac:dyDescent="0.25">
      <c r="A43" s="423" t="s">
        <v>7202</v>
      </c>
      <c r="B43" s="424">
        <v>722600</v>
      </c>
      <c r="C43" s="424"/>
      <c r="D43" s="424"/>
      <c r="E43" s="431">
        <f t="shared" si="6"/>
        <v>722600</v>
      </c>
      <c r="F43" s="424"/>
      <c r="G43" s="424" t="s">
        <v>292</v>
      </c>
      <c r="H43" s="425">
        <v>44880</v>
      </c>
      <c r="I43" s="6"/>
    </row>
    <row r="44" spans="1:9" ht="21" x14ac:dyDescent="0.25">
      <c r="A44" s="423" t="s">
        <v>7233</v>
      </c>
      <c r="B44" s="431">
        <v>196968656</v>
      </c>
      <c r="C44" s="431"/>
      <c r="D44" s="431"/>
      <c r="E44" s="431">
        <f>D44+C44+B44</f>
        <v>196968656</v>
      </c>
      <c r="G44" s="431" t="s">
        <v>297</v>
      </c>
      <c r="H44" s="425">
        <v>44893</v>
      </c>
      <c r="I44" s="6"/>
    </row>
    <row r="45" spans="1:9" ht="21" x14ac:dyDescent="0.25">
      <c r="A45" s="438" t="s">
        <v>7345</v>
      </c>
      <c r="B45" s="424">
        <f>'[50]Table 1'!$G$44</f>
        <v>50583500</v>
      </c>
      <c r="C45" s="424">
        <f>'[51]Table 2'!$F$31</f>
        <v>3722160</v>
      </c>
      <c r="D45" s="424">
        <f>'[52]Table 2'!$F$60</f>
        <v>3886500</v>
      </c>
      <c r="E45" s="431">
        <f>D45+C45+B45</f>
        <v>58192160</v>
      </c>
      <c r="F45" s="424" t="s">
        <v>6440</v>
      </c>
      <c r="G45" s="431" t="s">
        <v>7346</v>
      </c>
      <c r="H45" s="425">
        <v>44931</v>
      </c>
      <c r="I45" s="6"/>
    </row>
    <row r="46" spans="1:9" ht="21" x14ac:dyDescent="0.25">
      <c r="A46" s="438" t="s">
        <v>7345</v>
      </c>
      <c r="B46" s="424">
        <v>6711150</v>
      </c>
      <c r="C46" s="424"/>
      <c r="D46" s="424"/>
      <c r="E46" s="431">
        <f>D46+C46+B46</f>
        <v>6711150</v>
      </c>
      <c r="F46" s="424" t="s">
        <v>7137</v>
      </c>
      <c r="G46" s="431" t="s">
        <v>7349</v>
      </c>
      <c r="H46" s="425">
        <v>44933</v>
      </c>
      <c r="I46" s="6"/>
    </row>
    <row r="47" spans="1:9" ht="21" x14ac:dyDescent="0.25">
      <c r="A47" s="423" t="s">
        <v>7355</v>
      </c>
      <c r="B47" s="424">
        <f>'[53]HVAC&amp;PlumbingWorks BOQs Summary'!$F$23</f>
        <v>24372321.142399997</v>
      </c>
      <c r="C47" s="424">
        <f>'[54]Fireworks Summary of BOQS'!$F$15</f>
        <v>4280648.1707317075</v>
      </c>
      <c r="D47" s="424"/>
      <c r="E47" s="431">
        <f t="shared" si="4"/>
        <v>28652969.313131705</v>
      </c>
      <c r="F47" s="424" t="s">
        <v>7137</v>
      </c>
      <c r="G47" s="431" t="s">
        <v>292</v>
      </c>
      <c r="H47" s="425">
        <v>44942</v>
      </c>
      <c r="I47" s="6"/>
    </row>
    <row r="48" spans="1:9" ht="21" x14ac:dyDescent="0.25">
      <c r="A48" s="423"/>
      <c r="B48" s="424"/>
      <c r="C48" s="424"/>
      <c r="D48" s="424"/>
      <c r="E48" s="431">
        <f t="shared" si="4"/>
        <v>0</v>
      </c>
      <c r="F48" s="424"/>
      <c r="G48" s="424"/>
      <c r="H48" s="425"/>
      <c r="I48" s="6"/>
    </row>
    <row r="49" spans="1:9" ht="21" x14ac:dyDescent="0.25">
      <c r="A49" s="423"/>
      <c r="B49" s="424"/>
      <c r="C49" s="424"/>
      <c r="D49" s="424"/>
      <c r="E49" s="431">
        <f t="shared" si="4"/>
        <v>0</v>
      </c>
      <c r="F49" s="424"/>
      <c r="G49" s="424"/>
      <c r="H49" s="425"/>
      <c r="I49" s="6"/>
    </row>
    <row r="50" spans="1:9" ht="21" x14ac:dyDescent="0.25">
      <c r="A50" s="423"/>
      <c r="B50" s="424"/>
      <c r="C50" s="424"/>
      <c r="D50" s="424"/>
      <c r="E50" s="431">
        <f t="shared" si="4"/>
        <v>0</v>
      </c>
      <c r="F50" s="424"/>
      <c r="G50" s="424"/>
      <c r="H50" s="425"/>
      <c r="I50" s="6"/>
    </row>
    <row r="51" spans="1:9" ht="21" x14ac:dyDescent="0.25">
      <c r="A51" s="423"/>
      <c r="B51" s="424"/>
      <c r="C51" s="424"/>
      <c r="D51" s="424"/>
      <c r="E51" s="431">
        <f t="shared" si="4"/>
        <v>0</v>
      </c>
      <c r="F51" s="424"/>
      <c r="G51" s="424"/>
      <c r="H51" s="425"/>
      <c r="I51" s="6"/>
    </row>
    <row r="52" spans="1:9" ht="21" x14ac:dyDescent="0.25">
      <c r="A52" s="423"/>
      <c r="B52" s="424"/>
      <c r="C52" s="424"/>
      <c r="D52" s="424"/>
      <c r="E52" s="431">
        <f t="shared" si="4"/>
        <v>0</v>
      </c>
      <c r="F52" s="424"/>
      <c r="G52" s="424"/>
      <c r="H52" s="425"/>
      <c r="I52" s="6"/>
    </row>
    <row r="53" spans="1:9" ht="21" x14ac:dyDescent="0.25">
      <c r="A53" s="423"/>
      <c r="B53" s="424"/>
      <c r="C53" s="424"/>
      <c r="D53" s="424"/>
      <c r="E53" s="431">
        <f t="shared" si="4"/>
        <v>0</v>
      </c>
      <c r="F53" s="424"/>
      <c r="G53" s="424"/>
      <c r="H53" s="425"/>
      <c r="I53" s="6"/>
    </row>
    <row r="54" spans="1:9" ht="21" x14ac:dyDescent="0.25">
      <c r="A54" s="423"/>
      <c r="B54" s="424"/>
      <c r="C54" s="424"/>
      <c r="D54" s="424"/>
      <c r="E54" s="431">
        <f t="shared" si="4"/>
        <v>0</v>
      </c>
      <c r="F54" s="424"/>
      <c r="G54" s="424"/>
      <c r="H54" s="425"/>
      <c r="I54" s="6"/>
    </row>
    <row r="55" spans="1:9" ht="21" x14ac:dyDescent="0.25">
      <c r="A55" s="423"/>
      <c r="B55" s="424"/>
      <c r="C55" s="424"/>
      <c r="D55" s="424"/>
      <c r="E55" s="431">
        <f t="shared" si="4"/>
        <v>0</v>
      </c>
      <c r="F55" s="424"/>
      <c r="G55" s="424"/>
      <c r="H55" s="425"/>
      <c r="I55" s="6"/>
    </row>
    <row r="56" spans="1:9" ht="21" x14ac:dyDescent="0.25">
      <c r="A56" s="423"/>
      <c r="B56" s="424"/>
      <c r="C56" s="424"/>
      <c r="D56" s="424"/>
      <c r="E56" s="431">
        <f t="shared" si="4"/>
        <v>0</v>
      </c>
      <c r="F56" s="424"/>
      <c r="G56" s="424"/>
      <c r="H56" s="425"/>
      <c r="I56" s="6"/>
    </row>
    <row r="57" spans="1:9" ht="21" x14ac:dyDescent="0.25">
      <c r="A57" s="423"/>
      <c r="B57" s="424"/>
      <c r="C57" s="424"/>
      <c r="D57" s="424"/>
      <c r="E57" s="431">
        <f t="shared" si="4"/>
        <v>0</v>
      </c>
      <c r="F57" s="424"/>
      <c r="G57" s="424"/>
      <c r="H57" s="425"/>
      <c r="I57" s="6"/>
    </row>
    <row r="58" spans="1:9" ht="21" x14ac:dyDescent="0.25">
      <c r="A58" s="423"/>
      <c r="B58" s="424"/>
      <c r="C58" s="424"/>
      <c r="D58" s="424"/>
      <c r="E58" s="431">
        <f t="shared" si="4"/>
        <v>0</v>
      </c>
      <c r="F58" s="424"/>
      <c r="G58" s="424"/>
      <c r="H58" s="425"/>
      <c r="I58" s="6"/>
    </row>
    <row r="59" spans="1:9" ht="21" x14ac:dyDescent="0.25">
      <c r="A59" s="423"/>
      <c r="B59" s="424"/>
      <c r="C59" s="424"/>
      <c r="D59" s="424"/>
      <c r="E59" s="431">
        <f t="shared" si="4"/>
        <v>0</v>
      </c>
      <c r="F59" s="424"/>
      <c r="G59" s="424"/>
      <c r="H59" s="425"/>
      <c r="I59" s="6"/>
    </row>
    <row r="60" spans="1:9" ht="21" x14ac:dyDescent="0.25">
      <c r="A60" s="423"/>
      <c r="B60" s="424"/>
      <c r="C60" s="424"/>
      <c r="D60" s="424"/>
      <c r="E60" s="431">
        <f t="shared" si="4"/>
        <v>0</v>
      </c>
      <c r="F60" s="424"/>
      <c r="G60" s="424"/>
      <c r="H60" s="425"/>
      <c r="I60" s="6"/>
    </row>
    <row r="61" spans="1:9" ht="21" x14ac:dyDescent="0.25">
      <c r="A61" s="423"/>
      <c r="B61" s="424"/>
      <c r="C61" s="424"/>
      <c r="D61" s="424"/>
      <c r="E61" s="431">
        <f t="shared" si="4"/>
        <v>0</v>
      </c>
      <c r="F61" s="424"/>
      <c r="G61" s="424"/>
      <c r="H61" s="425"/>
      <c r="I61" s="6"/>
    </row>
    <row r="62" spans="1:9" ht="21" x14ac:dyDescent="0.25">
      <c r="A62" s="423"/>
      <c r="B62" s="424"/>
      <c r="C62" s="424"/>
      <c r="D62" s="424"/>
      <c r="E62" s="431">
        <f t="shared" si="4"/>
        <v>0</v>
      </c>
      <c r="F62" s="424"/>
      <c r="G62" s="424"/>
      <c r="H62" s="425"/>
      <c r="I62" s="6"/>
    </row>
    <row r="63" spans="1:9" ht="21" x14ac:dyDescent="0.25">
      <c r="A63" s="423"/>
      <c r="B63" s="424"/>
      <c r="C63" s="424"/>
      <c r="D63" s="424"/>
      <c r="E63" s="431">
        <f t="shared" si="4"/>
        <v>0</v>
      </c>
      <c r="F63" s="424"/>
      <c r="G63" s="424"/>
      <c r="H63" s="425"/>
      <c r="I63" s="6"/>
    </row>
    <row r="64" spans="1:9" ht="21" x14ac:dyDescent="0.25">
      <c r="A64" s="423"/>
      <c r="B64" s="424"/>
      <c r="C64" s="424"/>
      <c r="D64" s="424"/>
      <c r="E64" s="431">
        <f t="shared" si="4"/>
        <v>0</v>
      </c>
      <c r="F64" s="424"/>
      <c r="G64" s="424"/>
      <c r="H64" s="425"/>
      <c r="I64" s="6"/>
    </row>
    <row r="65" spans="1:9" ht="21" x14ac:dyDescent="0.25">
      <c r="A65" s="423"/>
      <c r="B65" s="424"/>
      <c r="C65" s="424"/>
      <c r="D65" s="424"/>
      <c r="E65" s="431">
        <f t="shared" si="4"/>
        <v>0</v>
      </c>
      <c r="F65" s="424"/>
      <c r="G65" s="424"/>
      <c r="H65" s="425"/>
      <c r="I65" s="6"/>
    </row>
    <row r="66" spans="1:9" ht="21" x14ac:dyDescent="0.25">
      <c r="A66" s="423"/>
      <c r="B66" s="424"/>
      <c r="C66" s="424"/>
      <c r="D66" s="424"/>
      <c r="E66" s="431">
        <f t="shared" si="4"/>
        <v>0</v>
      </c>
      <c r="F66" s="424"/>
      <c r="G66" s="424"/>
      <c r="H66" s="425"/>
      <c r="I66" s="6"/>
    </row>
    <row r="67" spans="1:9" ht="21" x14ac:dyDescent="0.25">
      <c r="A67" s="423"/>
      <c r="B67" s="424"/>
      <c r="C67" s="424"/>
      <c r="D67" s="424"/>
      <c r="E67" s="431">
        <f t="shared" si="4"/>
        <v>0</v>
      </c>
      <c r="F67" s="424"/>
      <c r="G67" s="424"/>
      <c r="H67" s="425"/>
      <c r="I67" s="6"/>
    </row>
    <row r="68" spans="1:9" ht="21" x14ac:dyDescent="0.25">
      <c r="A68" s="423"/>
      <c r="B68" s="424"/>
      <c r="C68" s="424"/>
      <c r="D68" s="424"/>
      <c r="E68" s="431">
        <f t="shared" si="4"/>
        <v>0</v>
      </c>
      <c r="F68" s="424"/>
      <c r="G68" s="424"/>
      <c r="H68" s="425"/>
      <c r="I68" s="6"/>
    </row>
    <row r="69" spans="1:9" ht="21" x14ac:dyDescent="0.25">
      <c r="A69" s="423"/>
      <c r="B69" s="424"/>
      <c r="C69" s="424"/>
      <c r="D69" s="424"/>
      <c r="E69" s="431">
        <f t="shared" si="4"/>
        <v>0</v>
      </c>
      <c r="F69" s="424"/>
      <c r="G69" s="424"/>
      <c r="H69" s="425"/>
      <c r="I69" s="6"/>
    </row>
    <row r="70" spans="1:9" ht="21" x14ac:dyDescent="0.25">
      <c r="A70" s="423"/>
      <c r="B70" s="424"/>
      <c r="C70" s="424"/>
      <c r="D70" s="424"/>
      <c r="E70" s="431">
        <f t="shared" si="4"/>
        <v>0</v>
      </c>
      <c r="F70" s="424"/>
      <c r="G70" s="424"/>
      <c r="H70" s="425"/>
      <c r="I70" s="6"/>
    </row>
    <row r="71" spans="1:9" ht="21" x14ac:dyDescent="0.25">
      <c r="A71" s="423"/>
      <c r="B71" s="424"/>
      <c r="C71" s="424"/>
      <c r="D71" s="424"/>
      <c r="E71" s="431">
        <f t="shared" si="4"/>
        <v>0</v>
      </c>
      <c r="F71" s="424"/>
      <c r="G71" s="424"/>
      <c r="H71" s="425"/>
      <c r="I71" s="6"/>
    </row>
    <row r="72" spans="1:9" ht="21" x14ac:dyDescent="0.25">
      <c r="A72" s="423"/>
      <c r="B72" s="424"/>
      <c r="C72" s="424"/>
      <c r="D72" s="424"/>
      <c r="E72" s="431">
        <f t="shared" si="4"/>
        <v>0</v>
      </c>
      <c r="F72" s="424"/>
      <c r="G72" s="424"/>
      <c r="H72" s="425"/>
      <c r="I72" s="6"/>
    </row>
    <row r="73" spans="1:9" ht="21" x14ac:dyDescent="0.25">
      <c r="A73" s="423"/>
      <c r="B73" s="424"/>
      <c r="C73" s="424"/>
      <c r="D73" s="424"/>
      <c r="E73" s="431">
        <f t="shared" si="4"/>
        <v>0</v>
      </c>
      <c r="F73" s="424"/>
      <c r="G73" s="424"/>
      <c r="H73" s="425"/>
      <c r="I73" s="6"/>
    </row>
    <row r="74" spans="1:9" ht="21" x14ac:dyDescent="0.25">
      <c r="A74" s="423"/>
      <c r="B74" s="424"/>
      <c r="C74" s="424"/>
      <c r="D74" s="424"/>
      <c r="E74" s="431">
        <f t="shared" si="4"/>
        <v>0</v>
      </c>
      <c r="F74" s="424"/>
      <c r="G74" s="424"/>
      <c r="H74" s="425"/>
      <c r="I74" s="6"/>
    </row>
    <row r="75" spans="1:9" ht="21" x14ac:dyDescent="0.25">
      <c r="A75" s="423"/>
      <c r="B75" s="424"/>
      <c r="C75" s="424"/>
      <c r="D75" s="424"/>
      <c r="E75" s="431">
        <f t="shared" si="4"/>
        <v>0</v>
      </c>
      <c r="F75" s="424"/>
      <c r="G75" s="424"/>
      <c r="H75" s="425"/>
      <c r="I75" s="6"/>
    </row>
    <row r="76" spans="1:9" ht="21" x14ac:dyDescent="0.25">
      <c r="A76" s="423"/>
      <c r="B76" s="424"/>
      <c r="C76" s="424"/>
      <c r="D76" s="424"/>
      <c r="E76" s="431">
        <f t="shared" si="4"/>
        <v>0</v>
      </c>
      <c r="F76" s="424"/>
      <c r="G76" s="424"/>
      <c r="H76" s="425"/>
      <c r="I76" s="6"/>
    </row>
    <row r="77" spans="1:9" ht="21" x14ac:dyDescent="0.25">
      <c r="A77" s="423"/>
      <c r="B77" s="424"/>
      <c r="C77" s="424"/>
      <c r="D77" s="424"/>
      <c r="E77" s="431">
        <f t="shared" si="4"/>
        <v>0</v>
      </c>
      <c r="F77" s="424"/>
      <c r="G77" s="424"/>
      <c r="H77" s="425"/>
      <c r="I77" s="6"/>
    </row>
    <row r="78" spans="1:9" ht="21" x14ac:dyDescent="0.25">
      <c r="A78" s="423"/>
      <c r="B78" s="424"/>
      <c r="C78" s="424"/>
      <c r="D78" s="424"/>
      <c r="E78" s="431">
        <f t="shared" si="4"/>
        <v>0</v>
      </c>
      <c r="F78" s="424"/>
      <c r="G78" s="424"/>
      <c r="H78" s="425"/>
      <c r="I78" s="6"/>
    </row>
    <row r="79" spans="1:9" ht="21" x14ac:dyDescent="0.25">
      <c r="A79" s="423"/>
      <c r="B79" s="424"/>
      <c r="C79" s="424"/>
      <c r="D79" s="424"/>
      <c r="E79" s="431">
        <f t="shared" si="4"/>
        <v>0</v>
      </c>
      <c r="F79" s="424"/>
      <c r="G79" s="424"/>
      <c r="H79" s="425"/>
      <c r="I79" s="6"/>
    </row>
    <row r="80" spans="1:9" ht="21" x14ac:dyDescent="0.25">
      <c r="A80" s="423"/>
      <c r="B80" s="424"/>
      <c r="C80" s="424"/>
      <c r="D80" s="424"/>
      <c r="E80" s="431">
        <f t="shared" si="4"/>
        <v>0</v>
      </c>
      <c r="F80" s="424"/>
      <c r="G80" s="424"/>
      <c r="H80" s="425"/>
      <c r="I80" s="6"/>
    </row>
    <row r="81" spans="1:9" ht="21" x14ac:dyDescent="0.25">
      <c r="A81" s="423"/>
      <c r="B81" s="424"/>
      <c r="C81" s="424"/>
      <c r="D81" s="424"/>
      <c r="E81" s="431">
        <f t="shared" si="4"/>
        <v>0</v>
      </c>
      <c r="F81" s="424"/>
      <c r="G81" s="424"/>
      <c r="H81" s="425"/>
      <c r="I81" s="6"/>
    </row>
    <row r="82" spans="1:9" ht="21" x14ac:dyDescent="0.25">
      <c r="A82" s="423"/>
      <c r="B82" s="424"/>
      <c r="C82" s="424"/>
      <c r="D82" s="424"/>
      <c r="E82" s="431">
        <f t="shared" si="4"/>
        <v>0</v>
      </c>
      <c r="F82" s="424"/>
      <c r="G82" s="424"/>
      <c r="H82" s="425"/>
      <c r="I82" s="6"/>
    </row>
    <row r="83" spans="1:9" ht="21" x14ac:dyDescent="0.25">
      <c r="A83" s="423"/>
      <c r="B83" s="424"/>
      <c r="C83" s="424"/>
      <c r="D83" s="424"/>
      <c r="E83" s="431">
        <f t="shared" si="4"/>
        <v>0</v>
      </c>
      <c r="F83" s="424"/>
      <c r="G83" s="424"/>
      <c r="H83" s="425"/>
      <c r="I83" s="6"/>
    </row>
    <row r="84" spans="1:9" ht="21" x14ac:dyDescent="0.25">
      <c r="A84" s="423"/>
      <c r="B84" s="424"/>
      <c r="C84" s="424"/>
      <c r="D84" s="424"/>
      <c r="E84" s="431">
        <f t="shared" si="4"/>
        <v>0</v>
      </c>
      <c r="F84" s="424"/>
      <c r="G84" s="424"/>
      <c r="H84" s="425"/>
      <c r="I84" s="6"/>
    </row>
    <row r="85" spans="1:9" ht="21" x14ac:dyDescent="0.25">
      <c r="A85" s="423"/>
      <c r="B85" s="424"/>
      <c r="C85" s="424"/>
      <c r="D85" s="424"/>
      <c r="E85" s="431">
        <f t="shared" si="4"/>
        <v>0</v>
      </c>
      <c r="F85" s="424"/>
      <c r="G85" s="424"/>
      <c r="H85" s="425"/>
      <c r="I85" s="6"/>
    </row>
    <row r="86" spans="1:9" ht="21" x14ac:dyDescent="0.25">
      <c r="A86" s="423"/>
      <c r="B86" s="424"/>
      <c r="C86" s="424"/>
      <c r="D86" s="424"/>
      <c r="E86" s="431">
        <f t="shared" si="4"/>
        <v>0</v>
      </c>
      <c r="F86" s="424"/>
      <c r="G86" s="424"/>
      <c r="H86" s="425"/>
      <c r="I86" s="6"/>
    </row>
    <row r="87" spans="1:9" ht="21" x14ac:dyDescent="0.25">
      <c r="A87" s="423"/>
      <c r="B87" s="424"/>
      <c r="C87" s="424"/>
      <c r="D87" s="424"/>
      <c r="E87" s="431">
        <f t="shared" si="4"/>
        <v>0</v>
      </c>
      <c r="F87" s="424"/>
      <c r="G87" s="424"/>
      <c r="H87" s="425"/>
      <c r="I87" s="6"/>
    </row>
    <row r="88" spans="1:9" ht="21" x14ac:dyDescent="0.25">
      <c r="A88" s="423"/>
      <c r="B88" s="424"/>
      <c r="C88" s="424"/>
      <c r="D88" s="424"/>
      <c r="E88" s="431">
        <f t="shared" si="4"/>
        <v>0</v>
      </c>
      <c r="F88" s="424"/>
      <c r="G88" s="424"/>
      <c r="H88" s="425"/>
      <c r="I88" s="6"/>
    </row>
    <row r="89" spans="1:9" ht="21" x14ac:dyDescent="0.25">
      <c r="A89" s="423"/>
      <c r="B89" s="424"/>
      <c r="C89" s="424"/>
      <c r="D89" s="424"/>
      <c r="E89" s="431">
        <f t="shared" si="4"/>
        <v>0</v>
      </c>
      <c r="F89" s="424"/>
      <c r="G89" s="424"/>
      <c r="H89" s="425"/>
      <c r="I89" s="6"/>
    </row>
    <row r="90" spans="1:9" ht="21" x14ac:dyDescent="0.25">
      <c r="A90" s="423"/>
      <c r="B90" s="424"/>
      <c r="C90" s="424"/>
      <c r="D90" s="424"/>
      <c r="E90" s="431">
        <f t="shared" si="4"/>
        <v>0</v>
      </c>
      <c r="F90" s="424"/>
      <c r="G90" s="424"/>
      <c r="H90" s="425"/>
      <c r="I90" s="6"/>
    </row>
    <row r="91" spans="1:9" ht="21" x14ac:dyDescent="0.25">
      <c r="A91" s="423"/>
      <c r="B91" s="424"/>
      <c r="C91" s="424"/>
      <c r="D91" s="424"/>
      <c r="E91" s="431">
        <f t="shared" si="4"/>
        <v>0</v>
      </c>
      <c r="F91" s="424"/>
      <c r="G91" s="424"/>
      <c r="H91" s="425"/>
      <c r="I91" s="6"/>
    </row>
    <row r="92" spans="1:9" ht="21" x14ac:dyDescent="0.25">
      <c r="A92" s="423"/>
      <c r="B92" s="424"/>
      <c r="C92" s="424"/>
      <c r="D92" s="424"/>
      <c r="E92" s="431">
        <f t="shared" si="4"/>
        <v>0</v>
      </c>
      <c r="F92" s="424"/>
      <c r="G92" s="424"/>
      <c r="H92" s="425"/>
      <c r="I92" s="6"/>
    </row>
    <row r="93" spans="1:9" ht="21" x14ac:dyDescent="0.25">
      <c r="A93" s="423"/>
      <c r="B93" s="424"/>
      <c r="C93" s="424"/>
      <c r="D93" s="424"/>
      <c r="E93" s="431">
        <f t="shared" si="4"/>
        <v>0</v>
      </c>
      <c r="F93" s="424"/>
      <c r="G93" s="424"/>
      <c r="H93" s="425"/>
      <c r="I93" s="6"/>
    </row>
    <row r="94" spans="1:9" ht="21" x14ac:dyDescent="0.25">
      <c r="A94" s="423"/>
      <c r="B94" s="424"/>
      <c r="C94" s="424"/>
      <c r="D94" s="424"/>
      <c r="E94" s="431">
        <f t="shared" si="4"/>
        <v>0</v>
      </c>
      <c r="F94" s="424"/>
      <c r="G94" s="424"/>
      <c r="H94" s="425"/>
      <c r="I94" s="6"/>
    </row>
    <row r="95" spans="1:9" ht="21" x14ac:dyDescent="0.25">
      <c r="A95" s="423"/>
      <c r="B95" s="424"/>
      <c r="C95" s="424"/>
      <c r="D95" s="424"/>
      <c r="E95" s="431">
        <f t="shared" si="4"/>
        <v>0</v>
      </c>
      <c r="F95" s="424"/>
      <c r="G95" s="424"/>
      <c r="H95" s="425"/>
      <c r="I95" s="6"/>
    </row>
    <row r="96" spans="1:9" ht="21" x14ac:dyDescent="0.25">
      <c r="A96" s="423"/>
      <c r="B96" s="424"/>
      <c r="C96" s="424"/>
      <c r="D96" s="424"/>
      <c r="E96" s="431">
        <f t="shared" si="4"/>
        <v>0</v>
      </c>
      <c r="F96" s="424"/>
      <c r="G96" s="424"/>
      <c r="H96" s="425"/>
      <c r="I96" s="6"/>
    </row>
    <row r="97" spans="1:9" ht="21" x14ac:dyDescent="0.25">
      <c r="A97" s="423"/>
      <c r="B97" s="424"/>
      <c r="C97" s="424"/>
      <c r="D97" s="424"/>
      <c r="E97" s="431">
        <f t="shared" si="4"/>
        <v>0</v>
      </c>
      <c r="F97" s="424"/>
      <c r="G97" s="424"/>
      <c r="H97" s="425"/>
      <c r="I97" s="6"/>
    </row>
    <row r="98" spans="1:9" ht="21" x14ac:dyDescent="0.25">
      <c r="A98" s="423"/>
      <c r="B98" s="424"/>
      <c r="C98" s="424"/>
      <c r="D98" s="424"/>
      <c r="E98" s="431">
        <f t="shared" si="4"/>
        <v>0</v>
      </c>
      <c r="F98" s="424"/>
      <c r="G98" s="424"/>
      <c r="H98" s="425"/>
      <c r="I98" s="6"/>
    </row>
    <row r="99" spans="1:9" ht="21" x14ac:dyDescent="0.25">
      <c r="A99" s="423"/>
      <c r="B99" s="424"/>
      <c r="C99" s="424"/>
      <c r="D99" s="424"/>
      <c r="E99" s="431">
        <f t="shared" si="4"/>
        <v>0</v>
      </c>
      <c r="F99" s="424"/>
      <c r="G99" s="424"/>
      <c r="H99" s="425"/>
      <c r="I99" s="6"/>
    </row>
    <row r="100" spans="1:9" ht="21" x14ac:dyDescent="0.25">
      <c r="A100" s="423"/>
      <c r="B100" s="424"/>
      <c r="C100" s="424"/>
      <c r="D100" s="424"/>
      <c r="E100" s="431">
        <f t="shared" ref="E100:E118" si="7">D100+C100+B100</f>
        <v>0</v>
      </c>
      <c r="F100" s="424"/>
      <c r="G100" s="424"/>
      <c r="H100" s="425"/>
      <c r="I100" s="6"/>
    </row>
    <row r="101" spans="1:9" ht="21" x14ac:dyDescent="0.25">
      <c r="A101" s="423"/>
      <c r="B101" s="424"/>
      <c r="C101" s="424"/>
      <c r="D101" s="424"/>
      <c r="E101" s="431">
        <f t="shared" si="7"/>
        <v>0</v>
      </c>
      <c r="F101" s="424"/>
      <c r="G101" s="424"/>
      <c r="H101" s="425"/>
      <c r="I101" s="6"/>
    </row>
    <row r="102" spans="1:9" ht="21" x14ac:dyDescent="0.25">
      <c r="A102" s="423"/>
      <c r="B102" s="424"/>
      <c r="C102" s="424"/>
      <c r="D102" s="424"/>
      <c r="E102" s="431">
        <f t="shared" si="7"/>
        <v>0</v>
      </c>
      <c r="F102" s="424"/>
      <c r="G102" s="424"/>
      <c r="H102" s="425"/>
      <c r="I102" s="6"/>
    </row>
    <row r="103" spans="1:9" ht="21" x14ac:dyDescent="0.25">
      <c r="A103" s="423"/>
      <c r="B103" s="424"/>
      <c r="C103" s="424"/>
      <c r="D103" s="424"/>
      <c r="E103" s="431">
        <f t="shared" si="7"/>
        <v>0</v>
      </c>
      <c r="F103" s="424"/>
      <c r="G103" s="424"/>
      <c r="H103" s="425"/>
      <c r="I103" s="6"/>
    </row>
    <row r="104" spans="1:9" ht="21" x14ac:dyDescent="0.25">
      <c r="A104" s="423"/>
      <c r="B104" s="424"/>
      <c r="C104" s="424"/>
      <c r="D104" s="424"/>
      <c r="E104" s="431">
        <f t="shared" si="7"/>
        <v>0</v>
      </c>
      <c r="F104" s="424"/>
      <c r="G104" s="424"/>
      <c r="H104" s="425"/>
      <c r="I104" s="6"/>
    </row>
    <row r="105" spans="1:9" ht="21" x14ac:dyDescent="0.25">
      <c r="A105" s="423"/>
      <c r="B105" s="424"/>
      <c r="C105" s="424"/>
      <c r="D105" s="424"/>
      <c r="E105" s="431">
        <f t="shared" si="7"/>
        <v>0</v>
      </c>
      <c r="F105" s="424"/>
      <c r="G105" s="424"/>
      <c r="H105" s="425"/>
      <c r="I105" s="6"/>
    </row>
    <row r="106" spans="1:9" ht="21" x14ac:dyDescent="0.25">
      <c r="A106" s="423"/>
      <c r="B106" s="424"/>
      <c r="C106" s="424"/>
      <c r="D106" s="424"/>
      <c r="E106" s="431">
        <f t="shared" si="7"/>
        <v>0</v>
      </c>
      <c r="F106" s="424"/>
      <c r="G106" s="424"/>
      <c r="H106" s="425"/>
      <c r="I106" s="6"/>
    </row>
    <row r="107" spans="1:9" ht="21" x14ac:dyDescent="0.25">
      <c r="A107" s="423"/>
      <c r="B107" s="424"/>
      <c r="C107" s="424"/>
      <c r="D107" s="424"/>
      <c r="E107" s="431">
        <f t="shared" si="7"/>
        <v>0</v>
      </c>
      <c r="F107" s="424"/>
      <c r="G107" s="424"/>
      <c r="H107" s="425"/>
      <c r="I107" s="6"/>
    </row>
    <row r="108" spans="1:9" ht="21" x14ac:dyDescent="0.25">
      <c r="A108" s="423"/>
      <c r="B108" s="424"/>
      <c r="C108" s="424"/>
      <c r="D108" s="424"/>
      <c r="E108" s="431">
        <f t="shared" si="7"/>
        <v>0</v>
      </c>
      <c r="F108" s="424"/>
      <c r="G108" s="424"/>
      <c r="H108" s="425"/>
      <c r="I108" s="6"/>
    </row>
    <row r="109" spans="1:9" ht="21" x14ac:dyDescent="0.25">
      <c r="A109" s="423"/>
      <c r="B109" s="424"/>
      <c r="C109" s="424"/>
      <c r="D109" s="424"/>
      <c r="E109" s="431">
        <f t="shared" si="7"/>
        <v>0</v>
      </c>
      <c r="F109" s="424"/>
      <c r="G109" s="424"/>
      <c r="H109" s="425"/>
      <c r="I109" s="6"/>
    </row>
    <row r="110" spans="1:9" ht="21" x14ac:dyDescent="0.25">
      <c r="A110" s="423"/>
      <c r="B110" s="424"/>
      <c r="C110" s="424"/>
      <c r="D110" s="424"/>
      <c r="E110" s="431">
        <f t="shared" si="7"/>
        <v>0</v>
      </c>
      <c r="F110" s="424"/>
      <c r="G110" s="424"/>
      <c r="H110" s="425"/>
      <c r="I110" s="6"/>
    </row>
    <row r="111" spans="1:9" ht="21" x14ac:dyDescent="0.25">
      <c r="A111" s="423"/>
      <c r="B111" s="424"/>
      <c r="C111" s="424"/>
      <c r="D111" s="424"/>
      <c r="E111" s="431">
        <f t="shared" si="7"/>
        <v>0</v>
      </c>
      <c r="F111" s="424"/>
      <c r="G111" s="424"/>
      <c r="H111" s="425"/>
      <c r="I111" s="6"/>
    </row>
    <row r="112" spans="1:9" ht="21" x14ac:dyDescent="0.25">
      <c r="A112" s="423"/>
      <c r="B112" s="424"/>
      <c r="C112" s="424"/>
      <c r="D112" s="424"/>
      <c r="E112" s="431">
        <f t="shared" si="7"/>
        <v>0</v>
      </c>
      <c r="F112" s="424"/>
      <c r="G112" s="424"/>
      <c r="H112" s="425"/>
      <c r="I112" s="6"/>
    </row>
    <row r="113" spans="1:9" ht="21" x14ac:dyDescent="0.25">
      <c r="A113" s="423"/>
      <c r="B113" s="424"/>
      <c r="C113" s="424"/>
      <c r="D113" s="424"/>
      <c r="E113" s="431">
        <f t="shared" si="7"/>
        <v>0</v>
      </c>
      <c r="F113" s="424"/>
      <c r="G113" s="424"/>
      <c r="H113" s="425"/>
      <c r="I113" s="6"/>
    </row>
    <row r="114" spans="1:9" ht="21" x14ac:dyDescent="0.25">
      <c r="A114" s="423"/>
      <c r="B114" s="424"/>
      <c r="C114" s="424"/>
      <c r="D114" s="424"/>
      <c r="E114" s="431">
        <f t="shared" si="7"/>
        <v>0</v>
      </c>
      <c r="F114" s="424"/>
      <c r="G114" s="424"/>
      <c r="H114" s="425"/>
      <c r="I114" s="6"/>
    </row>
    <row r="115" spans="1:9" ht="21" x14ac:dyDescent="0.25">
      <c r="A115" s="423"/>
      <c r="B115" s="424"/>
      <c r="C115" s="424"/>
      <c r="D115" s="424"/>
      <c r="E115" s="431">
        <f t="shared" si="7"/>
        <v>0</v>
      </c>
      <c r="F115" s="424"/>
      <c r="G115" s="424"/>
      <c r="H115" s="425"/>
      <c r="I115" s="6"/>
    </row>
    <row r="116" spans="1:9" ht="21" x14ac:dyDescent="0.25">
      <c r="A116" s="423"/>
      <c r="B116" s="424"/>
      <c r="C116" s="424"/>
      <c r="D116" s="424"/>
      <c r="E116" s="431">
        <f t="shared" si="7"/>
        <v>0</v>
      </c>
      <c r="F116" s="424"/>
      <c r="G116" s="424"/>
      <c r="H116" s="425"/>
      <c r="I116" s="6"/>
    </row>
    <row r="117" spans="1:9" ht="21" x14ac:dyDescent="0.25">
      <c r="A117" s="423"/>
      <c r="B117" s="424"/>
      <c r="C117" s="424"/>
      <c r="D117" s="424"/>
      <c r="E117" s="431">
        <f t="shared" si="7"/>
        <v>0</v>
      </c>
      <c r="F117" s="424"/>
      <c r="G117" s="424"/>
      <c r="H117" s="425"/>
      <c r="I117" s="6"/>
    </row>
    <row r="118" spans="1:9" ht="21" x14ac:dyDescent="0.25">
      <c r="A118" s="423"/>
      <c r="B118" s="424"/>
      <c r="C118" s="424"/>
      <c r="D118" s="424"/>
      <c r="E118" s="431">
        <f t="shared" si="7"/>
        <v>0</v>
      </c>
      <c r="F118" s="424"/>
      <c r="G118" s="424"/>
      <c r="H118" s="425"/>
      <c r="I118" s="6"/>
    </row>
    <row r="119" spans="1:9" ht="21" x14ac:dyDescent="0.25">
      <c r="A119" s="423"/>
      <c r="B119" s="424"/>
      <c r="C119" s="424"/>
      <c r="D119" s="424"/>
      <c r="E119" s="424"/>
      <c r="F119" s="424"/>
      <c r="G119" s="424"/>
      <c r="H119" s="425"/>
      <c r="I119" s="6"/>
    </row>
    <row r="120" spans="1:9" ht="21" x14ac:dyDescent="0.25">
      <c r="A120" s="423"/>
      <c r="B120" s="424"/>
      <c r="C120" s="424"/>
      <c r="D120" s="424"/>
      <c r="E120" s="424"/>
      <c r="F120" s="424"/>
      <c r="G120" s="424"/>
      <c r="H120" s="425"/>
      <c r="I120" s="6"/>
    </row>
    <row r="121" spans="1:9" ht="21" x14ac:dyDescent="0.25">
      <c r="A121" s="423"/>
      <c r="B121" s="424"/>
      <c r="C121" s="424"/>
      <c r="D121" s="424"/>
      <c r="E121" s="424"/>
      <c r="F121" s="424"/>
      <c r="G121" s="424"/>
      <c r="H121" s="425"/>
      <c r="I121" s="6"/>
    </row>
    <row r="122" spans="1:9" ht="21" x14ac:dyDescent="0.25">
      <c r="A122" s="423"/>
      <c r="B122" s="424"/>
      <c r="C122" s="424"/>
      <c r="D122" s="424"/>
      <c r="E122" s="424"/>
      <c r="F122" s="424"/>
      <c r="G122" s="424"/>
      <c r="H122" s="425"/>
      <c r="I122" s="6"/>
    </row>
    <row r="123" spans="1:9" ht="21" x14ac:dyDescent="0.25">
      <c r="A123" s="423"/>
      <c r="B123" s="424"/>
      <c r="C123" s="424"/>
      <c r="D123" s="424"/>
      <c r="E123" s="424"/>
      <c r="F123" s="424"/>
      <c r="G123" s="424"/>
      <c r="H123" s="425"/>
      <c r="I123" s="6"/>
    </row>
    <row r="124" spans="1:9" ht="21" x14ac:dyDescent="0.25">
      <c r="A124" s="423"/>
      <c r="B124" s="424"/>
      <c r="C124" s="424"/>
      <c r="D124" s="424"/>
      <c r="E124" s="424"/>
      <c r="F124" s="424"/>
      <c r="G124" s="424"/>
      <c r="H124" s="425"/>
      <c r="I124" s="6"/>
    </row>
    <row r="125" spans="1:9" ht="21" x14ac:dyDescent="0.25">
      <c r="A125" s="423"/>
      <c r="B125" s="424"/>
      <c r="C125" s="424"/>
      <c r="D125" s="424"/>
      <c r="E125" s="424"/>
      <c r="F125" s="424"/>
      <c r="G125" s="424"/>
      <c r="H125" s="425"/>
      <c r="I125" s="6"/>
    </row>
    <row r="126" spans="1:9" ht="21" x14ac:dyDescent="0.25">
      <c r="A126" s="423"/>
      <c r="B126" s="424"/>
      <c r="C126" s="424"/>
      <c r="D126" s="424"/>
      <c r="E126" s="424"/>
      <c r="F126" s="424"/>
      <c r="G126" s="424"/>
      <c r="H126" s="425"/>
      <c r="I126" s="6"/>
    </row>
    <row r="127" spans="1:9" ht="21" x14ac:dyDescent="0.25">
      <c r="A127" s="423"/>
      <c r="B127" s="424"/>
      <c r="C127" s="424"/>
      <c r="D127" s="424"/>
      <c r="E127" s="424"/>
      <c r="F127" s="424"/>
      <c r="G127" s="424"/>
      <c r="H127" s="425"/>
      <c r="I127" s="6"/>
    </row>
    <row r="128" spans="1:9" ht="21" x14ac:dyDescent="0.25">
      <c r="A128" s="423"/>
      <c r="B128" s="424"/>
      <c r="C128" s="424"/>
      <c r="D128" s="424"/>
      <c r="E128" s="424"/>
      <c r="F128" s="424"/>
      <c r="G128" s="424"/>
      <c r="H128" s="425"/>
      <c r="I128" s="6"/>
    </row>
    <row r="129" spans="1:9" ht="21" x14ac:dyDescent="0.25">
      <c r="A129" s="423"/>
      <c r="B129" s="424"/>
      <c r="C129" s="424"/>
      <c r="D129" s="424"/>
      <c r="E129" s="424"/>
      <c r="F129" s="424"/>
      <c r="G129" s="424"/>
      <c r="H129" s="425"/>
      <c r="I129" s="6"/>
    </row>
    <row r="130" spans="1:9" ht="21" x14ac:dyDescent="0.25">
      <c r="A130" s="423"/>
      <c r="B130" s="424"/>
      <c r="C130" s="424"/>
      <c r="D130" s="424"/>
      <c r="E130" s="424"/>
      <c r="F130" s="424"/>
      <c r="G130" s="424"/>
      <c r="H130" s="425"/>
      <c r="I130" s="6"/>
    </row>
    <row r="131" spans="1:9" ht="21" x14ac:dyDescent="0.25">
      <c r="A131" s="423"/>
      <c r="B131" s="424"/>
      <c r="C131" s="424"/>
      <c r="D131" s="424"/>
      <c r="E131" s="424"/>
      <c r="F131" s="424"/>
      <c r="G131" s="424"/>
      <c r="H131" s="425"/>
      <c r="I131" s="6"/>
    </row>
    <row r="132" spans="1:9" ht="21" x14ac:dyDescent="0.25">
      <c r="A132" s="423"/>
      <c r="B132" s="424"/>
      <c r="C132" s="424"/>
      <c r="D132" s="424"/>
      <c r="E132" s="424"/>
      <c r="F132" s="424"/>
      <c r="G132" s="424"/>
      <c r="H132" s="425"/>
      <c r="I132" s="6"/>
    </row>
    <row r="133" spans="1:9" ht="21" x14ac:dyDescent="0.25">
      <c r="A133" s="423"/>
      <c r="B133" s="424"/>
      <c r="C133" s="424"/>
      <c r="D133" s="424"/>
      <c r="E133" s="424"/>
      <c r="F133" s="424"/>
      <c r="G133" s="424"/>
      <c r="H133" s="425"/>
      <c r="I133" s="6"/>
    </row>
    <row r="134" spans="1:9" ht="21" x14ac:dyDescent="0.25">
      <c r="A134" s="423"/>
      <c r="B134" s="424"/>
      <c r="C134" s="424"/>
      <c r="D134" s="424"/>
      <c r="E134" s="424"/>
      <c r="F134" s="424"/>
      <c r="G134" s="424"/>
      <c r="H134" s="425"/>
      <c r="I134" s="6"/>
    </row>
    <row r="135" spans="1:9" ht="21" x14ac:dyDescent="0.25">
      <c r="A135" s="423"/>
      <c r="B135" s="424"/>
      <c r="C135" s="424"/>
      <c r="D135" s="424"/>
      <c r="E135" s="424"/>
      <c r="F135" s="424"/>
      <c r="G135" s="424"/>
      <c r="H135" s="425"/>
      <c r="I135" s="6"/>
    </row>
    <row r="136" spans="1:9" ht="21" x14ac:dyDescent="0.25">
      <c r="A136" s="423"/>
      <c r="B136" s="424"/>
      <c r="C136" s="424"/>
      <c r="D136" s="424"/>
      <c r="E136" s="424"/>
      <c r="F136" s="424"/>
      <c r="G136" s="424"/>
      <c r="H136" s="425"/>
      <c r="I136" s="6"/>
    </row>
    <row r="137" spans="1:9" ht="21" x14ac:dyDescent="0.25">
      <c r="A137" s="423"/>
      <c r="B137" s="424"/>
      <c r="C137" s="424"/>
      <c r="D137" s="424"/>
      <c r="E137" s="424"/>
      <c r="F137" s="424"/>
      <c r="G137" s="424"/>
      <c r="H137" s="425"/>
      <c r="I137" s="6"/>
    </row>
    <row r="138" spans="1:9" ht="21" x14ac:dyDescent="0.25">
      <c r="A138" s="423"/>
      <c r="B138" s="424"/>
      <c r="C138" s="424"/>
      <c r="D138" s="424"/>
      <c r="E138" s="424"/>
      <c r="F138" s="424"/>
      <c r="G138" s="424"/>
      <c r="H138" s="425"/>
      <c r="I138" s="6"/>
    </row>
    <row r="139" spans="1:9" ht="21" x14ac:dyDescent="0.25">
      <c r="A139" s="423"/>
      <c r="B139" s="424"/>
      <c r="C139" s="424"/>
      <c r="D139" s="424"/>
      <c r="E139" s="424"/>
      <c r="F139" s="424"/>
      <c r="G139" s="424"/>
      <c r="H139" s="425"/>
      <c r="I139" s="6"/>
    </row>
    <row r="140" spans="1:9" ht="21" x14ac:dyDescent="0.25">
      <c r="A140" s="423"/>
      <c r="B140" s="424"/>
      <c r="C140" s="424"/>
      <c r="D140" s="424"/>
      <c r="E140" s="424"/>
      <c r="F140" s="424"/>
      <c r="G140" s="424"/>
      <c r="H140" s="425"/>
      <c r="I140" s="6"/>
    </row>
    <row r="141" spans="1:9" ht="21" x14ac:dyDescent="0.25">
      <c r="A141" s="423"/>
      <c r="B141" s="424"/>
      <c r="C141" s="424"/>
      <c r="D141" s="424"/>
      <c r="E141" s="424"/>
      <c r="F141" s="424"/>
      <c r="G141" s="424"/>
      <c r="H141" s="425"/>
      <c r="I141" s="6"/>
    </row>
    <row r="142" spans="1:9" ht="21" x14ac:dyDescent="0.25">
      <c r="A142" s="423"/>
      <c r="B142" s="424"/>
      <c r="C142" s="424"/>
      <c r="D142" s="424"/>
      <c r="E142" s="424"/>
      <c r="F142" s="424"/>
      <c r="G142" s="424"/>
      <c r="H142" s="425"/>
      <c r="I142" s="6"/>
    </row>
    <row r="143" spans="1:9" ht="21" x14ac:dyDescent="0.25">
      <c r="A143" s="423"/>
      <c r="B143" s="424"/>
      <c r="C143" s="424"/>
      <c r="D143" s="424"/>
      <c r="E143" s="424"/>
      <c r="F143" s="424"/>
      <c r="G143" s="424"/>
      <c r="H143" s="425"/>
      <c r="I143" s="6"/>
    </row>
    <row r="144" spans="1:9" ht="21" x14ac:dyDescent="0.25">
      <c r="A144" s="423"/>
      <c r="B144" s="424"/>
      <c r="C144" s="424"/>
      <c r="D144" s="424"/>
      <c r="E144" s="424"/>
      <c r="F144" s="424"/>
      <c r="G144" s="424"/>
      <c r="H144" s="425"/>
      <c r="I144" s="6"/>
    </row>
    <row r="145" spans="1:9" ht="21" x14ac:dyDescent="0.25">
      <c r="A145" s="423"/>
      <c r="B145" s="424"/>
      <c r="C145" s="424"/>
      <c r="D145" s="424"/>
      <c r="E145" s="424"/>
      <c r="F145" s="424"/>
      <c r="G145" s="424"/>
      <c r="H145" s="425"/>
      <c r="I145" s="6"/>
    </row>
    <row r="146" spans="1:9" ht="21" x14ac:dyDescent="0.25">
      <c r="A146" s="423"/>
      <c r="B146" s="424"/>
      <c r="C146" s="424"/>
      <c r="D146" s="424"/>
      <c r="E146" s="424"/>
      <c r="F146" s="424"/>
      <c r="G146" s="424"/>
      <c r="H146" s="425"/>
      <c r="I146" s="6"/>
    </row>
    <row r="147" spans="1:9" ht="21" x14ac:dyDescent="0.25">
      <c r="A147" s="423"/>
      <c r="B147" s="424"/>
      <c r="C147" s="424"/>
      <c r="D147" s="424"/>
      <c r="E147" s="424"/>
      <c r="F147" s="424"/>
      <c r="G147" s="424"/>
      <c r="H147" s="425"/>
      <c r="I147" s="6"/>
    </row>
    <row r="148" spans="1:9" ht="21" x14ac:dyDescent="0.25">
      <c r="A148" s="423"/>
      <c r="B148" s="424"/>
      <c r="C148" s="424"/>
      <c r="D148" s="424"/>
      <c r="E148" s="424"/>
      <c r="F148" s="424"/>
      <c r="G148" s="424"/>
      <c r="H148" s="425"/>
      <c r="I148" s="6"/>
    </row>
    <row r="149" spans="1:9" ht="21" x14ac:dyDescent="0.25">
      <c r="A149" s="423"/>
      <c r="B149" s="424"/>
      <c r="C149" s="424"/>
      <c r="D149" s="424"/>
      <c r="E149" s="424"/>
      <c r="F149" s="424"/>
      <c r="G149" s="424"/>
      <c r="H149" s="425"/>
      <c r="I149" s="6"/>
    </row>
    <row r="150" spans="1:9" ht="21" x14ac:dyDescent="0.25">
      <c r="A150" s="423"/>
      <c r="B150" s="424"/>
      <c r="C150" s="424"/>
      <c r="D150" s="424"/>
      <c r="E150" s="424"/>
      <c r="F150" s="424"/>
      <c r="G150" s="424"/>
      <c r="H150" s="425"/>
      <c r="I150" s="6"/>
    </row>
    <row r="151" spans="1:9" ht="21" x14ac:dyDescent="0.25">
      <c r="A151" s="423"/>
      <c r="B151" s="424"/>
      <c r="C151" s="424"/>
      <c r="D151" s="424"/>
      <c r="E151" s="424"/>
      <c r="F151" s="424"/>
      <c r="G151" s="424"/>
      <c r="H151" s="425"/>
      <c r="I151" s="6"/>
    </row>
    <row r="152" spans="1:9" ht="21" x14ac:dyDescent="0.25">
      <c r="A152" s="423"/>
      <c r="B152" s="424"/>
      <c r="C152" s="424"/>
      <c r="D152" s="424"/>
      <c r="E152" s="424"/>
      <c r="F152" s="424"/>
      <c r="G152" s="424"/>
      <c r="H152" s="425"/>
      <c r="I152" s="6"/>
    </row>
    <row r="153" spans="1:9" ht="21" x14ac:dyDescent="0.25">
      <c r="A153" s="423"/>
      <c r="B153" s="424"/>
      <c r="C153" s="424"/>
      <c r="D153" s="424"/>
      <c r="E153" s="424"/>
      <c r="F153" s="424"/>
      <c r="G153" s="424"/>
      <c r="H153" s="425"/>
      <c r="I153" s="6"/>
    </row>
    <row r="154" spans="1:9" ht="21" x14ac:dyDescent="0.25">
      <c r="A154" s="423"/>
      <c r="B154" s="424"/>
      <c r="C154" s="424"/>
      <c r="D154" s="424"/>
      <c r="E154" s="424"/>
      <c r="F154" s="424"/>
      <c r="G154" s="424"/>
      <c r="H154" s="425"/>
      <c r="I154" s="21"/>
    </row>
    <row r="155" spans="1:9" ht="21" x14ac:dyDescent="0.25">
      <c r="A155" s="423"/>
      <c r="B155" s="424"/>
      <c r="C155" s="424"/>
      <c r="D155" s="424"/>
      <c r="E155" s="424"/>
      <c r="F155" s="424"/>
      <c r="G155" s="424"/>
      <c r="H155" s="425"/>
      <c r="I155" s="21"/>
    </row>
    <row r="156" spans="1:9" ht="21" x14ac:dyDescent="0.25">
      <c r="A156" s="423"/>
      <c r="B156" s="424"/>
      <c r="C156" s="424"/>
      <c r="D156" s="424"/>
      <c r="E156" s="424"/>
      <c r="F156" s="424"/>
      <c r="G156" s="424"/>
      <c r="H156" s="425"/>
      <c r="I156" s="21"/>
    </row>
    <row r="157" spans="1:9" ht="21" x14ac:dyDescent="0.25">
      <c r="A157" s="423"/>
      <c r="B157" s="424"/>
      <c r="C157" s="424"/>
      <c r="D157" s="424"/>
      <c r="E157" s="424"/>
      <c r="F157" s="424"/>
      <c r="G157" s="424"/>
      <c r="H157" s="425"/>
      <c r="I157" s="21"/>
    </row>
    <row r="158" spans="1:9" ht="21" x14ac:dyDescent="0.25">
      <c r="A158" s="423"/>
      <c r="B158" s="424"/>
      <c r="C158" s="424"/>
      <c r="D158" s="424"/>
      <c r="E158" s="424"/>
      <c r="F158" s="424"/>
      <c r="G158" s="424"/>
      <c r="H158" s="425"/>
      <c r="I158" s="21"/>
    </row>
    <row r="159" spans="1:9" ht="21" x14ac:dyDescent="0.25">
      <c r="A159" s="423"/>
      <c r="B159" s="424"/>
      <c r="C159" s="424"/>
      <c r="D159" s="424"/>
      <c r="E159" s="424"/>
      <c r="F159" s="424"/>
      <c r="G159" s="424"/>
      <c r="H159" s="425"/>
      <c r="I159" s="21"/>
    </row>
    <row r="160" spans="1:9" ht="21" x14ac:dyDescent="0.25">
      <c r="A160" s="423"/>
      <c r="B160" s="424"/>
      <c r="C160" s="424"/>
      <c r="D160" s="424"/>
      <c r="E160" s="424"/>
      <c r="F160" s="424"/>
      <c r="G160" s="424"/>
      <c r="H160" s="425"/>
      <c r="I160" s="21"/>
    </row>
    <row r="161" spans="1:9" ht="21" x14ac:dyDescent="0.25">
      <c r="A161" s="423"/>
      <c r="B161" s="424"/>
      <c r="C161" s="424"/>
      <c r="D161" s="424"/>
      <c r="E161" s="424"/>
      <c r="F161" s="424"/>
      <c r="G161" s="424"/>
      <c r="H161" s="425"/>
      <c r="I161" s="21"/>
    </row>
    <row r="162" spans="1:9" ht="21" x14ac:dyDescent="0.25">
      <c r="A162" s="423"/>
      <c r="B162" s="424"/>
      <c r="C162" s="424"/>
      <c r="D162" s="424"/>
      <c r="E162" s="424"/>
      <c r="F162" s="424"/>
      <c r="G162" s="424"/>
      <c r="H162" s="425"/>
      <c r="I162" s="21"/>
    </row>
    <row r="163" spans="1:9" ht="21" x14ac:dyDescent="0.25">
      <c r="A163" s="423"/>
      <c r="B163" s="424"/>
      <c r="C163" s="424"/>
      <c r="D163" s="424"/>
      <c r="E163" s="424"/>
      <c r="F163" s="424"/>
      <c r="G163" s="424"/>
      <c r="H163" s="425"/>
      <c r="I163" s="21"/>
    </row>
    <row r="164" spans="1:9" ht="21" x14ac:dyDescent="0.25">
      <c r="A164" s="423"/>
      <c r="B164" s="424"/>
      <c r="C164" s="424"/>
      <c r="D164" s="424"/>
      <c r="E164" s="424"/>
      <c r="F164" s="424"/>
      <c r="G164" s="424"/>
      <c r="H164" s="425"/>
      <c r="I164" s="21"/>
    </row>
    <row r="165" spans="1:9" ht="21" x14ac:dyDescent="0.25">
      <c r="A165" s="423"/>
      <c r="B165" s="424"/>
      <c r="C165" s="424"/>
      <c r="D165" s="424"/>
      <c r="E165" s="424"/>
      <c r="F165" s="424"/>
      <c r="G165" s="424"/>
      <c r="H165" s="425"/>
      <c r="I165" s="21"/>
    </row>
    <row r="166" spans="1:9" ht="21" x14ac:dyDescent="0.25">
      <c r="A166" s="423"/>
      <c r="B166" s="424"/>
      <c r="C166" s="424"/>
      <c r="D166" s="424"/>
      <c r="E166" s="424"/>
      <c r="F166" s="424"/>
      <c r="G166" s="424"/>
      <c r="H166" s="425"/>
      <c r="I166" s="21"/>
    </row>
    <row r="167" spans="1:9" ht="21" x14ac:dyDescent="0.25">
      <c r="A167" s="423"/>
      <c r="B167" s="424"/>
      <c r="C167" s="424"/>
      <c r="D167" s="424"/>
      <c r="E167" s="424"/>
      <c r="F167" s="424"/>
      <c r="G167" s="424"/>
      <c r="H167" s="425"/>
      <c r="I167" s="21"/>
    </row>
    <row r="168" spans="1:9" ht="21" x14ac:dyDescent="0.25">
      <c r="A168" s="423"/>
      <c r="B168" s="424"/>
      <c r="C168" s="424"/>
      <c r="D168" s="424"/>
      <c r="E168" s="424"/>
      <c r="F168" s="424"/>
      <c r="G168" s="424"/>
      <c r="H168" s="425"/>
      <c r="I168" s="21"/>
    </row>
    <row r="169" spans="1:9" ht="21" x14ac:dyDescent="0.25">
      <c r="A169" s="423"/>
      <c r="B169" s="424"/>
      <c r="C169" s="424"/>
      <c r="D169" s="424"/>
      <c r="E169" s="424"/>
      <c r="F169" s="424"/>
      <c r="G169" s="424"/>
      <c r="H169" s="425"/>
      <c r="I169" s="21"/>
    </row>
    <row r="170" spans="1:9" ht="21" x14ac:dyDescent="0.25">
      <c r="A170" s="423"/>
      <c r="B170" s="424"/>
      <c r="C170" s="424"/>
      <c r="D170" s="424"/>
      <c r="E170" s="424"/>
      <c r="F170" s="424"/>
      <c r="G170" s="424"/>
      <c r="H170" s="425"/>
      <c r="I170" s="21"/>
    </row>
    <row r="171" spans="1:9" ht="21" x14ac:dyDescent="0.25">
      <c r="A171" s="423"/>
      <c r="B171" s="424"/>
      <c r="C171" s="424"/>
      <c r="D171" s="424"/>
      <c r="E171" s="424"/>
      <c r="F171" s="424"/>
      <c r="G171" s="424"/>
      <c r="H171" s="425"/>
      <c r="I171" s="21"/>
    </row>
    <row r="172" spans="1:9" ht="21" x14ac:dyDescent="0.25">
      <c r="A172" s="423"/>
      <c r="B172" s="424"/>
      <c r="C172" s="424"/>
      <c r="D172" s="424"/>
      <c r="E172" s="424"/>
      <c r="F172" s="424"/>
      <c r="G172" s="424"/>
      <c r="H172" s="425"/>
      <c r="I172" s="21"/>
    </row>
    <row r="173" spans="1:9" ht="21" x14ac:dyDescent="0.25">
      <c r="A173" s="423"/>
      <c r="B173" s="424"/>
      <c r="C173" s="424"/>
      <c r="D173" s="424"/>
      <c r="E173" s="424"/>
      <c r="F173" s="424"/>
      <c r="G173" s="424"/>
      <c r="H173" s="425"/>
      <c r="I173" s="21"/>
    </row>
    <row r="174" spans="1:9" ht="21" x14ac:dyDescent="0.25">
      <c r="A174" s="423"/>
      <c r="B174" s="424"/>
      <c r="C174" s="424"/>
      <c r="D174" s="424"/>
      <c r="E174" s="424"/>
      <c r="F174" s="424"/>
      <c r="G174" s="424"/>
      <c r="H174" s="425"/>
      <c r="I174" s="21"/>
    </row>
    <row r="175" spans="1:9" ht="21" x14ac:dyDescent="0.25">
      <c r="A175" s="423"/>
      <c r="B175" s="424"/>
      <c r="C175" s="424"/>
      <c r="D175" s="424"/>
      <c r="E175" s="424"/>
      <c r="F175" s="424"/>
      <c r="G175" s="424"/>
      <c r="H175" s="425"/>
      <c r="I175" s="21"/>
    </row>
    <row r="176" spans="1:9" ht="21" x14ac:dyDescent="0.25">
      <c r="A176" s="423"/>
      <c r="B176" s="424"/>
      <c r="C176" s="424"/>
      <c r="D176" s="424"/>
      <c r="E176" s="424"/>
      <c r="F176" s="424"/>
      <c r="G176" s="424"/>
      <c r="H176" s="425"/>
      <c r="I176" s="21"/>
    </row>
    <row r="177" spans="1:9" ht="21" x14ac:dyDescent="0.25">
      <c r="A177" s="423"/>
      <c r="B177" s="424"/>
      <c r="C177" s="424"/>
      <c r="D177" s="424"/>
      <c r="E177" s="424"/>
      <c r="F177" s="424"/>
      <c r="G177" s="424"/>
      <c r="H177" s="425"/>
      <c r="I177" s="21"/>
    </row>
    <row r="178" spans="1:9" ht="21" x14ac:dyDescent="0.25">
      <c r="A178" s="423"/>
      <c r="B178" s="424"/>
      <c r="C178" s="424"/>
      <c r="D178" s="424"/>
      <c r="E178" s="424"/>
      <c r="F178" s="424"/>
      <c r="G178" s="424"/>
      <c r="H178" s="425"/>
      <c r="I178" s="21"/>
    </row>
    <row r="179" spans="1:9" ht="21" x14ac:dyDescent="0.25">
      <c r="A179" s="423"/>
      <c r="B179" s="424"/>
      <c r="C179" s="424"/>
      <c r="D179" s="424"/>
      <c r="E179" s="424"/>
      <c r="F179" s="424"/>
      <c r="G179" s="424"/>
      <c r="H179" s="425"/>
      <c r="I179" s="21"/>
    </row>
    <row r="180" spans="1:9" ht="21" x14ac:dyDescent="0.25">
      <c r="A180" s="423"/>
      <c r="B180" s="424"/>
      <c r="C180" s="424"/>
      <c r="D180" s="424"/>
      <c r="E180" s="424"/>
      <c r="F180" s="424"/>
      <c r="G180" s="424"/>
      <c r="H180" s="425"/>
      <c r="I180" s="21"/>
    </row>
    <row r="181" spans="1:9" ht="21" x14ac:dyDescent="0.25">
      <c r="A181" s="423"/>
      <c r="B181" s="424"/>
      <c r="C181" s="424"/>
      <c r="D181" s="424"/>
      <c r="E181" s="424"/>
      <c r="F181" s="424"/>
      <c r="G181" s="424"/>
      <c r="H181" s="425"/>
      <c r="I181" s="21"/>
    </row>
    <row r="182" spans="1:9" ht="21" x14ac:dyDescent="0.25">
      <c r="A182" s="423"/>
      <c r="B182" s="424"/>
      <c r="C182" s="424"/>
      <c r="D182" s="424"/>
      <c r="E182" s="424"/>
      <c r="F182" s="424"/>
      <c r="G182" s="424"/>
      <c r="H182" s="425"/>
      <c r="I182" s="21"/>
    </row>
    <row r="183" spans="1:9" ht="21" x14ac:dyDescent="0.25">
      <c r="A183" s="423"/>
      <c r="B183" s="424"/>
      <c r="C183" s="424"/>
      <c r="D183" s="424"/>
      <c r="E183" s="424"/>
      <c r="F183" s="424"/>
      <c r="G183" s="424"/>
      <c r="H183" s="425"/>
      <c r="I183" s="21"/>
    </row>
    <row r="184" spans="1:9" ht="21" x14ac:dyDescent="0.25">
      <c r="A184" s="423"/>
      <c r="B184" s="424"/>
      <c r="C184" s="424"/>
      <c r="D184" s="424"/>
      <c r="E184" s="424"/>
      <c r="F184" s="424"/>
      <c r="G184" s="424"/>
      <c r="H184" s="425"/>
      <c r="I184" s="21"/>
    </row>
    <row r="185" spans="1:9" ht="21" x14ac:dyDescent="0.25">
      <c r="A185" s="423"/>
      <c r="B185" s="424"/>
      <c r="C185" s="424"/>
      <c r="D185" s="424"/>
      <c r="E185" s="424"/>
      <c r="F185" s="424"/>
      <c r="G185" s="424"/>
      <c r="H185" s="425"/>
      <c r="I185" s="21"/>
    </row>
    <row r="186" spans="1:9" ht="21" x14ac:dyDescent="0.25">
      <c r="A186" s="423"/>
      <c r="B186" s="424"/>
      <c r="C186" s="424"/>
      <c r="D186" s="424"/>
      <c r="E186" s="424"/>
      <c r="F186" s="424"/>
      <c r="G186" s="424"/>
      <c r="H186" s="425"/>
      <c r="I186" s="21"/>
    </row>
    <row r="187" spans="1:9" ht="21" x14ac:dyDescent="0.25">
      <c r="A187" s="423"/>
      <c r="B187" s="424"/>
      <c r="C187" s="424"/>
      <c r="D187" s="424"/>
      <c r="E187" s="424"/>
      <c r="F187" s="424"/>
      <c r="G187" s="424"/>
      <c r="H187" s="425"/>
      <c r="I187" s="21"/>
    </row>
    <row r="188" spans="1:9" ht="21" x14ac:dyDescent="0.25">
      <c r="A188" s="423"/>
      <c r="B188" s="424"/>
      <c r="C188" s="424"/>
      <c r="D188" s="424"/>
      <c r="E188" s="424"/>
      <c r="F188" s="424"/>
      <c r="G188" s="424"/>
      <c r="H188" s="425"/>
      <c r="I188" s="21"/>
    </row>
    <row r="189" spans="1:9" ht="21" x14ac:dyDescent="0.25">
      <c r="A189" s="423"/>
      <c r="B189" s="424"/>
      <c r="C189" s="424"/>
      <c r="D189" s="424"/>
      <c r="E189" s="424"/>
      <c r="F189" s="424"/>
      <c r="G189" s="424"/>
      <c r="H189" s="425"/>
      <c r="I189" s="21"/>
    </row>
    <row r="190" spans="1:9" ht="21" x14ac:dyDescent="0.25">
      <c r="A190" s="423"/>
      <c r="B190" s="424"/>
      <c r="C190" s="424"/>
      <c r="D190" s="424"/>
      <c r="E190" s="424"/>
      <c r="F190" s="424"/>
      <c r="G190" s="424"/>
      <c r="H190" s="425"/>
      <c r="I190" s="21"/>
    </row>
    <row r="191" spans="1:9" ht="21" x14ac:dyDescent="0.25">
      <c r="A191" s="423"/>
      <c r="B191" s="424"/>
      <c r="C191" s="424"/>
      <c r="D191" s="424"/>
      <c r="E191" s="424"/>
      <c r="F191" s="424"/>
      <c r="G191" s="424"/>
      <c r="H191" s="425"/>
      <c r="I191" s="21"/>
    </row>
    <row r="192" spans="1:9" ht="21" x14ac:dyDescent="0.25">
      <c r="A192" s="423"/>
      <c r="B192" s="424"/>
      <c r="C192" s="424"/>
      <c r="D192" s="424"/>
      <c r="E192" s="424"/>
      <c r="F192" s="424"/>
      <c r="G192" s="424"/>
      <c r="H192" s="425"/>
      <c r="I192" s="21"/>
    </row>
    <row r="193" spans="1:9" ht="21" x14ac:dyDescent="0.25">
      <c r="A193" s="423"/>
      <c r="B193" s="424"/>
      <c r="C193" s="424"/>
      <c r="D193" s="424"/>
      <c r="E193" s="424"/>
      <c r="F193" s="424"/>
      <c r="G193" s="424"/>
      <c r="H193" s="425"/>
      <c r="I193" s="21"/>
    </row>
    <row r="194" spans="1:9" ht="21" x14ac:dyDescent="0.25">
      <c r="A194" s="423"/>
      <c r="B194" s="424"/>
      <c r="C194" s="424"/>
      <c r="D194" s="424"/>
      <c r="E194" s="424"/>
      <c r="F194" s="424"/>
      <c r="G194" s="424"/>
      <c r="H194" s="425"/>
      <c r="I194" s="21"/>
    </row>
    <row r="195" spans="1:9" ht="21" x14ac:dyDescent="0.25">
      <c r="A195" s="423"/>
      <c r="B195" s="424"/>
      <c r="C195" s="424"/>
      <c r="D195" s="424"/>
      <c r="E195" s="424"/>
      <c r="F195" s="424"/>
      <c r="G195" s="424"/>
      <c r="H195" s="425"/>
      <c r="I195" s="21"/>
    </row>
    <row r="196" spans="1:9" ht="21" x14ac:dyDescent="0.25">
      <c r="A196" s="423"/>
      <c r="B196" s="424"/>
      <c r="C196" s="424"/>
      <c r="D196" s="424"/>
      <c r="E196" s="424"/>
      <c r="F196" s="424"/>
      <c r="G196" s="424"/>
      <c r="H196" s="425"/>
      <c r="I196" s="21"/>
    </row>
    <row r="197" spans="1:9" ht="21" x14ac:dyDescent="0.25">
      <c r="A197" s="423"/>
      <c r="B197" s="424"/>
      <c r="C197" s="424"/>
      <c r="D197" s="424"/>
      <c r="E197" s="424"/>
      <c r="F197" s="424"/>
      <c r="G197" s="424"/>
      <c r="H197" s="425"/>
      <c r="I197" s="21"/>
    </row>
    <row r="198" spans="1:9" ht="21" x14ac:dyDescent="0.25">
      <c r="A198" s="423"/>
      <c r="B198" s="424"/>
      <c r="C198" s="424"/>
      <c r="D198" s="424"/>
      <c r="E198" s="424"/>
      <c r="F198" s="424"/>
      <c r="G198" s="424"/>
      <c r="H198" s="425"/>
      <c r="I198" s="21"/>
    </row>
    <row r="199" spans="1:9" ht="21" x14ac:dyDescent="0.25">
      <c r="A199" s="423"/>
      <c r="B199" s="424"/>
      <c r="C199" s="424"/>
      <c r="D199" s="424"/>
      <c r="E199" s="424"/>
      <c r="F199" s="424"/>
      <c r="G199" s="424"/>
      <c r="H199" s="425"/>
      <c r="I199" s="21"/>
    </row>
    <row r="200" spans="1:9" ht="21" x14ac:dyDescent="0.25">
      <c r="A200" s="423"/>
      <c r="B200" s="424"/>
      <c r="C200" s="424"/>
      <c r="D200" s="424"/>
      <c r="E200" s="424"/>
      <c r="F200" s="424"/>
      <c r="G200" s="424"/>
      <c r="H200" s="425"/>
      <c r="I200" s="21"/>
    </row>
    <row r="201" spans="1:9" ht="21" x14ac:dyDescent="0.25">
      <c r="A201" s="423"/>
      <c r="B201" s="424"/>
      <c r="C201" s="424"/>
      <c r="D201" s="424"/>
      <c r="E201" s="424"/>
      <c r="F201" s="424"/>
      <c r="G201" s="424"/>
      <c r="H201" s="425"/>
      <c r="I201" s="21"/>
    </row>
    <row r="202" spans="1:9" ht="21" x14ac:dyDescent="0.25">
      <c r="A202" s="423"/>
      <c r="B202" s="424"/>
      <c r="C202" s="424"/>
      <c r="D202" s="424"/>
      <c r="E202" s="424"/>
      <c r="F202" s="424"/>
      <c r="G202" s="424"/>
      <c r="H202" s="425"/>
      <c r="I202" s="21"/>
    </row>
    <row r="203" spans="1:9" ht="21" x14ac:dyDescent="0.25">
      <c r="A203" s="423"/>
      <c r="B203" s="424"/>
      <c r="C203" s="424"/>
      <c r="D203" s="424"/>
      <c r="E203" s="424"/>
      <c r="F203" s="424"/>
      <c r="G203" s="424"/>
      <c r="H203" s="425"/>
      <c r="I203" s="21"/>
    </row>
    <row r="204" spans="1:9" ht="21" x14ac:dyDescent="0.25">
      <c r="A204" s="423"/>
      <c r="B204" s="424"/>
      <c r="C204" s="424"/>
      <c r="D204" s="424"/>
      <c r="E204" s="424"/>
      <c r="F204" s="424"/>
      <c r="G204" s="424"/>
      <c r="H204" s="425"/>
      <c r="I204" s="21"/>
    </row>
    <row r="205" spans="1:9" ht="21" x14ac:dyDescent="0.25">
      <c r="A205" s="423"/>
      <c r="B205" s="424"/>
      <c r="C205" s="424"/>
      <c r="D205" s="424"/>
      <c r="E205" s="424"/>
      <c r="F205" s="424"/>
      <c r="G205" s="424"/>
      <c r="H205" s="425"/>
      <c r="I205" s="21"/>
    </row>
    <row r="206" spans="1:9" ht="21" x14ac:dyDescent="0.25">
      <c r="A206" s="423"/>
      <c r="B206" s="424"/>
      <c r="C206" s="424"/>
      <c r="D206" s="424"/>
      <c r="E206" s="424"/>
      <c r="F206" s="424"/>
      <c r="G206" s="424"/>
      <c r="H206" s="425"/>
      <c r="I206" s="21"/>
    </row>
    <row r="207" spans="1:9" ht="21" x14ac:dyDescent="0.25">
      <c r="A207" s="423"/>
      <c r="B207" s="424"/>
      <c r="C207" s="424"/>
      <c r="D207" s="424"/>
      <c r="E207" s="424"/>
      <c r="F207" s="424"/>
      <c r="G207" s="424"/>
      <c r="H207" s="425"/>
      <c r="I207" s="21"/>
    </row>
    <row r="208" spans="1:9" ht="21" x14ac:dyDescent="0.25">
      <c r="A208" s="423"/>
      <c r="B208" s="424"/>
      <c r="C208" s="424"/>
      <c r="D208" s="424"/>
      <c r="E208" s="424"/>
      <c r="F208" s="424"/>
      <c r="G208" s="424"/>
      <c r="H208" s="425"/>
      <c r="I208" s="21"/>
    </row>
    <row r="209" spans="1:9" ht="21" x14ac:dyDescent="0.25">
      <c r="A209" s="423"/>
      <c r="B209" s="424"/>
      <c r="C209" s="424"/>
      <c r="D209" s="424"/>
      <c r="E209" s="424"/>
      <c r="F209" s="424"/>
      <c r="G209" s="424"/>
      <c r="H209" s="425"/>
      <c r="I209" s="21"/>
    </row>
    <row r="210" spans="1:9" ht="21" x14ac:dyDescent="0.25">
      <c r="A210" s="423"/>
      <c r="B210" s="424"/>
      <c r="C210" s="424"/>
      <c r="D210" s="424"/>
      <c r="E210" s="424"/>
      <c r="F210" s="424"/>
      <c r="G210" s="424"/>
      <c r="H210" s="425"/>
      <c r="I210" s="21"/>
    </row>
    <row r="211" spans="1:9" ht="21" x14ac:dyDescent="0.25">
      <c r="A211" s="423"/>
      <c r="B211" s="424"/>
      <c r="C211" s="424"/>
      <c r="D211" s="424"/>
      <c r="E211" s="424"/>
      <c r="F211" s="424"/>
      <c r="G211" s="424"/>
      <c r="H211" s="425"/>
      <c r="I211" s="21"/>
    </row>
    <row r="212" spans="1:9" ht="21" x14ac:dyDescent="0.25">
      <c r="A212" s="423"/>
      <c r="B212" s="424"/>
      <c r="C212" s="424"/>
      <c r="D212" s="424"/>
      <c r="E212" s="424"/>
      <c r="F212" s="424"/>
      <c r="G212" s="424"/>
      <c r="H212" s="425"/>
      <c r="I212" s="21"/>
    </row>
    <row r="213" spans="1:9" ht="21" x14ac:dyDescent="0.25">
      <c r="A213" s="423"/>
      <c r="B213" s="424"/>
      <c r="C213" s="424"/>
      <c r="D213" s="424"/>
      <c r="E213" s="424"/>
      <c r="F213" s="424"/>
      <c r="G213" s="424"/>
      <c r="H213" s="425"/>
      <c r="I213" s="21"/>
    </row>
    <row r="214" spans="1:9" ht="21" x14ac:dyDescent="0.25">
      <c r="A214" s="423"/>
      <c r="B214" s="424"/>
      <c r="C214" s="424"/>
      <c r="D214" s="424"/>
      <c r="E214" s="424"/>
      <c r="F214" s="424"/>
      <c r="G214" s="424"/>
      <c r="H214" s="425"/>
      <c r="I214" s="21"/>
    </row>
    <row r="215" spans="1:9" ht="21" x14ac:dyDescent="0.25">
      <c r="A215" s="423"/>
      <c r="B215" s="424"/>
      <c r="C215" s="424"/>
      <c r="D215" s="424"/>
      <c r="E215" s="424"/>
      <c r="F215" s="424"/>
      <c r="G215" s="424"/>
      <c r="H215" s="425"/>
      <c r="I215" s="21"/>
    </row>
    <row r="216" spans="1:9" ht="21" x14ac:dyDescent="0.25">
      <c r="A216" s="423"/>
      <c r="B216" s="424"/>
      <c r="C216" s="424"/>
      <c r="D216" s="424"/>
      <c r="E216" s="424"/>
      <c r="F216" s="424"/>
      <c r="G216" s="424"/>
      <c r="H216" s="425"/>
      <c r="I216" s="21"/>
    </row>
    <row r="217" spans="1:9" ht="21" x14ac:dyDescent="0.25">
      <c r="A217" s="423"/>
      <c r="B217" s="424"/>
      <c r="C217" s="424"/>
      <c r="D217" s="424"/>
      <c r="E217" s="424"/>
      <c r="F217" s="424"/>
      <c r="G217" s="424"/>
      <c r="H217" s="425"/>
      <c r="I217" s="21"/>
    </row>
    <row r="218" spans="1:9" ht="21" x14ac:dyDescent="0.25">
      <c r="A218" s="423"/>
      <c r="B218" s="424"/>
      <c r="C218" s="424"/>
      <c r="D218" s="424"/>
      <c r="E218" s="424"/>
      <c r="F218" s="424"/>
      <c r="G218" s="424"/>
      <c r="H218" s="425"/>
      <c r="I218" s="21"/>
    </row>
    <row r="219" spans="1:9" ht="21" x14ac:dyDescent="0.25">
      <c r="A219" s="423"/>
      <c r="B219" s="424"/>
      <c r="C219" s="424"/>
      <c r="D219" s="424"/>
      <c r="E219" s="424"/>
      <c r="F219" s="424"/>
      <c r="G219" s="424"/>
      <c r="H219" s="425"/>
      <c r="I219" s="21"/>
    </row>
    <row r="220" spans="1:9" ht="21" x14ac:dyDescent="0.25">
      <c r="A220" s="423"/>
      <c r="B220" s="424"/>
      <c r="C220" s="424"/>
      <c r="D220" s="424"/>
      <c r="E220" s="424"/>
      <c r="F220" s="424"/>
      <c r="G220" s="424"/>
      <c r="H220" s="425"/>
      <c r="I220" s="21"/>
    </row>
    <row r="221" spans="1:9" ht="21" x14ac:dyDescent="0.25">
      <c r="A221" s="423"/>
      <c r="B221" s="424"/>
      <c r="C221" s="424"/>
      <c r="D221" s="424"/>
      <c r="E221" s="424"/>
      <c r="F221" s="424"/>
      <c r="G221" s="424"/>
      <c r="H221" s="425"/>
      <c r="I221" s="21"/>
    </row>
    <row r="222" spans="1:9" ht="21" x14ac:dyDescent="0.25">
      <c r="A222" s="423"/>
      <c r="B222" s="424"/>
      <c r="C222" s="424"/>
      <c r="D222" s="424"/>
      <c r="E222" s="424"/>
      <c r="F222" s="424"/>
      <c r="G222" s="424"/>
      <c r="H222" s="425"/>
      <c r="I222" s="21"/>
    </row>
    <row r="223" spans="1:9" ht="21" x14ac:dyDescent="0.25">
      <c r="A223" s="423"/>
      <c r="B223" s="424"/>
      <c r="C223" s="424"/>
      <c r="D223" s="424"/>
      <c r="E223" s="424"/>
      <c r="F223" s="424"/>
      <c r="G223" s="424"/>
      <c r="H223" s="425"/>
      <c r="I223" s="21"/>
    </row>
    <row r="224" spans="1:9" ht="21" x14ac:dyDescent="0.25">
      <c r="A224" s="423"/>
      <c r="B224" s="424"/>
      <c r="C224" s="424"/>
      <c r="D224" s="424"/>
      <c r="E224" s="424"/>
      <c r="F224" s="424"/>
      <c r="G224" s="424"/>
      <c r="H224" s="425"/>
      <c r="I224" s="21"/>
    </row>
    <row r="225" spans="1:9" ht="21" x14ac:dyDescent="0.25">
      <c r="A225" s="423"/>
      <c r="B225" s="424"/>
      <c r="C225" s="424"/>
      <c r="D225" s="424"/>
      <c r="E225" s="424"/>
      <c r="F225" s="424"/>
      <c r="G225" s="424"/>
      <c r="H225" s="425"/>
      <c r="I225" s="21"/>
    </row>
    <row r="226" spans="1:9" ht="21" x14ac:dyDescent="0.25">
      <c r="A226" s="423"/>
      <c r="B226" s="424"/>
      <c r="C226" s="424"/>
      <c r="D226" s="424"/>
      <c r="E226" s="424"/>
      <c r="F226" s="424"/>
      <c r="G226" s="424"/>
      <c r="H226" s="425"/>
      <c r="I226" s="21"/>
    </row>
    <row r="227" spans="1:9" ht="21" x14ac:dyDescent="0.25">
      <c r="A227" s="423"/>
      <c r="B227" s="424"/>
      <c r="C227" s="424"/>
      <c r="D227" s="424"/>
      <c r="E227" s="424"/>
      <c r="F227" s="424"/>
      <c r="G227" s="424"/>
      <c r="H227" s="425"/>
      <c r="I227" s="21"/>
    </row>
    <row r="228" spans="1:9" ht="21" x14ac:dyDescent="0.25">
      <c r="A228" s="423"/>
      <c r="B228" s="424"/>
      <c r="C228" s="424"/>
      <c r="D228" s="424"/>
      <c r="E228" s="424"/>
      <c r="F228" s="424"/>
      <c r="G228" s="424"/>
      <c r="H228" s="425"/>
      <c r="I228" s="21"/>
    </row>
    <row r="229" spans="1:9" ht="21" x14ac:dyDescent="0.25">
      <c r="A229" s="423"/>
      <c r="B229" s="424"/>
      <c r="C229" s="424"/>
      <c r="D229" s="424"/>
      <c r="E229" s="424"/>
      <c r="F229" s="424"/>
      <c r="G229" s="424"/>
      <c r="H229" s="425"/>
      <c r="I229" s="21"/>
    </row>
    <row r="230" spans="1:9" ht="21" x14ac:dyDescent="0.25">
      <c r="A230" s="423"/>
      <c r="B230" s="424"/>
      <c r="C230" s="424"/>
      <c r="D230" s="424"/>
      <c r="E230" s="424"/>
      <c r="F230" s="424"/>
      <c r="G230" s="424"/>
      <c r="H230" s="425"/>
      <c r="I230" s="21"/>
    </row>
    <row r="231" spans="1:9" ht="21" x14ac:dyDescent="0.25">
      <c r="A231" s="423"/>
      <c r="B231" s="424"/>
      <c r="C231" s="424"/>
      <c r="D231" s="424"/>
      <c r="E231" s="424"/>
      <c r="F231" s="424"/>
      <c r="G231" s="424"/>
      <c r="H231" s="425"/>
      <c r="I231" s="21"/>
    </row>
    <row r="232" spans="1:9" ht="21" x14ac:dyDescent="0.25">
      <c r="A232" s="423"/>
      <c r="B232" s="424"/>
      <c r="C232" s="424"/>
      <c r="D232" s="424"/>
      <c r="E232" s="424"/>
      <c r="F232" s="424"/>
      <c r="G232" s="424"/>
      <c r="H232" s="425"/>
      <c r="I232" s="21"/>
    </row>
    <row r="233" spans="1:9" ht="21" x14ac:dyDescent="0.25">
      <c r="A233" s="423"/>
      <c r="B233" s="424"/>
      <c r="C233" s="424"/>
      <c r="D233" s="424"/>
      <c r="E233" s="424"/>
      <c r="F233" s="424"/>
      <c r="G233" s="424"/>
      <c r="H233" s="425"/>
      <c r="I233" s="21"/>
    </row>
    <row r="234" spans="1:9" ht="21" x14ac:dyDescent="0.25">
      <c r="A234" s="423"/>
      <c r="B234" s="424"/>
      <c r="C234" s="424"/>
      <c r="D234" s="424"/>
      <c r="E234" s="424"/>
      <c r="F234" s="424"/>
      <c r="G234" s="424"/>
      <c r="H234" s="425"/>
      <c r="I234" s="21"/>
    </row>
    <row r="235" spans="1:9" ht="21" x14ac:dyDescent="0.25">
      <c r="A235" s="423"/>
      <c r="B235" s="424"/>
      <c r="C235" s="424"/>
      <c r="D235" s="424"/>
      <c r="E235" s="424"/>
      <c r="F235" s="424"/>
      <c r="G235" s="424"/>
      <c r="H235" s="425"/>
      <c r="I235" s="21"/>
    </row>
    <row r="236" spans="1:9" ht="21" x14ac:dyDescent="0.25">
      <c r="A236" s="423"/>
      <c r="B236" s="424"/>
      <c r="C236" s="424"/>
      <c r="D236" s="424"/>
      <c r="E236" s="424"/>
      <c r="F236" s="424"/>
      <c r="G236" s="424"/>
      <c r="H236" s="425"/>
      <c r="I236" s="21"/>
    </row>
    <row r="237" spans="1:9" ht="21" x14ac:dyDescent="0.25">
      <c r="A237" s="423"/>
      <c r="B237" s="424"/>
      <c r="C237" s="424"/>
      <c r="D237" s="424"/>
      <c r="E237" s="424"/>
      <c r="F237" s="424"/>
      <c r="G237" s="424"/>
      <c r="H237" s="425"/>
      <c r="I237" s="21"/>
    </row>
    <row r="238" spans="1:9" ht="21" x14ac:dyDescent="0.25">
      <c r="A238" s="423"/>
      <c r="B238" s="424"/>
      <c r="C238" s="424"/>
      <c r="D238" s="424"/>
      <c r="E238" s="424"/>
      <c r="F238" s="424"/>
      <c r="G238" s="424"/>
      <c r="H238" s="425"/>
      <c r="I238" s="21"/>
    </row>
    <row r="239" spans="1:9" ht="21" x14ac:dyDescent="0.25">
      <c r="A239" s="423"/>
      <c r="B239" s="424"/>
      <c r="C239" s="424"/>
      <c r="D239" s="424"/>
      <c r="E239" s="424"/>
      <c r="F239" s="424"/>
      <c r="G239" s="424"/>
      <c r="H239" s="425"/>
      <c r="I239" s="21"/>
    </row>
    <row r="240" spans="1:9" ht="21" x14ac:dyDescent="0.25">
      <c r="A240" s="423"/>
      <c r="B240" s="424"/>
      <c r="C240" s="424"/>
      <c r="D240" s="424"/>
      <c r="E240" s="424"/>
      <c r="F240" s="424"/>
      <c r="G240" s="424"/>
      <c r="H240" s="425"/>
      <c r="I240" s="21"/>
    </row>
    <row r="241" spans="1:9" ht="21" x14ac:dyDescent="0.25">
      <c r="A241" s="423"/>
      <c r="B241" s="424"/>
      <c r="C241" s="424"/>
      <c r="D241" s="424"/>
      <c r="E241" s="424"/>
      <c r="F241" s="424"/>
      <c r="G241" s="424"/>
      <c r="H241" s="425"/>
      <c r="I241" s="21"/>
    </row>
    <row r="242" spans="1:9" ht="21" x14ac:dyDescent="0.25">
      <c r="A242" s="423"/>
      <c r="B242" s="424"/>
      <c r="C242" s="424"/>
      <c r="D242" s="424"/>
      <c r="E242" s="424"/>
      <c r="F242" s="424"/>
      <c r="G242" s="424"/>
      <c r="H242" s="425"/>
      <c r="I242" s="21"/>
    </row>
    <row r="243" spans="1:9" ht="21" x14ac:dyDescent="0.25">
      <c r="A243" s="423"/>
      <c r="B243" s="424"/>
      <c r="C243" s="424"/>
      <c r="D243" s="424"/>
      <c r="E243" s="424"/>
      <c r="F243" s="424"/>
      <c r="G243" s="424"/>
      <c r="H243" s="425"/>
      <c r="I243" s="21"/>
    </row>
    <row r="244" spans="1:9" ht="21" x14ac:dyDescent="0.25">
      <c r="A244" s="423"/>
      <c r="B244" s="424"/>
      <c r="C244" s="424"/>
      <c r="D244" s="424"/>
      <c r="E244" s="424"/>
      <c r="F244" s="424"/>
      <c r="G244" s="424"/>
      <c r="H244" s="425"/>
      <c r="I244" s="21"/>
    </row>
    <row r="245" spans="1:9" ht="21" x14ac:dyDescent="0.25">
      <c r="A245" s="423"/>
      <c r="B245" s="424"/>
      <c r="C245" s="424"/>
      <c r="D245" s="424"/>
      <c r="E245" s="424"/>
      <c r="F245" s="424"/>
      <c r="G245" s="424"/>
      <c r="H245" s="425"/>
      <c r="I245" s="21"/>
    </row>
    <row r="246" spans="1:9" ht="21" x14ac:dyDescent="0.25">
      <c r="A246" s="423"/>
      <c r="B246" s="424"/>
      <c r="C246" s="424"/>
      <c r="D246" s="424"/>
      <c r="E246" s="424"/>
      <c r="F246" s="424"/>
      <c r="G246" s="424"/>
      <c r="H246" s="425"/>
      <c r="I246" s="21"/>
    </row>
    <row r="247" spans="1:9" ht="21" x14ac:dyDescent="0.25">
      <c r="A247" s="423"/>
      <c r="B247" s="424"/>
      <c r="C247" s="424"/>
      <c r="D247" s="424"/>
      <c r="E247" s="424"/>
      <c r="F247" s="424"/>
      <c r="G247" s="424"/>
      <c r="H247" s="425"/>
      <c r="I247" s="21"/>
    </row>
    <row r="248" spans="1:9" ht="21" x14ac:dyDescent="0.25">
      <c r="A248" s="423"/>
      <c r="B248" s="424"/>
      <c r="C248" s="424"/>
      <c r="D248" s="424"/>
      <c r="E248" s="424"/>
      <c r="F248" s="424"/>
      <c r="G248" s="424"/>
      <c r="H248" s="425"/>
      <c r="I248" s="21"/>
    </row>
    <row r="249" spans="1:9" ht="21" x14ac:dyDescent="0.25">
      <c r="A249" s="423"/>
      <c r="B249" s="424"/>
      <c r="C249" s="424"/>
      <c r="D249" s="424"/>
      <c r="E249" s="424"/>
      <c r="F249" s="424"/>
      <c r="G249" s="424"/>
      <c r="H249" s="425"/>
      <c r="I249" s="21"/>
    </row>
    <row r="250" spans="1:9" ht="21" x14ac:dyDescent="0.25">
      <c r="A250" s="423"/>
      <c r="B250" s="424"/>
      <c r="C250" s="424"/>
      <c r="D250" s="424"/>
      <c r="E250" s="424"/>
      <c r="F250" s="424"/>
      <c r="G250" s="424"/>
      <c r="H250" s="425"/>
      <c r="I250" s="21"/>
    </row>
    <row r="251" spans="1:9" ht="21" x14ac:dyDescent="0.25">
      <c r="A251" s="423"/>
      <c r="B251" s="424"/>
      <c r="C251" s="424"/>
      <c r="D251" s="424"/>
      <c r="E251" s="424"/>
      <c r="F251" s="424"/>
      <c r="G251" s="424"/>
      <c r="H251" s="425"/>
      <c r="I251" s="21"/>
    </row>
    <row r="252" spans="1:9" ht="21" x14ac:dyDescent="0.25">
      <c r="A252" s="423"/>
      <c r="B252" s="424"/>
      <c r="C252" s="424"/>
      <c r="D252" s="424"/>
      <c r="E252" s="424"/>
      <c r="F252" s="424"/>
      <c r="G252" s="424"/>
      <c r="H252" s="425"/>
      <c r="I252" s="21"/>
    </row>
    <row r="253" spans="1:9" ht="21" x14ac:dyDescent="0.25">
      <c r="A253" s="423"/>
      <c r="B253" s="424"/>
      <c r="C253" s="424"/>
      <c r="D253" s="424"/>
      <c r="E253" s="424"/>
      <c r="F253" s="424"/>
      <c r="G253" s="424"/>
      <c r="H253" s="425"/>
      <c r="I253" s="21"/>
    </row>
    <row r="254" spans="1:9" ht="21" x14ac:dyDescent="0.25">
      <c r="A254" s="423"/>
      <c r="B254" s="424"/>
      <c r="C254" s="424"/>
      <c r="D254" s="424"/>
      <c r="E254" s="424"/>
      <c r="F254" s="424"/>
      <c r="G254" s="424"/>
      <c r="H254" s="425"/>
      <c r="I254" s="21"/>
    </row>
    <row r="255" spans="1:9" ht="21" x14ac:dyDescent="0.25">
      <c r="A255" s="423"/>
      <c r="B255" s="424"/>
      <c r="C255" s="424"/>
      <c r="D255" s="424"/>
      <c r="E255" s="424"/>
      <c r="F255" s="424"/>
      <c r="G255" s="424"/>
      <c r="H255" s="425"/>
      <c r="I255" s="21"/>
    </row>
    <row r="256" spans="1:9" ht="21" x14ac:dyDescent="0.25">
      <c r="A256" s="423"/>
      <c r="B256" s="424"/>
      <c r="C256" s="424"/>
      <c r="D256" s="424"/>
      <c r="E256" s="424"/>
      <c r="F256" s="424"/>
      <c r="G256" s="424"/>
      <c r="H256" s="425"/>
      <c r="I256" s="21"/>
    </row>
    <row r="257" spans="1:9" ht="21" x14ac:dyDescent="0.25">
      <c r="A257" s="423"/>
      <c r="B257" s="424"/>
      <c r="C257" s="424"/>
      <c r="D257" s="424"/>
      <c r="E257" s="424"/>
      <c r="F257" s="424"/>
      <c r="G257" s="424"/>
      <c r="H257" s="425"/>
      <c r="I257" s="21"/>
    </row>
    <row r="258" spans="1:9" ht="21" x14ac:dyDescent="0.25">
      <c r="A258" s="423"/>
      <c r="B258" s="424"/>
      <c r="C258" s="424"/>
      <c r="D258" s="424"/>
      <c r="E258" s="424"/>
      <c r="F258" s="424"/>
      <c r="G258" s="424"/>
      <c r="H258" s="425"/>
      <c r="I258" s="21"/>
    </row>
    <row r="259" spans="1:9" ht="21" x14ac:dyDescent="0.25">
      <c r="A259" s="423"/>
      <c r="B259" s="424"/>
      <c r="C259" s="424"/>
      <c r="D259" s="424"/>
      <c r="E259" s="424"/>
      <c r="F259" s="424"/>
      <c r="G259" s="424"/>
      <c r="H259" s="425"/>
      <c r="I259" s="21"/>
    </row>
    <row r="260" spans="1:9" ht="21" x14ac:dyDescent="0.25">
      <c r="A260" s="423"/>
      <c r="B260" s="424"/>
      <c r="C260" s="424"/>
      <c r="D260" s="424"/>
      <c r="E260" s="424"/>
      <c r="F260" s="424"/>
      <c r="G260" s="424"/>
      <c r="H260" s="425"/>
      <c r="I260" s="21"/>
    </row>
    <row r="261" spans="1:9" ht="21" x14ac:dyDescent="0.25">
      <c r="A261" s="423"/>
      <c r="B261" s="424"/>
      <c r="C261" s="424"/>
      <c r="D261" s="424"/>
      <c r="E261" s="424"/>
      <c r="F261" s="424"/>
      <c r="G261" s="424"/>
      <c r="H261" s="425"/>
      <c r="I261" s="21"/>
    </row>
    <row r="262" spans="1:9" ht="21" x14ac:dyDescent="0.25">
      <c r="A262" s="423"/>
      <c r="B262" s="424"/>
      <c r="C262" s="424"/>
      <c r="D262" s="424"/>
      <c r="E262" s="424"/>
      <c r="F262" s="424"/>
      <c r="G262" s="424"/>
      <c r="H262" s="425"/>
      <c r="I262" s="21"/>
    </row>
    <row r="263" spans="1:9" ht="21" x14ac:dyDescent="0.25">
      <c r="A263" s="423"/>
      <c r="B263" s="424"/>
      <c r="C263" s="424"/>
      <c r="D263" s="424"/>
      <c r="E263" s="424"/>
      <c r="F263" s="424"/>
      <c r="G263" s="424"/>
      <c r="H263" s="425"/>
      <c r="I263" s="21"/>
    </row>
    <row r="264" spans="1:9" ht="21" x14ac:dyDescent="0.25">
      <c r="A264" s="423"/>
      <c r="B264" s="424"/>
      <c r="C264" s="424"/>
      <c r="D264" s="424"/>
      <c r="E264" s="424"/>
      <c r="F264" s="424"/>
      <c r="G264" s="424"/>
      <c r="H264" s="425"/>
      <c r="I264" s="21"/>
    </row>
    <row r="265" spans="1:9" ht="21" x14ac:dyDescent="0.25">
      <c r="A265" s="423"/>
      <c r="B265" s="424"/>
      <c r="C265" s="424"/>
      <c r="D265" s="424"/>
      <c r="E265" s="424"/>
      <c r="F265" s="424"/>
      <c r="G265" s="424"/>
      <c r="H265" s="425"/>
      <c r="I265" s="21"/>
    </row>
    <row r="266" spans="1:9" ht="21" x14ac:dyDescent="0.25">
      <c r="A266" s="423"/>
      <c r="B266" s="424"/>
      <c r="C266" s="424"/>
      <c r="D266" s="424"/>
      <c r="E266" s="424"/>
      <c r="F266" s="424"/>
      <c r="G266" s="424"/>
      <c r="H266" s="425"/>
      <c r="I266" s="21"/>
    </row>
    <row r="267" spans="1:9" ht="21" x14ac:dyDescent="0.25">
      <c r="A267" s="423"/>
      <c r="B267" s="424"/>
      <c r="C267" s="424"/>
      <c r="D267" s="424"/>
      <c r="E267" s="424"/>
      <c r="F267" s="424"/>
      <c r="G267" s="424"/>
      <c r="H267" s="425"/>
      <c r="I267" s="21"/>
    </row>
    <row r="268" spans="1:9" ht="21" x14ac:dyDescent="0.25">
      <c r="A268" s="423"/>
      <c r="B268" s="424"/>
      <c r="C268" s="424"/>
      <c r="D268" s="424"/>
      <c r="E268" s="424"/>
      <c r="F268" s="424"/>
      <c r="G268" s="424"/>
      <c r="H268" s="425"/>
      <c r="I268" s="21"/>
    </row>
    <row r="269" spans="1:9" ht="21" x14ac:dyDescent="0.25">
      <c r="A269" s="423"/>
      <c r="B269" s="424"/>
      <c r="C269" s="424"/>
      <c r="D269" s="424"/>
      <c r="E269" s="424"/>
      <c r="F269" s="424"/>
      <c r="G269" s="424"/>
      <c r="H269" s="425"/>
      <c r="I269" s="21"/>
    </row>
    <row r="270" spans="1:9" ht="21" x14ac:dyDescent="0.25">
      <c r="A270" s="423"/>
      <c r="B270" s="424"/>
      <c r="C270" s="424"/>
      <c r="D270" s="424"/>
      <c r="E270" s="424"/>
      <c r="F270" s="424"/>
      <c r="G270" s="424"/>
      <c r="H270" s="425"/>
      <c r="I270" s="21"/>
    </row>
    <row r="271" spans="1:9" ht="21" x14ac:dyDescent="0.25">
      <c r="A271" s="423"/>
      <c r="B271" s="424"/>
      <c r="C271" s="424"/>
      <c r="D271" s="424"/>
      <c r="E271" s="424"/>
      <c r="F271" s="424"/>
      <c r="G271" s="424"/>
      <c r="H271" s="425"/>
      <c r="I271" s="21"/>
    </row>
    <row r="272" spans="1:9" ht="21" x14ac:dyDescent="0.25">
      <c r="A272" s="423"/>
      <c r="B272" s="424"/>
      <c r="C272" s="424"/>
      <c r="D272" s="424"/>
      <c r="E272" s="424"/>
      <c r="F272" s="424"/>
      <c r="G272" s="424"/>
      <c r="H272" s="425"/>
      <c r="I272" s="21"/>
    </row>
    <row r="273" spans="1:9" ht="21" x14ac:dyDescent="0.25">
      <c r="A273" s="423"/>
      <c r="B273" s="424"/>
      <c r="C273" s="424"/>
      <c r="D273" s="424"/>
      <c r="E273" s="424"/>
      <c r="F273" s="424"/>
      <c r="G273" s="424"/>
      <c r="H273" s="425"/>
      <c r="I273" s="21"/>
    </row>
    <row r="274" spans="1:9" ht="21" x14ac:dyDescent="0.25">
      <c r="A274" s="423"/>
      <c r="B274" s="424"/>
      <c r="C274" s="424"/>
      <c r="D274" s="424"/>
      <c r="E274" s="424"/>
      <c r="F274" s="424"/>
      <c r="G274" s="424"/>
      <c r="H274" s="425"/>
      <c r="I274" s="21"/>
    </row>
    <row r="275" spans="1:9" ht="21" x14ac:dyDescent="0.25">
      <c r="A275" s="423"/>
      <c r="B275" s="424"/>
      <c r="C275" s="424"/>
      <c r="D275" s="424"/>
      <c r="E275" s="424"/>
      <c r="F275" s="424"/>
      <c r="G275" s="424"/>
      <c r="H275" s="425"/>
      <c r="I275" s="21"/>
    </row>
    <row r="276" spans="1:9" ht="21" x14ac:dyDescent="0.25">
      <c r="A276" s="423"/>
      <c r="B276" s="424"/>
      <c r="C276" s="424"/>
      <c r="D276" s="424"/>
      <c r="E276" s="424"/>
      <c r="F276" s="424"/>
      <c r="G276" s="424"/>
      <c r="H276" s="425"/>
      <c r="I276" s="21"/>
    </row>
    <row r="277" spans="1:9" ht="21" x14ac:dyDescent="0.25">
      <c r="A277" s="423"/>
      <c r="B277" s="424"/>
      <c r="C277" s="424"/>
      <c r="D277" s="424"/>
      <c r="E277" s="424"/>
      <c r="F277" s="424"/>
      <c r="G277" s="424"/>
      <c r="H277" s="425"/>
      <c r="I277" s="21"/>
    </row>
    <row r="278" spans="1:9" ht="21" x14ac:dyDescent="0.25">
      <c r="A278" s="423"/>
      <c r="B278" s="424"/>
      <c r="C278" s="424"/>
      <c r="D278" s="424"/>
      <c r="E278" s="424"/>
      <c r="F278" s="424"/>
      <c r="G278" s="424"/>
      <c r="H278" s="425"/>
      <c r="I278" s="21"/>
    </row>
    <row r="279" spans="1:9" ht="21" x14ac:dyDescent="0.25">
      <c r="A279" s="423"/>
      <c r="B279" s="424"/>
      <c r="C279" s="424"/>
      <c r="D279" s="424"/>
      <c r="E279" s="424"/>
      <c r="F279" s="424"/>
      <c r="G279" s="424"/>
      <c r="H279" s="425"/>
      <c r="I279" s="21"/>
    </row>
    <row r="280" spans="1:9" ht="21" x14ac:dyDescent="0.25">
      <c r="A280" s="423"/>
      <c r="B280" s="424"/>
      <c r="C280" s="424"/>
      <c r="D280" s="424"/>
      <c r="E280" s="424"/>
      <c r="F280" s="424"/>
      <c r="G280" s="424"/>
      <c r="H280" s="425"/>
      <c r="I280" s="21"/>
    </row>
    <row r="281" spans="1:9" ht="21" x14ac:dyDescent="0.25">
      <c r="A281" s="423"/>
      <c r="B281" s="424"/>
      <c r="C281" s="424"/>
      <c r="D281" s="424"/>
      <c r="E281" s="424"/>
      <c r="F281" s="424"/>
      <c r="G281" s="424"/>
      <c r="H281" s="425"/>
      <c r="I281" s="21"/>
    </row>
    <row r="282" spans="1:9" ht="21" x14ac:dyDescent="0.25">
      <c r="A282" s="423"/>
      <c r="B282" s="424"/>
      <c r="C282" s="424"/>
      <c r="D282" s="424"/>
      <c r="E282" s="424"/>
      <c r="F282" s="424"/>
      <c r="G282" s="424"/>
      <c r="H282" s="425"/>
      <c r="I282" s="21"/>
    </row>
    <row r="283" spans="1:9" ht="21" x14ac:dyDescent="0.25">
      <c r="A283" s="423"/>
      <c r="B283" s="424"/>
      <c r="C283" s="424"/>
      <c r="D283" s="424"/>
      <c r="E283" s="424"/>
      <c r="F283" s="424"/>
      <c r="G283" s="424"/>
      <c r="H283" s="425"/>
      <c r="I283" s="21"/>
    </row>
    <row r="284" spans="1:9" ht="21" x14ac:dyDescent="0.25">
      <c r="A284" s="423"/>
      <c r="B284" s="424"/>
      <c r="C284" s="424"/>
      <c r="D284" s="424"/>
      <c r="E284" s="424"/>
      <c r="F284" s="424"/>
      <c r="G284" s="424"/>
      <c r="H284" s="425"/>
      <c r="I284" s="21"/>
    </row>
    <row r="285" spans="1:9" ht="21" x14ac:dyDescent="0.25">
      <c r="A285" s="423"/>
      <c r="B285" s="424"/>
      <c r="C285" s="424"/>
      <c r="D285" s="424"/>
      <c r="E285" s="424"/>
      <c r="F285" s="424"/>
      <c r="G285" s="424"/>
      <c r="H285" s="425"/>
      <c r="I285" s="21"/>
    </row>
    <row r="286" spans="1:9" ht="21" x14ac:dyDescent="0.25">
      <c r="A286" s="423"/>
      <c r="B286" s="424"/>
      <c r="C286" s="424"/>
      <c r="D286" s="424"/>
      <c r="E286" s="424"/>
      <c r="F286" s="424"/>
      <c r="G286" s="424"/>
      <c r="H286" s="425"/>
      <c r="I286" s="21"/>
    </row>
    <row r="287" spans="1:9" ht="21" x14ac:dyDescent="0.25">
      <c r="A287" s="423"/>
      <c r="B287" s="424"/>
      <c r="C287" s="424"/>
      <c r="D287" s="424"/>
      <c r="E287" s="424"/>
      <c r="F287" s="424"/>
      <c r="G287" s="424"/>
      <c r="H287" s="425"/>
      <c r="I287" s="21"/>
    </row>
    <row r="288" spans="1:9" ht="21" x14ac:dyDescent="0.25">
      <c r="A288" s="423"/>
      <c r="B288" s="424"/>
      <c r="C288" s="424"/>
      <c r="D288" s="424"/>
      <c r="E288" s="424"/>
      <c r="F288" s="424"/>
      <c r="G288" s="424"/>
      <c r="H288" s="425"/>
      <c r="I288" s="21"/>
    </row>
    <row r="289" spans="1:9" ht="21" x14ac:dyDescent="0.25">
      <c r="A289" s="423"/>
      <c r="B289" s="424"/>
      <c r="C289" s="424"/>
      <c r="D289" s="424"/>
      <c r="E289" s="424"/>
      <c r="F289" s="424"/>
      <c r="G289" s="424"/>
      <c r="H289" s="425"/>
      <c r="I289" s="21"/>
    </row>
    <row r="290" spans="1:9" ht="21" x14ac:dyDescent="0.25">
      <c r="A290" s="423"/>
      <c r="B290" s="424"/>
      <c r="C290" s="424"/>
      <c r="D290" s="424"/>
      <c r="E290" s="424"/>
      <c r="F290" s="424"/>
      <c r="G290" s="424"/>
      <c r="H290" s="425"/>
      <c r="I290" s="21"/>
    </row>
    <row r="291" spans="1:9" ht="21" x14ac:dyDescent="0.25">
      <c r="A291" s="423"/>
      <c r="B291" s="424"/>
      <c r="C291" s="424"/>
      <c r="D291" s="424"/>
      <c r="E291" s="424"/>
      <c r="F291" s="424"/>
      <c r="G291" s="424"/>
      <c r="H291" s="425"/>
      <c r="I291" s="21"/>
    </row>
    <row r="292" spans="1:9" ht="21" x14ac:dyDescent="0.25">
      <c r="A292" s="423"/>
      <c r="B292" s="424"/>
      <c r="C292" s="424"/>
      <c r="D292" s="424"/>
      <c r="E292" s="424"/>
      <c r="F292" s="424"/>
      <c r="G292" s="424"/>
      <c r="H292" s="425"/>
      <c r="I292" s="21"/>
    </row>
    <row r="293" spans="1:9" ht="21" x14ac:dyDescent="0.25">
      <c r="A293" s="423"/>
      <c r="B293" s="424"/>
      <c r="C293" s="424"/>
      <c r="D293" s="424"/>
      <c r="E293" s="424"/>
      <c r="F293" s="424"/>
      <c r="G293" s="424"/>
      <c r="H293" s="425"/>
      <c r="I293" s="21"/>
    </row>
    <row r="294" spans="1:9" ht="21" x14ac:dyDescent="0.25">
      <c r="A294" s="423"/>
      <c r="B294" s="424"/>
      <c r="C294" s="424"/>
      <c r="D294" s="424"/>
      <c r="E294" s="424"/>
      <c r="F294" s="424"/>
      <c r="G294" s="424"/>
      <c r="H294" s="425"/>
      <c r="I294" s="21"/>
    </row>
    <row r="295" spans="1:9" ht="21" x14ac:dyDescent="0.25">
      <c r="A295" s="423"/>
      <c r="B295" s="424"/>
      <c r="C295" s="424"/>
      <c r="D295" s="424"/>
      <c r="E295" s="424"/>
      <c r="F295" s="424"/>
      <c r="G295" s="424"/>
      <c r="H295" s="425"/>
      <c r="I295" s="21"/>
    </row>
    <row r="296" spans="1:9" ht="21" x14ac:dyDescent="0.25">
      <c r="A296" s="423"/>
      <c r="B296" s="424"/>
      <c r="C296" s="424"/>
      <c r="D296" s="424"/>
      <c r="E296" s="424"/>
      <c r="F296" s="424"/>
      <c r="G296" s="424"/>
      <c r="H296" s="425"/>
      <c r="I296" s="21"/>
    </row>
    <row r="297" spans="1:9" ht="21" x14ac:dyDescent="0.25">
      <c r="A297" s="423"/>
      <c r="B297" s="424"/>
      <c r="C297" s="424"/>
      <c r="D297" s="424"/>
      <c r="E297" s="424"/>
      <c r="F297" s="424"/>
      <c r="G297" s="424"/>
      <c r="H297" s="425"/>
      <c r="I297" s="21"/>
    </row>
    <row r="298" spans="1:9" ht="21" x14ac:dyDescent="0.25">
      <c r="A298" s="423"/>
      <c r="B298" s="424"/>
      <c r="C298" s="424"/>
      <c r="D298" s="424"/>
      <c r="E298" s="424"/>
      <c r="F298" s="424"/>
      <c r="G298" s="424"/>
      <c r="H298" s="425"/>
      <c r="I298" s="21"/>
    </row>
    <row r="299" spans="1:9" ht="21" x14ac:dyDescent="0.25">
      <c r="A299" s="423"/>
      <c r="B299" s="424"/>
      <c r="C299" s="424"/>
      <c r="D299" s="424"/>
      <c r="E299" s="424"/>
      <c r="F299" s="424"/>
      <c r="G299" s="424"/>
      <c r="H299" s="425"/>
      <c r="I299" s="21"/>
    </row>
    <row r="300" spans="1:9" ht="21" x14ac:dyDescent="0.25">
      <c r="A300" s="423"/>
      <c r="B300" s="424"/>
      <c r="C300" s="424"/>
      <c r="D300" s="424"/>
      <c r="E300" s="424"/>
      <c r="F300" s="424"/>
      <c r="G300" s="424"/>
      <c r="H300" s="425"/>
      <c r="I300" s="21"/>
    </row>
    <row r="301" spans="1:9" ht="21" x14ac:dyDescent="0.25">
      <c r="A301" s="423"/>
      <c r="B301" s="424"/>
      <c r="C301" s="424"/>
      <c r="D301" s="424"/>
      <c r="E301" s="424"/>
      <c r="F301" s="424"/>
      <c r="G301" s="424"/>
      <c r="H301" s="425"/>
      <c r="I301" s="21"/>
    </row>
    <row r="302" spans="1:9" ht="21" x14ac:dyDescent="0.25">
      <c r="A302" s="423"/>
      <c r="B302" s="424"/>
      <c r="C302" s="424"/>
      <c r="D302" s="424"/>
      <c r="E302" s="424"/>
      <c r="F302" s="424"/>
      <c r="G302" s="424"/>
      <c r="H302" s="425"/>
      <c r="I302" s="21"/>
    </row>
    <row r="303" spans="1:9" ht="21" x14ac:dyDescent="0.25">
      <c r="A303" s="423"/>
      <c r="B303" s="424"/>
      <c r="C303" s="424"/>
      <c r="D303" s="424"/>
      <c r="E303" s="424"/>
      <c r="F303" s="424"/>
      <c r="G303" s="424"/>
      <c r="H303" s="425"/>
      <c r="I303" s="21"/>
    </row>
    <row r="304" spans="1:9" ht="21" x14ac:dyDescent="0.25">
      <c r="A304" s="423"/>
      <c r="B304" s="424"/>
      <c r="C304" s="424"/>
      <c r="D304" s="424"/>
      <c r="E304" s="424"/>
      <c r="F304" s="424"/>
      <c r="G304" s="424"/>
      <c r="H304" s="425"/>
      <c r="I304" s="21"/>
    </row>
    <row r="305" spans="1:9" ht="21" x14ac:dyDescent="0.25">
      <c r="A305" s="423"/>
      <c r="B305" s="424"/>
      <c r="C305" s="424"/>
      <c r="D305" s="424"/>
      <c r="E305" s="424"/>
      <c r="F305" s="424"/>
      <c r="G305" s="424"/>
      <c r="H305" s="425"/>
      <c r="I305" s="21"/>
    </row>
    <row r="306" spans="1:9" ht="21" x14ac:dyDescent="0.25">
      <c r="A306" s="423"/>
      <c r="B306" s="424"/>
      <c r="C306" s="424"/>
      <c r="D306" s="424"/>
      <c r="E306" s="424"/>
      <c r="F306" s="424"/>
      <c r="G306" s="424"/>
      <c r="H306" s="425"/>
      <c r="I306" s="21"/>
    </row>
    <row r="307" spans="1:9" ht="21" x14ac:dyDescent="0.25">
      <c r="A307" s="423"/>
      <c r="B307" s="424"/>
      <c r="C307" s="424"/>
      <c r="D307" s="424"/>
      <c r="E307" s="424"/>
      <c r="F307" s="424"/>
      <c r="G307" s="424"/>
      <c r="H307" s="425"/>
      <c r="I307" s="21"/>
    </row>
    <row r="308" spans="1:9" ht="21" x14ac:dyDescent="0.25">
      <c r="A308" s="423"/>
      <c r="B308" s="424"/>
      <c r="C308" s="424"/>
      <c r="D308" s="424"/>
      <c r="E308" s="424"/>
      <c r="F308" s="424"/>
      <c r="G308" s="424"/>
      <c r="H308" s="425"/>
      <c r="I308" s="21"/>
    </row>
    <row r="309" spans="1:9" ht="21" x14ac:dyDescent="0.25">
      <c r="A309" s="423"/>
      <c r="B309" s="424"/>
      <c r="C309" s="424"/>
      <c r="D309" s="424"/>
      <c r="E309" s="424"/>
      <c r="F309" s="424"/>
      <c r="G309" s="424"/>
      <c r="H309" s="425"/>
      <c r="I309" s="21"/>
    </row>
    <row r="310" spans="1:9" ht="21" x14ac:dyDescent="0.25">
      <c r="A310" s="423"/>
      <c r="B310" s="424"/>
      <c r="C310" s="424"/>
      <c r="D310" s="424"/>
      <c r="E310" s="424"/>
      <c r="F310" s="424"/>
      <c r="G310" s="424"/>
      <c r="H310" s="425"/>
      <c r="I310" s="21"/>
    </row>
    <row r="311" spans="1:9" ht="21" x14ac:dyDescent="0.25">
      <c r="A311" s="423"/>
      <c r="B311" s="424"/>
      <c r="C311" s="424"/>
      <c r="D311" s="424"/>
      <c r="E311" s="424"/>
      <c r="F311" s="424"/>
      <c r="G311" s="424"/>
      <c r="H311" s="425"/>
      <c r="I311" s="21"/>
    </row>
    <row r="312" spans="1:9" ht="21" x14ac:dyDescent="0.25">
      <c r="A312" s="423"/>
      <c r="B312" s="424"/>
      <c r="C312" s="424"/>
      <c r="D312" s="424"/>
      <c r="E312" s="424"/>
      <c r="F312" s="424"/>
      <c r="G312" s="424"/>
      <c r="H312" s="425"/>
      <c r="I312" s="21"/>
    </row>
    <row r="313" spans="1:9" ht="21" x14ac:dyDescent="0.25">
      <c r="A313" s="423"/>
      <c r="B313" s="424"/>
      <c r="C313" s="424"/>
      <c r="D313" s="424"/>
      <c r="E313" s="424"/>
      <c r="F313" s="424"/>
      <c r="G313" s="424"/>
      <c r="H313" s="425"/>
      <c r="I313" s="21"/>
    </row>
    <row r="314" spans="1:9" ht="21" x14ac:dyDescent="0.25">
      <c r="A314" s="423"/>
      <c r="B314" s="424"/>
      <c r="C314" s="424"/>
      <c r="D314" s="424"/>
      <c r="E314" s="424"/>
      <c r="F314" s="424"/>
      <c r="G314" s="424"/>
      <c r="H314" s="425"/>
      <c r="I314" s="21"/>
    </row>
    <row r="315" spans="1:9" ht="21" x14ac:dyDescent="0.25">
      <c r="A315" s="423"/>
      <c r="B315" s="424"/>
      <c r="C315" s="424"/>
      <c r="D315" s="424"/>
      <c r="E315" s="424"/>
      <c r="F315" s="424"/>
      <c r="G315" s="424"/>
      <c r="H315" s="425"/>
      <c r="I315" s="21"/>
    </row>
    <row r="316" spans="1:9" ht="21" x14ac:dyDescent="0.25">
      <c r="A316" s="423"/>
      <c r="B316" s="424"/>
      <c r="C316" s="424"/>
      <c r="D316" s="424"/>
      <c r="E316" s="424"/>
      <c r="F316" s="424"/>
      <c r="G316" s="424"/>
      <c r="H316" s="425"/>
      <c r="I316" s="21"/>
    </row>
    <row r="317" spans="1:9" ht="21" x14ac:dyDescent="0.25">
      <c r="A317" s="423"/>
      <c r="B317" s="424"/>
      <c r="C317" s="424"/>
      <c r="D317" s="424"/>
      <c r="E317" s="424"/>
      <c r="F317" s="424"/>
      <c r="G317" s="424"/>
      <c r="H317" s="425"/>
      <c r="I317" s="21"/>
    </row>
    <row r="318" spans="1:9" ht="21" x14ac:dyDescent="0.25">
      <c r="A318" s="423"/>
      <c r="B318" s="424"/>
      <c r="C318" s="424"/>
      <c r="D318" s="424"/>
      <c r="E318" s="424"/>
      <c r="F318" s="424"/>
      <c r="G318" s="424"/>
      <c r="H318" s="425"/>
      <c r="I318" s="21"/>
    </row>
    <row r="319" spans="1:9" ht="21" x14ac:dyDescent="0.25">
      <c r="A319" s="423"/>
      <c r="B319" s="424"/>
      <c r="C319" s="424"/>
      <c r="D319" s="424"/>
      <c r="E319" s="424"/>
      <c r="F319" s="424"/>
      <c r="G319" s="424"/>
      <c r="H319" s="425"/>
      <c r="I319" s="21"/>
    </row>
    <row r="320" spans="1:9" ht="21" x14ac:dyDescent="0.25">
      <c r="A320" s="423"/>
      <c r="B320" s="424"/>
      <c r="C320" s="424"/>
      <c r="D320" s="424"/>
      <c r="E320" s="424"/>
      <c r="F320" s="424"/>
      <c r="G320" s="424"/>
      <c r="H320" s="425"/>
      <c r="I320" s="21"/>
    </row>
    <row r="321" spans="1:9" ht="21" x14ac:dyDescent="0.25">
      <c r="A321" s="423"/>
      <c r="B321" s="424"/>
      <c r="C321" s="424"/>
      <c r="D321" s="424"/>
      <c r="E321" s="424"/>
      <c r="F321" s="424"/>
      <c r="G321" s="424"/>
      <c r="H321" s="425"/>
      <c r="I321" s="21"/>
    </row>
    <row r="322" spans="1:9" ht="21" x14ac:dyDescent="0.25">
      <c r="A322" s="423"/>
      <c r="B322" s="424"/>
      <c r="C322" s="424"/>
      <c r="D322" s="424"/>
      <c r="E322" s="424"/>
      <c r="F322" s="424"/>
      <c r="G322" s="424"/>
      <c r="H322" s="425"/>
      <c r="I322" s="21"/>
    </row>
    <row r="323" spans="1:9" ht="21" x14ac:dyDescent="0.25">
      <c r="A323" s="423"/>
      <c r="B323" s="424"/>
      <c r="C323" s="424"/>
      <c r="D323" s="424"/>
      <c r="E323" s="424"/>
      <c r="F323" s="424"/>
      <c r="G323" s="424"/>
      <c r="H323" s="425"/>
      <c r="I323" s="21"/>
    </row>
    <row r="324" spans="1:9" ht="21" x14ac:dyDescent="0.25">
      <c r="A324" s="423"/>
      <c r="B324" s="424"/>
      <c r="C324" s="424"/>
      <c r="D324" s="424"/>
      <c r="E324" s="424"/>
      <c r="F324" s="424"/>
      <c r="G324" s="424"/>
      <c r="H324" s="425"/>
      <c r="I324" s="21"/>
    </row>
    <row r="325" spans="1:9" ht="21" x14ac:dyDescent="0.25">
      <c r="A325" s="423"/>
      <c r="B325" s="424"/>
      <c r="C325" s="424"/>
      <c r="D325" s="424"/>
      <c r="E325" s="424"/>
      <c r="F325" s="424"/>
      <c r="G325" s="424"/>
      <c r="H325" s="425"/>
      <c r="I325" s="21"/>
    </row>
    <row r="326" spans="1:9" ht="21" x14ac:dyDescent="0.25">
      <c r="A326" s="423"/>
      <c r="B326" s="424"/>
      <c r="C326" s="424"/>
      <c r="D326" s="424"/>
      <c r="E326" s="424"/>
      <c r="F326" s="424"/>
      <c r="G326" s="424"/>
      <c r="H326" s="425"/>
      <c r="I326" s="21"/>
    </row>
    <row r="327" spans="1:9" ht="21" x14ac:dyDescent="0.25">
      <c r="A327" s="423"/>
      <c r="B327" s="424"/>
      <c r="C327" s="424"/>
      <c r="D327" s="424"/>
      <c r="E327" s="424"/>
      <c r="F327" s="424"/>
      <c r="G327" s="424"/>
      <c r="H327" s="425"/>
      <c r="I327" s="21"/>
    </row>
    <row r="328" spans="1:9" ht="21" x14ac:dyDescent="0.25">
      <c r="A328" s="423"/>
      <c r="B328" s="424"/>
      <c r="C328" s="424"/>
      <c r="D328" s="424"/>
      <c r="E328" s="424"/>
      <c r="F328" s="424"/>
      <c r="G328" s="424"/>
      <c r="H328" s="425"/>
      <c r="I328" s="21"/>
    </row>
    <row r="329" spans="1:9" ht="21" x14ac:dyDescent="0.25">
      <c r="A329" s="423"/>
      <c r="B329" s="424"/>
      <c r="C329" s="424"/>
      <c r="D329" s="424"/>
      <c r="E329" s="424"/>
      <c r="F329" s="424"/>
      <c r="G329" s="424"/>
      <c r="H329" s="425"/>
      <c r="I329" s="21"/>
    </row>
    <row r="330" spans="1:9" ht="21" x14ac:dyDescent="0.25">
      <c r="A330" s="423"/>
      <c r="B330" s="424"/>
      <c r="C330" s="424"/>
      <c r="D330" s="424"/>
      <c r="E330" s="424"/>
      <c r="F330" s="424"/>
      <c r="G330" s="424"/>
      <c r="H330" s="425"/>
      <c r="I330" s="21"/>
    </row>
    <row r="331" spans="1:9" ht="21" x14ac:dyDescent="0.25">
      <c r="A331" s="423"/>
      <c r="B331" s="424"/>
      <c r="C331" s="424"/>
      <c r="D331" s="424"/>
      <c r="E331" s="424"/>
      <c r="F331" s="424"/>
      <c r="G331" s="424"/>
      <c r="H331" s="425"/>
      <c r="I331" s="21"/>
    </row>
    <row r="332" spans="1:9" ht="21" x14ac:dyDescent="0.25">
      <c r="A332" s="423"/>
      <c r="B332" s="424"/>
      <c r="C332" s="424"/>
      <c r="D332" s="424"/>
      <c r="E332" s="424"/>
      <c r="F332" s="424"/>
      <c r="G332" s="424"/>
      <c r="H332" s="425"/>
      <c r="I332" s="21"/>
    </row>
    <row r="333" spans="1:9" ht="21" x14ac:dyDescent="0.25">
      <c r="A333" s="423"/>
      <c r="B333" s="424"/>
      <c r="C333" s="424"/>
      <c r="D333" s="424"/>
      <c r="E333" s="424"/>
      <c r="F333" s="424"/>
      <c r="G333" s="424"/>
      <c r="H333" s="425"/>
      <c r="I333" s="21"/>
    </row>
    <row r="334" spans="1:9" ht="21" x14ac:dyDescent="0.25">
      <c r="A334" s="423"/>
      <c r="B334" s="424"/>
      <c r="C334" s="424"/>
      <c r="D334" s="424"/>
      <c r="E334" s="424"/>
      <c r="F334" s="424"/>
      <c r="G334" s="424"/>
      <c r="H334" s="425"/>
      <c r="I334" s="21"/>
    </row>
    <row r="335" spans="1:9" ht="21" x14ac:dyDescent="0.25">
      <c r="A335" s="423"/>
      <c r="B335" s="424"/>
      <c r="C335" s="424"/>
      <c r="D335" s="424"/>
      <c r="E335" s="424"/>
      <c r="F335" s="424"/>
      <c r="G335" s="424"/>
      <c r="H335" s="425"/>
      <c r="I335" s="21"/>
    </row>
    <row r="336" spans="1:9" ht="21" x14ac:dyDescent="0.25">
      <c r="A336" s="423"/>
      <c r="B336" s="424"/>
      <c r="C336" s="424"/>
      <c r="D336" s="424"/>
      <c r="E336" s="424"/>
      <c r="F336" s="424"/>
      <c r="G336" s="424"/>
      <c r="H336" s="425"/>
      <c r="I336" s="21"/>
    </row>
    <row r="337" spans="1:9" ht="21" x14ac:dyDescent="0.25">
      <c r="A337" s="423"/>
      <c r="B337" s="424"/>
      <c r="C337" s="424"/>
      <c r="D337" s="424"/>
      <c r="E337" s="424"/>
      <c r="F337" s="424"/>
      <c r="G337" s="424"/>
      <c r="H337" s="425"/>
      <c r="I337" s="21"/>
    </row>
    <row r="338" spans="1:9" ht="21" x14ac:dyDescent="0.25">
      <c r="A338" s="423"/>
      <c r="B338" s="424"/>
      <c r="C338" s="424"/>
      <c r="D338" s="424"/>
      <c r="E338" s="424"/>
      <c r="F338" s="424"/>
      <c r="G338" s="424"/>
      <c r="H338" s="425"/>
      <c r="I338" s="21"/>
    </row>
    <row r="339" spans="1:9" ht="21" x14ac:dyDescent="0.25">
      <c r="A339" s="423"/>
      <c r="B339" s="424"/>
      <c r="C339" s="424"/>
      <c r="D339" s="424"/>
      <c r="E339" s="424"/>
      <c r="F339" s="424"/>
      <c r="G339" s="424"/>
      <c r="H339" s="425"/>
      <c r="I339" s="21"/>
    </row>
    <row r="340" spans="1:9" ht="21" x14ac:dyDescent="0.25">
      <c r="A340" s="423"/>
      <c r="B340" s="424"/>
      <c r="C340" s="424"/>
      <c r="D340" s="424"/>
      <c r="E340" s="424"/>
      <c r="F340" s="424"/>
      <c r="G340" s="424"/>
      <c r="H340" s="425"/>
      <c r="I340" s="21"/>
    </row>
    <row r="341" spans="1:9" ht="21" x14ac:dyDescent="0.25">
      <c r="A341" s="423"/>
      <c r="B341" s="424"/>
      <c r="C341" s="424"/>
      <c r="D341" s="424"/>
      <c r="E341" s="424"/>
      <c r="F341" s="424"/>
      <c r="G341" s="424"/>
      <c r="H341" s="425"/>
      <c r="I341" s="21"/>
    </row>
    <row r="342" spans="1:9" ht="21" x14ac:dyDescent="0.25">
      <c r="A342" s="423"/>
      <c r="B342" s="424"/>
      <c r="C342" s="424"/>
      <c r="D342" s="424"/>
      <c r="E342" s="424"/>
      <c r="F342" s="424"/>
      <c r="G342" s="424"/>
      <c r="H342" s="425"/>
      <c r="I342" s="21"/>
    </row>
    <row r="343" spans="1:9" ht="21" x14ac:dyDescent="0.25">
      <c r="A343" s="423"/>
      <c r="B343" s="424"/>
      <c r="C343" s="424"/>
      <c r="D343" s="424"/>
      <c r="E343" s="424"/>
      <c r="F343" s="424"/>
      <c r="G343" s="424"/>
      <c r="H343" s="425"/>
      <c r="I343" s="21"/>
    </row>
    <row r="344" spans="1:9" ht="21" x14ac:dyDescent="0.25">
      <c r="A344" s="423"/>
      <c r="B344" s="424"/>
      <c r="C344" s="424"/>
      <c r="D344" s="424"/>
      <c r="E344" s="424"/>
      <c r="F344" s="424"/>
      <c r="G344" s="424"/>
      <c r="H344" s="425"/>
      <c r="I344" s="21"/>
    </row>
    <row r="345" spans="1:9" ht="21" x14ac:dyDescent="0.25">
      <c r="A345" s="423"/>
      <c r="B345" s="424"/>
      <c r="C345" s="424"/>
      <c r="D345" s="424"/>
      <c r="E345" s="424"/>
      <c r="F345" s="424"/>
      <c r="G345" s="424"/>
      <c r="H345" s="425"/>
      <c r="I345" s="21"/>
    </row>
    <row r="346" spans="1:9" ht="21" x14ac:dyDescent="0.25">
      <c r="A346" s="423"/>
      <c r="B346" s="424"/>
      <c r="C346" s="424"/>
      <c r="D346" s="424"/>
      <c r="E346" s="424"/>
      <c r="F346" s="424"/>
      <c r="G346" s="424"/>
      <c r="H346" s="425"/>
      <c r="I346" s="21"/>
    </row>
    <row r="347" spans="1:9" ht="21" x14ac:dyDescent="0.25">
      <c r="A347" s="423"/>
      <c r="B347" s="424"/>
      <c r="C347" s="424"/>
      <c r="D347" s="424"/>
      <c r="E347" s="424"/>
      <c r="F347" s="424"/>
      <c r="G347" s="424"/>
      <c r="H347" s="425"/>
      <c r="I347" s="21"/>
    </row>
    <row r="348" spans="1:9" ht="21" x14ac:dyDescent="0.25">
      <c r="A348" s="423"/>
      <c r="B348" s="424"/>
      <c r="C348" s="424"/>
      <c r="D348" s="424"/>
      <c r="E348" s="424"/>
      <c r="F348" s="424"/>
      <c r="G348" s="424"/>
      <c r="H348" s="425"/>
      <c r="I348" s="21"/>
    </row>
    <row r="349" spans="1:9" ht="21" x14ac:dyDescent="0.25">
      <c r="A349" s="423"/>
      <c r="B349" s="424"/>
      <c r="C349" s="424"/>
      <c r="D349" s="424"/>
      <c r="E349" s="424"/>
      <c r="F349" s="424"/>
      <c r="G349" s="424"/>
      <c r="H349" s="425"/>
      <c r="I349" s="21"/>
    </row>
    <row r="350" spans="1:9" ht="21" x14ac:dyDescent="0.25">
      <c r="A350" s="423"/>
      <c r="B350" s="424"/>
      <c r="C350" s="424"/>
      <c r="D350" s="424"/>
      <c r="E350" s="424"/>
      <c r="F350" s="424"/>
      <c r="G350" s="424"/>
      <c r="H350" s="425"/>
      <c r="I350" s="21"/>
    </row>
    <row r="351" spans="1:9" ht="21" x14ac:dyDescent="0.25">
      <c r="A351" s="423"/>
      <c r="B351" s="424"/>
      <c r="C351" s="424"/>
      <c r="D351" s="424"/>
      <c r="E351" s="424"/>
      <c r="F351" s="424"/>
      <c r="G351" s="424"/>
      <c r="H351" s="425"/>
      <c r="I351" s="21"/>
    </row>
    <row r="352" spans="1:9" ht="21" x14ac:dyDescent="0.25">
      <c r="A352" s="423"/>
      <c r="B352" s="424"/>
      <c r="C352" s="424"/>
      <c r="D352" s="424"/>
      <c r="E352" s="424"/>
      <c r="F352" s="424"/>
      <c r="G352" s="424"/>
      <c r="H352" s="425"/>
      <c r="I352" s="21"/>
    </row>
    <row r="353" spans="1:9" ht="21" x14ac:dyDescent="0.25">
      <c r="A353" s="423"/>
      <c r="B353" s="424"/>
      <c r="C353" s="424"/>
      <c r="D353" s="424"/>
      <c r="E353" s="424"/>
      <c r="F353" s="424"/>
      <c r="G353" s="424"/>
      <c r="H353" s="425"/>
      <c r="I353" s="21"/>
    </row>
    <row r="354" spans="1:9" ht="21" x14ac:dyDescent="0.25">
      <c r="A354" s="423"/>
      <c r="B354" s="424"/>
      <c r="C354" s="424"/>
      <c r="D354" s="424"/>
      <c r="E354" s="424"/>
      <c r="F354" s="424"/>
      <c r="G354" s="424"/>
      <c r="H354" s="425"/>
      <c r="I354" s="21"/>
    </row>
    <row r="355" spans="1:9" ht="21" x14ac:dyDescent="0.25">
      <c r="A355" s="423"/>
      <c r="B355" s="424"/>
      <c r="C355" s="424"/>
      <c r="D355" s="424"/>
      <c r="E355" s="424"/>
      <c r="F355" s="424"/>
      <c r="G355" s="424"/>
      <c r="H355" s="425"/>
      <c r="I355" s="21"/>
    </row>
    <row r="356" spans="1:9" ht="21" x14ac:dyDescent="0.25">
      <c r="A356" s="423"/>
      <c r="B356" s="424"/>
      <c r="C356" s="424"/>
      <c r="D356" s="424"/>
      <c r="E356" s="424"/>
      <c r="F356" s="424"/>
      <c r="G356" s="424"/>
      <c r="H356" s="425"/>
      <c r="I356" s="21"/>
    </row>
    <row r="357" spans="1:9" ht="21" x14ac:dyDescent="0.25">
      <c r="A357" s="423"/>
      <c r="B357" s="424"/>
      <c r="C357" s="424"/>
      <c r="D357" s="424"/>
      <c r="E357" s="424"/>
      <c r="F357" s="424"/>
      <c r="G357" s="424"/>
      <c r="H357" s="425"/>
      <c r="I357" s="21"/>
    </row>
    <row r="358" spans="1:9" ht="21" x14ac:dyDescent="0.25">
      <c r="A358" s="423"/>
      <c r="B358" s="424"/>
      <c r="C358" s="424"/>
      <c r="D358" s="424"/>
      <c r="E358" s="424"/>
      <c r="F358" s="424"/>
      <c r="G358" s="424"/>
      <c r="H358" s="425"/>
      <c r="I358" s="21"/>
    </row>
    <row r="359" spans="1:9" ht="21" x14ac:dyDescent="0.25">
      <c r="A359" s="423"/>
      <c r="B359" s="424"/>
      <c r="C359" s="424"/>
      <c r="D359" s="424"/>
      <c r="E359" s="424"/>
      <c r="F359" s="424"/>
      <c r="G359" s="424"/>
      <c r="H359" s="425"/>
      <c r="I359" s="21"/>
    </row>
    <row r="360" spans="1:9" ht="21" x14ac:dyDescent="0.25">
      <c r="A360" s="423"/>
      <c r="B360" s="424"/>
      <c r="C360" s="424"/>
      <c r="D360" s="424"/>
      <c r="E360" s="424"/>
      <c r="F360" s="424"/>
      <c r="G360" s="424"/>
      <c r="H360" s="425"/>
      <c r="I360" s="21"/>
    </row>
    <row r="361" spans="1:9" ht="21" x14ac:dyDescent="0.25">
      <c r="A361" s="423"/>
      <c r="B361" s="424"/>
      <c r="C361" s="424"/>
      <c r="D361" s="424"/>
      <c r="E361" s="424"/>
      <c r="F361" s="424"/>
      <c r="G361" s="424"/>
      <c r="H361" s="425"/>
      <c r="I361" s="21"/>
    </row>
    <row r="362" spans="1:9" ht="21" x14ac:dyDescent="0.25">
      <c r="A362" s="423"/>
      <c r="B362" s="424"/>
      <c r="C362" s="424"/>
      <c r="D362" s="424"/>
      <c r="E362" s="424"/>
      <c r="F362" s="424"/>
      <c r="G362" s="424"/>
      <c r="H362" s="425"/>
      <c r="I362" s="21"/>
    </row>
    <row r="363" spans="1:9" ht="21" x14ac:dyDescent="0.25">
      <c r="A363" s="423"/>
      <c r="B363" s="424"/>
      <c r="C363" s="424"/>
      <c r="D363" s="424"/>
      <c r="E363" s="424"/>
      <c r="F363" s="424"/>
      <c r="G363" s="424"/>
      <c r="H363" s="425"/>
      <c r="I363" s="21"/>
    </row>
    <row r="364" spans="1:9" ht="21" x14ac:dyDescent="0.25">
      <c r="A364" s="423"/>
      <c r="B364" s="424"/>
      <c r="C364" s="424"/>
      <c r="D364" s="424"/>
      <c r="E364" s="424"/>
      <c r="F364" s="424"/>
      <c r="G364" s="424"/>
      <c r="H364" s="425"/>
      <c r="I364" s="21"/>
    </row>
    <row r="365" spans="1:9" ht="21" x14ac:dyDescent="0.25">
      <c r="A365" s="423"/>
      <c r="B365" s="424"/>
      <c r="C365" s="424"/>
      <c r="D365" s="424"/>
      <c r="E365" s="424"/>
      <c r="F365" s="424"/>
      <c r="G365" s="424"/>
      <c r="H365" s="425"/>
      <c r="I365" s="21"/>
    </row>
    <row r="366" spans="1:9" ht="21" x14ac:dyDescent="0.25">
      <c r="A366" s="423"/>
      <c r="B366" s="424"/>
      <c r="C366" s="424"/>
      <c r="D366" s="424"/>
      <c r="E366" s="424"/>
      <c r="F366" s="424"/>
      <c r="G366" s="424"/>
      <c r="H366" s="425"/>
      <c r="I366" s="21"/>
    </row>
    <row r="367" spans="1:9" ht="21" x14ac:dyDescent="0.25">
      <c r="A367" s="423"/>
      <c r="B367" s="424"/>
      <c r="C367" s="424"/>
      <c r="D367" s="424"/>
      <c r="E367" s="424"/>
      <c r="F367" s="424"/>
      <c r="G367" s="424"/>
      <c r="H367" s="425"/>
      <c r="I367" s="21"/>
    </row>
    <row r="368" spans="1:9" ht="21" x14ac:dyDescent="0.25">
      <c r="A368" s="423"/>
      <c r="B368" s="424"/>
      <c r="C368" s="424"/>
      <c r="D368" s="424"/>
      <c r="E368" s="424"/>
      <c r="F368" s="424"/>
      <c r="G368" s="424"/>
      <c r="H368" s="425"/>
      <c r="I368" s="21"/>
    </row>
    <row r="369" spans="1:9" ht="21" x14ac:dyDescent="0.25">
      <c r="A369" s="423"/>
      <c r="B369" s="424"/>
      <c r="C369" s="424"/>
      <c r="D369" s="424"/>
      <c r="E369" s="424"/>
      <c r="F369" s="424"/>
      <c r="G369" s="424"/>
      <c r="H369" s="425"/>
      <c r="I369" s="21"/>
    </row>
    <row r="370" spans="1:9" ht="21" x14ac:dyDescent="0.25">
      <c r="A370" s="423"/>
      <c r="B370" s="424"/>
      <c r="C370" s="424"/>
      <c r="D370" s="424"/>
      <c r="E370" s="424"/>
      <c r="F370" s="424"/>
      <c r="G370" s="424"/>
      <c r="H370" s="425"/>
      <c r="I370" s="21"/>
    </row>
    <row r="371" spans="1:9" ht="21" x14ac:dyDescent="0.25">
      <c r="A371" s="423"/>
      <c r="B371" s="424"/>
      <c r="C371" s="424"/>
      <c r="D371" s="424"/>
      <c r="E371" s="424"/>
      <c r="F371" s="424"/>
      <c r="G371" s="424"/>
      <c r="H371" s="425"/>
      <c r="I371" s="21"/>
    </row>
    <row r="372" spans="1:9" ht="21" x14ac:dyDescent="0.25">
      <c r="A372" s="423"/>
      <c r="B372" s="424"/>
      <c r="C372" s="424"/>
      <c r="D372" s="424"/>
      <c r="E372" s="424"/>
      <c r="F372" s="424"/>
      <c r="G372" s="424"/>
      <c r="H372" s="425"/>
      <c r="I372" s="21"/>
    </row>
    <row r="373" spans="1:9" ht="21" x14ac:dyDescent="0.25">
      <c r="A373" s="423"/>
      <c r="B373" s="424"/>
      <c r="C373" s="424"/>
      <c r="D373" s="424"/>
      <c r="E373" s="424"/>
      <c r="F373" s="424"/>
      <c r="G373" s="424"/>
      <c r="H373" s="425"/>
      <c r="I373" s="21"/>
    </row>
    <row r="374" spans="1:9" ht="21" x14ac:dyDescent="0.25">
      <c r="A374" s="423"/>
      <c r="B374" s="424"/>
      <c r="C374" s="424"/>
      <c r="D374" s="424"/>
      <c r="E374" s="424"/>
      <c r="F374" s="424"/>
      <c r="G374" s="424"/>
      <c r="H374" s="425"/>
      <c r="I374" s="21"/>
    </row>
    <row r="375" spans="1:9" ht="21" x14ac:dyDescent="0.25">
      <c r="A375" s="423"/>
      <c r="B375" s="424"/>
      <c r="C375" s="424"/>
      <c r="D375" s="424"/>
      <c r="E375" s="424"/>
      <c r="F375" s="424"/>
      <c r="G375" s="424"/>
      <c r="H375" s="425"/>
      <c r="I375" s="21"/>
    </row>
    <row r="376" spans="1:9" ht="21" x14ac:dyDescent="0.25">
      <c r="A376" s="423"/>
      <c r="B376" s="424"/>
      <c r="C376" s="424"/>
      <c r="D376" s="424"/>
      <c r="E376" s="424"/>
      <c r="F376" s="424"/>
      <c r="G376" s="424"/>
      <c r="H376" s="425"/>
      <c r="I376" s="21"/>
    </row>
    <row r="377" spans="1:9" ht="21" x14ac:dyDescent="0.25">
      <c r="A377" s="423"/>
      <c r="B377" s="424"/>
      <c r="C377" s="424"/>
      <c r="D377" s="424"/>
      <c r="E377" s="424"/>
      <c r="F377" s="424"/>
      <c r="G377" s="424"/>
      <c r="H377" s="425"/>
      <c r="I377" s="21"/>
    </row>
    <row r="378" spans="1:9" ht="21" x14ac:dyDescent="0.25">
      <c r="A378" s="423"/>
      <c r="B378" s="424"/>
      <c r="C378" s="424"/>
      <c r="D378" s="424"/>
      <c r="E378" s="424"/>
      <c r="F378" s="424"/>
      <c r="G378" s="424"/>
      <c r="H378" s="425"/>
      <c r="I378" s="21"/>
    </row>
    <row r="379" spans="1:9" ht="21" x14ac:dyDescent="0.25">
      <c r="A379" s="423"/>
      <c r="B379" s="424"/>
      <c r="C379" s="424"/>
      <c r="D379" s="424"/>
      <c r="E379" s="424"/>
      <c r="F379" s="424"/>
      <c r="G379" s="424"/>
      <c r="H379" s="425"/>
      <c r="I379" s="21"/>
    </row>
    <row r="380" spans="1:9" ht="21" x14ac:dyDescent="0.25">
      <c r="A380" s="423"/>
      <c r="B380" s="424"/>
      <c r="C380" s="424"/>
      <c r="D380" s="424"/>
      <c r="E380" s="424"/>
      <c r="F380" s="424"/>
      <c r="G380" s="424"/>
      <c r="H380" s="425"/>
      <c r="I380" s="21"/>
    </row>
    <row r="381" spans="1:9" ht="21" x14ac:dyDescent="0.25">
      <c r="A381" s="423"/>
      <c r="B381" s="424"/>
      <c r="C381" s="424"/>
      <c r="D381" s="424"/>
      <c r="E381" s="424"/>
      <c r="F381" s="424"/>
      <c r="G381" s="424"/>
      <c r="H381" s="425"/>
      <c r="I381" s="21"/>
    </row>
    <row r="382" spans="1:9" ht="21" x14ac:dyDescent="0.25">
      <c r="A382" s="423"/>
      <c r="B382" s="424"/>
      <c r="C382" s="424"/>
      <c r="D382" s="424"/>
      <c r="E382" s="424"/>
      <c r="F382" s="424"/>
      <c r="G382" s="424"/>
      <c r="H382" s="425"/>
      <c r="I382" s="21"/>
    </row>
    <row r="383" spans="1:9" ht="21" x14ac:dyDescent="0.25">
      <c r="A383" s="423"/>
      <c r="B383" s="424"/>
      <c r="C383" s="424"/>
      <c r="D383" s="424"/>
      <c r="E383" s="424"/>
      <c r="F383" s="424"/>
      <c r="G383" s="424"/>
      <c r="H383" s="425"/>
      <c r="I383" s="21"/>
    </row>
    <row r="384" spans="1:9" ht="21" x14ac:dyDescent="0.25">
      <c r="A384" s="423"/>
      <c r="B384" s="424"/>
      <c r="C384" s="424"/>
      <c r="D384" s="424"/>
      <c r="E384" s="424"/>
      <c r="F384" s="424"/>
      <c r="G384" s="424"/>
      <c r="H384" s="425"/>
      <c r="I384" s="21"/>
    </row>
    <row r="385" spans="1:9" ht="21" x14ac:dyDescent="0.25">
      <c r="A385" s="423"/>
      <c r="B385" s="424"/>
      <c r="C385" s="424"/>
      <c r="D385" s="424"/>
      <c r="E385" s="424"/>
      <c r="F385" s="424"/>
      <c r="G385" s="424"/>
      <c r="H385" s="425"/>
      <c r="I385" s="21"/>
    </row>
    <row r="386" spans="1:9" ht="21" x14ac:dyDescent="0.25">
      <c r="A386" s="423"/>
      <c r="B386" s="424"/>
      <c r="C386" s="424"/>
      <c r="D386" s="424"/>
      <c r="E386" s="424"/>
      <c r="F386" s="424"/>
      <c r="G386" s="424"/>
      <c r="H386" s="425"/>
      <c r="I386" s="21"/>
    </row>
    <row r="387" spans="1:9" ht="21" x14ac:dyDescent="0.25">
      <c r="A387" s="423"/>
      <c r="B387" s="424"/>
      <c r="C387" s="424"/>
      <c r="D387" s="424"/>
      <c r="E387" s="424"/>
      <c r="F387" s="424"/>
      <c r="G387" s="424"/>
      <c r="H387" s="425"/>
      <c r="I387" s="21"/>
    </row>
    <row r="388" spans="1:9" ht="21" x14ac:dyDescent="0.25">
      <c r="A388" s="423"/>
      <c r="B388" s="424"/>
      <c r="C388" s="424"/>
      <c r="D388" s="424"/>
      <c r="E388" s="424"/>
      <c r="F388" s="424"/>
      <c r="G388" s="424"/>
      <c r="H388" s="425"/>
      <c r="I388" s="21"/>
    </row>
    <row r="389" spans="1:9" ht="21" x14ac:dyDescent="0.25">
      <c r="A389" s="423"/>
      <c r="B389" s="424"/>
      <c r="C389" s="424"/>
      <c r="D389" s="424"/>
      <c r="E389" s="424"/>
      <c r="F389" s="424"/>
      <c r="G389" s="424"/>
      <c r="H389" s="425"/>
      <c r="I389" s="21"/>
    </row>
    <row r="390" spans="1:9" ht="21" x14ac:dyDescent="0.25">
      <c r="A390" s="423"/>
      <c r="B390" s="424"/>
      <c r="C390" s="424"/>
      <c r="D390" s="424"/>
      <c r="E390" s="424"/>
      <c r="F390" s="424"/>
      <c r="G390" s="424"/>
      <c r="H390" s="425"/>
      <c r="I390" s="21"/>
    </row>
    <row r="391" spans="1:9" ht="21" x14ac:dyDescent="0.25">
      <c r="A391" s="423"/>
      <c r="B391" s="424"/>
      <c r="C391" s="424"/>
      <c r="D391" s="424"/>
      <c r="E391" s="424"/>
      <c r="F391" s="424"/>
      <c r="G391" s="424"/>
      <c r="H391" s="425"/>
      <c r="I391" s="21"/>
    </row>
    <row r="392" spans="1:9" ht="21" x14ac:dyDescent="0.25">
      <c r="A392" s="423"/>
      <c r="B392" s="424"/>
      <c r="C392" s="424"/>
      <c r="D392" s="424"/>
      <c r="E392" s="424"/>
      <c r="F392" s="424"/>
      <c r="G392" s="424"/>
      <c r="H392" s="425"/>
      <c r="I392" s="21"/>
    </row>
    <row r="393" spans="1:9" ht="21" x14ac:dyDescent="0.25">
      <c r="A393" s="423"/>
      <c r="B393" s="424"/>
      <c r="C393" s="424"/>
      <c r="D393" s="424"/>
      <c r="E393" s="424"/>
      <c r="F393" s="424"/>
      <c r="G393" s="424"/>
      <c r="H393" s="425"/>
      <c r="I393" s="21"/>
    </row>
    <row r="394" spans="1:9" ht="21" x14ac:dyDescent="0.25">
      <c r="A394" s="423"/>
      <c r="B394" s="424"/>
      <c r="C394" s="424"/>
      <c r="D394" s="424"/>
      <c r="E394" s="424"/>
      <c r="F394" s="424"/>
      <c r="G394" s="424"/>
      <c r="H394" s="425"/>
      <c r="I394" s="21"/>
    </row>
    <row r="395" spans="1:9" ht="21" x14ac:dyDescent="0.25">
      <c r="A395" s="423"/>
      <c r="B395" s="424"/>
      <c r="C395" s="424"/>
      <c r="D395" s="424"/>
      <c r="E395" s="424"/>
      <c r="F395" s="424"/>
      <c r="G395" s="424"/>
      <c r="H395" s="425"/>
      <c r="I395" s="21"/>
    </row>
    <row r="396" spans="1:9" ht="21" x14ac:dyDescent="0.25">
      <c r="A396" s="423"/>
      <c r="B396" s="424"/>
      <c r="C396" s="424"/>
      <c r="D396" s="424"/>
      <c r="E396" s="424"/>
      <c r="F396" s="424"/>
      <c r="G396" s="424"/>
      <c r="H396" s="425"/>
      <c r="I396" s="21"/>
    </row>
    <row r="397" spans="1:9" ht="21" x14ac:dyDescent="0.25">
      <c r="A397" s="423"/>
      <c r="B397" s="424"/>
      <c r="C397" s="424"/>
      <c r="D397" s="424"/>
      <c r="E397" s="424"/>
      <c r="F397" s="424"/>
      <c r="G397" s="424"/>
      <c r="H397" s="425"/>
      <c r="I397" s="21"/>
    </row>
    <row r="398" spans="1:9" ht="21" x14ac:dyDescent="0.25">
      <c r="A398" s="423"/>
      <c r="B398" s="424"/>
      <c r="C398" s="424"/>
      <c r="D398" s="424"/>
      <c r="E398" s="424"/>
      <c r="F398" s="424"/>
      <c r="G398" s="424"/>
      <c r="H398" s="425"/>
      <c r="I398" s="21"/>
    </row>
    <row r="399" spans="1:9" ht="21" x14ac:dyDescent="0.25">
      <c r="A399" s="423"/>
      <c r="B399" s="424"/>
      <c r="C399" s="424"/>
      <c r="D399" s="424"/>
      <c r="E399" s="424"/>
      <c r="F399" s="424"/>
      <c r="G399" s="424"/>
      <c r="H399" s="425"/>
      <c r="I399" s="21"/>
    </row>
    <row r="400" spans="1:9" ht="21" x14ac:dyDescent="0.25">
      <c r="A400" s="423"/>
      <c r="B400" s="424"/>
      <c r="C400" s="424"/>
      <c r="D400" s="424"/>
      <c r="E400" s="424"/>
      <c r="F400" s="424"/>
      <c r="G400" s="424"/>
      <c r="H400" s="425"/>
      <c r="I400" s="21"/>
    </row>
    <row r="401" spans="1:9" ht="21" x14ac:dyDescent="0.25">
      <c r="A401" s="423"/>
      <c r="B401" s="424"/>
      <c r="C401" s="424"/>
      <c r="D401" s="424"/>
      <c r="E401" s="424"/>
      <c r="F401" s="424"/>
      <c r="G401" s="424"/>
      <c r="H401" s="425"/>
      <c r="I401" s="21"/>
    </row>
    <row r="402" spans="1:9" ht="21" x14ac:dyDescent="0.25">
      <c r="A402" s="423"/>
      <c r="B402" s="424"/>
      <c r="C402" s="424"/>
      <c r="D402" s="424"/>
      <c r="E402" s="424"/>
      <c r="F402" s="424"/>
      <c r="G402" s="424"/>
      <c r="H402" s="425"/>
      <c r="I402" s="21"/>
    </row>
    <row r="403" spans="1:9" ht="21" x14ac:dyDescent="0.25">
      <c r="A403" s="423"/>
      <c r="B403" s="424"/>
      <c r="C403" s="424"/>
      <c r="D403" s="424"/>
      <c r="E403" s="424"/>
      <c r="F403" s="424"/>
      <c r="G403" s="424"/>
      <c r="H403" s="425"/>
      <c r="I403" s="21"/>
    </row>
    <row r="404" spans="1:9" ht="21" x14ac:dyDescent="0.25">
      <c r="A404" s="423"/>
      <c r="B404" s="424"/>
      <c r="C404" s="424"/>
      <c r="D404" s="424"/>
      <c r="E404" s="424"/>
      <c r="F404" s="424"/>
      <c r="G404" s="424"/>
      <c r="H404" s="425"/>
      <c r="I404" s="21"/>
    </row>
    <row r="405" spans="1:9" ht="21" x14ac:dyDescent="0.25">
      <c r="A405" s="423"/>
      <c r="B405" s="424"/>
      <c r="C405" s="424"/>
      <c r="D405" s="424"/>
      <c r="E405" s="424"/>
      <c r="F405" s="424"/>
      <c r="G405" s="424"/>
      <c r="H405" s="425"/>
      <c r="I405" s="21"/>
    </row>
    <row r="406" spans="1:9" ht="21" x14ac:dyDescent="0.25">
      <c r="A406" s="423"/>
      <c r="B406" s="424"/>
      <c r="C406" s="424"/>
      <c r="D406" s="424"/>
      <c r="E406" s="424"/>
      <c r="F406" s="424"/>
      <c r="G406" s="424"/>
      <c r="H406" s="425"/>
      <c r="I406" s="21"/>
    </row>
    <row r="407" spans="1:9" ht="21" x14ac:dyDescent="0.25">
      <c r="A407" s="423"/>
      <c r="B407" s="424"/>
      <c r="C407" s="424"/>
      <c r="D407" s="424"/>
      <c r="E407" s="424"/>
      <c r="F407" s="424"/>
      <c r="G407" s="424"/>
      <c r="H407" s="425"/>
      <c r="I407" s="21"/>
    </row>
    <row r="408" spans="1:9" ht="21" x14ac:dyDescent="0.25">
      <c r="A408" s="423"/>
      <c r="B408" s="424"/>
      <c r="C408" s="424"/>
      <c r="D408" s="424"/>
      <c r="E408" s="424"/>
      <c r="F408" s="424"/>
      <c r="G408" s="424"/>
      <c r="H408" s="425"/>
      <c r="I408" s="21"/>
    </row>
    <row r="409" spans="1:9" ht="21" x14ac:dyDescent="0.25">
      <c r="A409" s="423"/>
      <c r="B409" s="424"/>
      <c r="C409" s="424"/>
      <c r="D409" s="424"/>
      <c r="E409" s="424"/>
      <c r="F409" s="424"/>
      <c r="G409" s="424"/>
      <c r="H409" s="425"/>
      <c r="I409" s="21"/>
    </row>
    <row r="410" spans="1:9" ht="21" x14ac:dyDescent="0.25">
      <c r="A410" s="423"/>
      <c r="B410" s="424"/>
      <c r="C410" s="424"/>
      <c r="D410" s="424"/>
      <c r="E410" s="424"/>
      <c r="F410" s="424"/>
      <c r="G410" s="424"/>
      <c r="H410" s="425"/>
      <c r="I410" s="21"/>
    </row>
    <row r="411" spans="1:9" ht="21" x14ac:dyDescent="0.25">
      <c r="A411" s="423"/>
      <c r="B411" s="424"/>
      <c r="C411" s="424"/>
      <c r="D411" s="424"/>
      <c r="E411" s="424"/>
      <c r="F411" s="424"/>
      <c r="G411" s="424"/>
      <c r="H411" s="425"/>
      <c r="I411" s="21"/>
    </row>
    <row r="412" spans="1:9" ht="21" x14ac:dyDescent="0.25">
      <c r="A412" s="423"/>
      <c r="B412" s="424"/>
      <c r="C412" s="424"/>
      <c r="D412" s="424"/>
      <c r="E412" s="424"/>
      <c r="F412" s="424"/>
      <c r="G412" s="424"/>
      <c r="H412" s="425"/>
      <c r="I412" s="21"/>
    </row>
    <row r="413" spans="1:9" ht="21" x14ac:dyDescent="0.25">
      <c r="A413" s="423"/>
      <c r="B413" s="424"/>
      <c r="C413" s="424"/>
      <c r="D413" s="424"/>
      <c r="E413" s="424"/>
      <c r="F413" s="424"/>
      <c r="G413" s="424"/>
      <c r="H413" s="425"/>
      <c r="I413" s="21"/>
    </row>
    <row r="414" spans="1:9" ht="21" x14ac:dyDescent="0.25">
      <c r="A414" s="423"/>
      <c r="B414" s="424"/>
      <c r="C414" s="424"/>
      <c r="D414" s="424"/>
      <c r="E414" s="424"/>
      <c r="F414" s="424"/>
      <c r="G414" s="424"/>
      <c r="H414" s="425"/>
      <c r="I414" s="21"/>
    </row>
    <row r="415" spans="1:9" ht="21" x14ac:dyDescent="0.25">
      <c r="A415" s="423"/>
      <c r="B415" s="424"/>
      <c r="C415" s="424"/>
      <c r="D415" s="424"/>
      <c r="E415" s="424"/>
      <c r="F415" s="424"/>
      <c r="G415" s="424"/>
      <c r="H415" s="425"/>
      <c r="I415" s="21"/>
    </row>
    <row r="416" spans="1:9" ht="21" x14ac:dyDescent="0.25">
      <c r="A416" s="423"/>
      <c r="B416" s="424"/>
      <c r="C416" s="424"/>
      <c r="D416" s="424"/>
      <c r="E416" s="424"/>
      <c r="F416" s="424"/>
      <c r="G416" s="424"/>
      <c r="H416" s="425"/>
      <c r="I416" s="21"/>
    </row>
    <row r="417" spans="1:9" ht="21" x14ac:dyDescent="0.25">
      <c r="A417" s="423"/>
      <c r="B417" s="424"/>
      <c r="C417" s="424"/>
      <c r="D417" s="424"/>
      <c r="E417" s="424"/>
      <c r="F417" s="424"/>
      <c r="G417" s="424"/>
      <c r="H417" s="425"/>
      <c r="I417" s="21"/>
    </row>
    <row r="418" spans="1:9" ht="21" x14ac:dyDescent="0.25">
      <c r="A418" s="423"/>
      <c r="B418" s="424"/>
      <c r="C418" s="424"/>
      <c r="D418" s="424"/>
      <c r="E418" s="424"/>
      <c r="F418" s="424"/>
      <c r="G418" s="424"/>
      <c r="H418" s="425"/>
      <c r="I418" s="21"/>
    </row>
    <row r="419" spans="1:9" ht="21" x14ac:dyDescent="0.25">
      <c r="A419" s="423"/>
      <c r="B419" s="424"/>
      <c r="C419" s="424"/>
      <c r="D419" s="424"/>
      <c r="E419" s="424"/>
      <c r="F419" s="424"/>
      <c r="G419" s="424"/>
      <c r="H419" s="425"/>
      <c r="I419" s="21"/>
    </row>
    <row r="420" spans="1:9" ht="21" x14ac:dyDescent="0.25">
      <c r="A420" s="423"/>
      <c r="B420" s="424"/>
      <c r="C420" s="424"/>
      <c r="D420" s="424"/>
      <c r="E420" s="424"/>
      <c r="F420" s="424"/>
      <c r="G420" s="424"/>
      <c r="H420" s="425"/>
      <c r="I420" s="21"/>
    </row>
    <row r="421" spans="1:9" ht="21" x14ac:dyDescent="0.25">
      <c r="A421" s="423"/>
      <c r="B421" s="424"/>
      <c r="C421" s="424"/>
      <c r="D421" s="424"/>
      <c r="E421" s="424"/>
      <c r="F421" s="424"/>
      <c r="G421" s="424"/>
      <c r="H421" s="425"/>
      <c r="I421" s="21"/>
    </row>
    <row r="422" spans="1:9" ht="21" x14ac:dyDescent="0.25">
      <c r="A422" s="423"/>
      <c r="B422" s="424"/>
      <c r="C422" s="424"/>
      <c r="D422" s="424"/>
      <c r="E422" s="424"/>
      <c r="F422" s="424"/>
      <c r="G422" s="424"/>
      <c r="H422" s="425"/>
      <c r="I422" s="21"/>
    </row>
    <row r="423" spans="1:9" ht="21" x14ac:dyDescent="0.25">
      <c r="A423" s="423"/>
      <c r="B423" s="424"/>
      <c r="C423" s="424"/>
      <c r="D423" s="424"/>
      <c r="E423" s="424"/>
      <c r="F423" s="424"/>
      <c r="G423" s="424"/>
      <c r="H423" s="425"/>
      <c r="I423" s="21"/>
    </row>
    <row r="424" spans="1:9" ht="21" x14ac:dyDescent="0.25">
      <c r="A424" s="423"/>
      <c r="B424" s="424"/>
      <c r="C424" s="424"/>
      <c r="D424" s="424"/>
      <c r="E424" s="424"/>
      <c r="F424" s="424"/>
      <c r="G424" s="424"/>
      <c r="H424" s="425"/>
      <c r="I424" s="21"/>
    </row>
    <row r="425" spans="1:9" ht="21" x14ac:dyDescent="0.25">
      <c r="A425" s="423"/>
      <c r="B425" s="424"/>
      <c r="C425" s="424"/>
      <c r="D425" s="424"/>
      <c r="E425" s="424"/>
      <c r="F425" s="424"/>
      <c r="G425" s="424"/>
      <c r="H425" s="425"/>
      <c r="I425" s="21"/>
    </row>
    <row r="426" spans="1:9" ht="21" x14ac:dyDescent="0.25">
      <c r="A426" s="423"/>
      <c r="B426" s="424"/>
      <c r="C426" s="424"/>
      <c r="D426" s="424"/>
      <c r="E426" s="424"/>
      <c r="F426" s="424"/>
      <c r="G426" s="424"/>
      <c r="H426" s="425"/>
      <c r="I426" s="21"/>
    </row>
    <row r="427" spans="1:9" ht="21" x14ac:dyDescent="0.25">
      <c r="A427" s="423"/>
      <c r="B427" s="424"/>
      <c r="C427" s="424"/>
      <c r="D427" s="424"/>
      <c r="E427" s="424"/>
      <c r="F427" s="424"/>
      <c r="G427" s="424"/>
      <c r="H427" s="425"/>
      <c r="I427" s="21"/>
    </row>
    <row r="428" spans="1:9" ht="18.75" x14ac:dyDescent="0.25">
      <c r="A428" s="5"/>
      <c r="B428" s="6"/>
      <c r="C428" s="6"/>
      <c r="D428" s="6"/>
      <c r="E428" s="6"/>
      <c r="F428" s="6"/>
      <c r="G428" s="6"/>
      <c r="H428" s="421"/>
      <c r="I428" s="21"/>
    </row>
    <row r="429" spans="1:9" ht="18.75" x14ac:dyDescent="0.25">
      <c r="A429" s="5"/>
      <c r="B429" s="6"/>
      <c r="C429" s="6"/>
      <c r="D429" s="6"/>
      <c r="E429" s="6"/>
      <c r="F429" s="6"/>
      <c r="G429" s="6"/>
      <c r="H429" s="421"/>
      <c r="I429" s="21"/>
    </row>
    <row r="430" spans="1:9" ht="18.75" x14ac:dyDescent="0.25">
      <c r="A430" s="5"/>
      <c r="B430" s="6"/>
      <c r="C430" s="6"/>
      <c r="D430" s="6"/>
      <c r="E430" s="6"/>
      <c r="F430" s="6"/>
      <c r="G430" s="6"/>
      <c r="H430" s="421"/>
      <c r="I430" s="21"/>
    </row>
    <row r="431" spans="1:9" ht="18.75" x14ac:dyDescent="0.25">
      <c r="A431" s="5"/>
      <c r="B431" s="6"/>
      <c r="C431" s="6"/>
      <c r="D431" s="6"/>
      <c r="E431" s="6"/>
      <c r="F431" s="6"/>
      <c r="G431" s="6"/>
      <c r="H431" s="421"/>
      <c r="I431" s="21"/>
    </row>
    <row r="432" spans="1:9" ht="18.75" x14ac:dyDescent="0.25">
      <c r="A432" s="5"/>
      <c r="B432" s="6"/>
      <c r="C432" s="6"/>
      <c r="D432" s="6"/>
      <c r="E432" s="6"/>
      <c r="F432" s="6"/>
      <c r="G432" s="6"/>
      <c r="H432" s="421"/>
      <c r="I432" s="21"/>
    </row>
    <row r="433" spans="1:9" ht="18.75" x14ac:dyDescent="0.25">
      <c r="A433" s="5"/>
      <c r="B433" s="6"/>
      <c r="C433" s="6"/>
      <c r="D433" s="6"/>
      <c r="E433" s="6"/>
      <c r="F433" s="6"/>
      <c r="G433" s="6"/>
      <c r="H433" s="421"/>
      <c r="I433" s="21"/>
    </row>
    <row r="434" spans="1:9" ht="18.75" x14ac:dyDescent="0.25">
      <c r="A434" s="5"/>
      <c r="B434" s="6"/>
      <c r="C434" s="6"/>
      <c r="D434" s="6"/>
      <c r="E434" s="6"/>
      <c r="F434" s="6"/>
      <c r="G434" s="6"/>
      <c r="H434" s="421"/>
      <c r="I434" s="21"/>
    </row>
    <row r="435" spans="1:9" ht="18.75" x14ac:dyDescent="0.25">
      <c r="A435" s="5"/>
      <c r="B435" s="6"/>
      <c r="C435" s="6"/>
      <c r="D435" s="6"/>
      <c r="E435" s="6"/>
      <c r="F435" s="6"/>
      <c r="G435" s="6"/>
      <c r="H435" s="421"/>
      <c r="I435" s="21"/>
    </row>
    <row r="436" spans="1:9" ht="18.75" x14ac:dyDescent="0.25">
      <c r="A436" s="5"/>
      <c r="B436" s="6"/>
      <c r="C436" s="6"/>
      <c r="D436" s="6"/>
      <c r="E436" s="6"/>
      <c r="F436" s="6"/>
      <c r="G436" s="6"/>
      <c r="H436" s="421"/>
      <c r="I436" s="21"/>
    </row>
    <row r="437" spans="1:9" ht="18.75" x14ac:dyDescent="0.25">
      <c r="A437" s="5"/>
      <c r="B437" s="6"/>
      <c r="C437" s="6"/>
      <c r="D437" s="6"/>
      <c r="E437" s="6"/>
      <c r="F437" s="6"/>
      <c r="G437" s="6"/>
      <c r="H437" s="421"/>
      <c r="I437" s="21"/>
    </row>
    <row r="438" spans="1:9" ht="18.75" x14ac:dyDescent="0.25">
      <c r="A438" s="5"/>
      <c r="B438" s="6"/>
      <c r="C438" s="6"/>
      <c r="D438" s="6"/>
      <c r="E438" s="6"/>
      <c r="F438" s="6"/>
      <c r="G438" s="6"/>
      <c r="H438" s="421"/>
      <c r="I438" s="21"/>
    </row>
    <row r="439" spans="1:9" ht="18.75" x14ac:dyDescent="0.25">
      <c r="A439" s="5"/>
      <c r="B439" s="6"/>
      <c r="C439" s="6"/>
      <c r="D439" s="6"/>
      <c r="E439" s="6"/>
      <c r="F439" s="6"/>
      <c r="G439" s="6"/>
      <c r="H439" s="421"/>
      <c r="I439" s="21"/>
    </row>
    <row r="440" spans="1:9" ht="18.75" x14ac:dyDescent="0.25">
      <c r="A440" s="5"/>
      <c r="B440" s="6"/>
      <c r="C440" s="6"/>
      <c r="D440" s="6"/>
      <c r="E440" s="6"/>
      <c r="F440" s="6"/>
      <c r="G440" s="6"/>
      <c r="H440" s="421"/>
      <c r="I440" s="21"/>
    </row>
    <row r="441" spans="1:9" ht="18.75" x14ac:dyDescent="0.25">
      <c r="A441" s="5"/>
      <c r="B441" s="6"/>
      <c r="C441" s="6"/>
      <c r="D441" s="6"/>
      <c r="E441" s="6"/>
      <c r="F441" s="6"/>
      <c r="G441" s="6"/>
      <c r="H441" s="421"/>
      <c r="I441" s="21"/>
    </row>
    <row r="442" spans="1:9" ht="18.75" x14ac:dyDescent="0.25">
      <c r="A442" s="5"/>
      <c r="B442" s="6"/>
      <c r="C442" s="6"/>
      <c r="D442" s="6"/>
      <c r="E442" s="6"/>
      <c r="F442" s="6"/>
      <c r="G442" s="6"/>
      <c r="H442" s="421"/>
      <c r="I442" s="21"/>
    </row>
    <row r="443" spans="1:9" ht="18.75" x14ac:dyDescent="0.25">
      <c r="A443" s="5"/>
      <c r="B443" s="6"/>
      <c r="C443" s="6"/>
      <c r="D443" s="6"/>
      <c r="E443" s="6"/>
      <c r="F443" s="6"/>
      <c r="G443" s="6"/>
      <c r="H443" s="421"/>
      <c r="I443" s="21"/>
    </row>
    <row r="444" spans="1:9" ht="18.75" x14ac:dyDescent="0.25">
      <c r="A444" s="5"/>
      <c r="B444" s="6"/>
      <c r="C444" s="6"/>
      <c r="D444" s="6"/>
      <c r="E444" s="6"/>
      <c r="F444" s="6"/>
      <c r="G444" s="6"/>
      <c r="H444" s="421"/>
      <c r="I444" s="21"/>
    </row>
    <row r="445" spans="1:9" ht="18.75" x14ac:dyDescent="0.25">
      <c r="A445" s="5"/>
      <c r="B445" s="6"/>
      <c r="C445" s="6"/>
      <c r="D445" s="6"/>
      <c r="E445" s="6"/>
      <c r="F445" s="6"/>
      <c r="G445" s="6"/>
      <c r="H445" s="421"/>
      <c r="I445" s="21"/>
    </row>
    <row r="446" spans="1:9" ht="18.75" x14ac:dyDescent="0.25">
      <c r="A446" s="5"/>
      <c r="B446" s="6"/>
      <c r="C446" s="6"/>
      <c r="D446" s="6"/>
      <c r="E446" s="6"/>
      <c r="F446" s="6"/>
      <c r="G446" s="6"/>
      <c r="H446" s="421"/>
      <c r="I446" s="21"/>
    </row>
    <row r="447" spans="1:9" ht="18.75" x14ac:dyDescent="0.25">
      <c r="A447" s="5"/>
      <c r="B447" s="6"/>
      <c r="C447" s="6"/>
      <c r="D447" s="6"/>
      <c r="E447" s="6"/>
      <c r="F447" s="6"/>
      <c r="G447" s="6"/>
      <c r="H447" s="421"/>
      <c r="I447" s="21"/>
    </row>
    <row r="448" spans="1:9" ht="18.75" x14ac:dyDescent="0.25">
      <c r="A448" s="5"/>
      <c r="B448" s="6"/>
      <c r="C448" s="6"/>
      <c r="D448" s="6"/>
      <c r="E448" s="6"/>
      <c r="F448" s="6"/>
      <c r="G448" s="6"/>
      <c r="H448" s="421"/>
      <c r="I448" s="21"/>
    </row>
    <row r="449" spans="1:9" ht="18.75" x14ac:dyDescent="0.25">
      <c r="A449" s="5"/>
      <c r="B449" s="6"/>
      <c r="C449" s="6"/>
      <c r="D449" s="6"/>
      <c r="E449" s="6"/>
      <c r="F449" s="6"/>
      <c r="G449" s="6"/>
      <c r="H449" s="421"/>
      <c r="I449" s="21"/>
    </row>
    <row r="450" spans="1:9" ht="18.75" x14ac:dyDescent="0.25">
      <c r="A450" s="5"/>
      <c r="B450" s="6"/>
      <c r="C450" s="6"/>
      <c r="D450" s="6"/>
      <c r="E450" s="6"/>
      <c r="F450" s="6"/>
      <c r="G450" s="6"/>
      <c r="H450" s="421"/>
      <c r="I450" s="21"/>
    </row>
    <row r="451" spans="1:9" ht="18.75" x14ac:dyDescent="0.25">
      <c r="A451" s="5"/>
      <c r="B451" s="6"/>
      <c r="C451" s="6"/>
      <c r="D451" s="6"/>
      <c r="E451" s="6"/>
      <c r="F451" s="6"/>
      <c r="G451" s="6"/>
      <c r="H451" s="421"/>
      <c r="I451" s="21"/>
    </row>
    <row r="452" spans="1:9" ht="18.75" x14ac:dyDescent="0.25">
      <c r="A452" s="5"/>
      <c r="B452" s="6"/>
      <c r="C452" s="6"/>
      <c r="D452" s="6"/>
      <c r="E452" s="6"/>
      <c r="F452" s="6"/>
      <c r="G452" s="6"/>
      <c r="H452" s="421"/>
      <c r="I452" s="21"/>
    </row>
    <row r="453" spans="1:9" ht="18.75" x14ac:dyDescent="0.25">
      <c r="A453" s="5"/>
      <c r="B453" s="6"/>
      <c r="C453" s="6"/>
      <c r="D453" s="6"/>
      <c r="E453" s="6"/>
      <c r="F453" s="6"/>
      <c r="G453" s="6"/>
      <c r="H453" s="421"/>
      <c r="I453" s="21"/>
    </row>
    <row r="454" spans="1:9" ht="18.75" x14ac:dyDescent="0.25">
      <c r="A454" s="5"/>
      <c r="B454" s="6"/>
      <c r="C454" s="6"/>
      <c r="D454" s="6"/>
      <c r="E454" s="6"/>
      <c r="F454" s="6"/>
      <c r="G454" s="6"/>
      <c r="H454" s="421"/>
      <c r="I454" s="21"/>
    </row>
    <row r="455" spans="1:9" ht="18.75" x14ac:dyDescent="0.25">
      <c r="A455" s="5"/>
      <c r="B455" s="6"/>
      <c r="C455" s="6"/>
      <c r="D455" s="6"/>
      <c r="E455" s="6"/>
      <c r="F455" s="6"/>
      <c r="G455" s="6"/>
      <c r="H455" s="421"/>
      <c r="I455" s="21"/>
    </row>
    <row r="456" spans="1:9" ht="18.75" x14ac:dyDescent="0.25">
      <c r="A456" s="5"/>
      <c r="B456" s="6"/>
      <c r="C456" s="6"/>
      <c r="D456" s="6"/>
      <c r="E456" s="6"/>
      <c r="F456" s="6"/>
      <c r="G456" s="6"/>
      <c r="H456" s="421"/>
      <c r="I456" s="21"/>
    </row>
    <row r="457" spans="1:9" ht="18.75" x14ac:dyDescent="0.25">
      <c r="A457" s="5"/>
      <c r="B457" s="6"/>
      <c r="C457" s="6"/>
      <c r="D457" s="6"/>
      <c r="E457" s="6"/>
      <c r="F457" s="6"/>
      <c r="G457" s="6"/>
      <c r="H457" s="421"/>
      <c r="I457" s="21"/>
    </row>
    <row r="458" spans="1:9" ht="18.75" x14ac:dyDescent="0.25">
      <c r="A458" s="5"/>
      <c r="B458" s="6"/>
      <c r="C458" s="6"/>
      <c r="D458" s="6"/>
      <c r="E458" s="6"/>
      <c r="F458" s="6"/>
      <c r="G458" s="6"/>
      <c r="H458" s="421"/>
      <c r="I458" s="21"/>
    </row>
    <row r="459" spans="1:9" ht="18.75" x14ac:dyDescent="0.25">
      <c r="A459" s="5"/>
      <c r="B459" s="6"/>
      <c r="C459" s="6"/>
      <c r="D459" s="6"/>
      <c r="E459" s="6"/>
      <c r="F459" s="6"/>
      <c r="G459" s="6"/>
      <c r="H459" s="421"/>
      <c r="I459" s="21"/>
    </row>
    <row r="460" spans="1:9" ht="18.75" x14ac:dyDescent="0.25">
      <c r="A460" s="5"/>
      <c r="B460" s="6"/>
      <c r="C460" s="6"/>
      <c r="D460" s="6"/>
      <c r="E460" s="6"/>
      <c r="F460" s="6"/>
      <c r="G460" s="6"/>
      <c r="H460" s="421"/>
      <c r="I460" s="21"/>
    </row>
    <row r="461" spans="1:9" ht="18.75" x14ac:dyDescent="0.25">
      <c r="A461" s="5"/>
      <c r="B461" s="6"/>
      <c r="C461" s="6"/>
      <c r="D461" s="6"/>
      <c r="E461" s="6"/>
      <c r="F461" s="6"/>
      <c r="G461" s="6"/>
      <c r="H461" s="421"/>
      <c r="I461" s="21"/>
    </row>
    <row r="462" spans="1:9" ht="18.75" x14ac:dyDescent="0.25">
      <c r="A462" s="5"/>
      <c r="B462" s="6"/>
      <c r="C462" s="6"/>
      <c r="D462" s="6"/>
      <c r="E462" s="6"/>
      <c r="F462" s="6"/>
      <c r="G462" s="6"/>
      <c r="H462" s="421"/>
      <c r="I462" s="21"/>
    </row>
    <row r="463" spans="1:9" ht="18.75" x14ac:dyDescent="0.25">
      <c r="A463" s="5"/>
      <c r="B463" s="6"/>
      <c r="C463" s="6"/>
      <c r="D463" s="6"/>
      <c r="E463" s="6"/>
      <c r="F463" s="6"/>
      <c r="G463" s="6"/>
      <c r="H463" s="421"/>
      <c r="I463" s="21"/>
    </row>
    <row r="464" spans="1:9" ht="18.75" x14ac:dyDescent="0.25">
      <c r="A464" s="5"/>
      <c r="B464" s="6"/>
      <c r="C464" s="6"/>
      <c r="D464" s="6"/>
      <c r="E464" s="6"/>
      <c r="F464" s="6"/>
      <c r="G464" s="6"/>
      <c r="H464" s="421"/>
      <c r="I464" s="21"/>
    </row>
    <row r="465" spans="1:9" ht="18.75" x14ac:dyDescent="0.25">
      <c r="A465" s="5"/>
      <c r="B465" s="6"/>
      <c r="C465" s="6"/>
      <c r="D465" s="6"/>
      <c r="E465" s="6"/>
      <c r="F465" s="6"/>
      <c r="G465" s="6"/>
      <c r="H465" s="421"/>
      <c r="I465" s="21"/>
    </row>
    <row r="466" spans="1:9" ht="18.75" x14ac:dyDescent="0.25">
      <c r="A466" s="5"/>
      <c r="B466" s="6"/>
      <c r="C466" s="6"/>
      <c r="D466" s="6"/>
      <c r="E466" s="6"/>
      <c r="F466" s="6"/>
      <c r="G466" s="6"/>
      <c r="H466" s="421"/>
      <c r="I466" s="21"/>
    </row>
    <row r="467" spans="1:9" ht="18.75" x14ac:dyDescent="0.25">
      <c r="A467" s="5"/>
      <c r="B467" s="6"/>
      <c r="C467" s="6"/>
      <c r="D467" s="6"/>
      <c r="E467" s="6"/>
      <c r="F467" s="6"/>
      <c r="G467" s="6"/>
      <c r="H467" s="421"/>
      <c r="I467" s="21"/>
    </row>
    <row r="468" spans="1:9" ht="18.75" x14ac:dyDescent="0.25">
      <c r="A468" s="5"/>
      <c r="B468" s="6"/>
      <c r="C468" s="6"/>
      <c r="D468" s="6"/>
      <c r="E468" s="6"/>
      <c r="F468" s="6"/>
      <c r="G468" s="6"/>
      <c r="H468" s="421"/>
      <c r="I468" s="21"/>
    </row>
    <row r="469" spans="1:9" ht="18.75" x14ac:dyDescent="0.25">
      <c r="A469" s="5"/>
      <c r="B469" s="6"/>
      <c r="C469" s="6"/>
      <c r="D469" s="6"/>
      <c r="E469" s="6"/>
      <c r="F469" s="6"/>
      <c r="G469" s="6"/>
      <c r="H469" s="421"/>
      <c r="I469" s="21"/>
    </row>
    <row r="470" spans="1:9" ht="18.75" x14ac:dyDescent="0.25">
      <c r="A470" s="5"/>
      <c r="B470" s="6"/>
      <c r="C470" s="6"/>
      <c r="D470" s="6"/>
      <c r="E470" s="6"/>
      <c r="F470" s="6"/>
      <c r="G470" s="6"/>
      <c r="H470" s="421"/>
      <c r="I470" s="21"/>
    </row>
    <row r="471" spans="1:9" ht="18.75" x14ac:dyDescent="0.25">
      <c r="A471" s="5"/>
      <c r="B471" s="6"/>
      <c r="C471" s="6"/>
      <c r="D471" s="6"/>
      <c r="E471" s="6"/>
      <c r="F471" s="6"/>
      <c r="G471" s="6"/>
      <c r="H471" s="421"/>
      <c r="I471" s="21"/>
    </row>
    <row r="472" spans="1:9" ht="18.75" x14ac:dyDescent="0.25">
      <c r="A472" s="5"/>
      <c r="B472" s="6"/>
      <c r="C472" s="6"/>
      <c r="D472" s="6"/>
      <c r="E472" s="6"/>
      <c r="F472" s="6"/>
      <c r="G472" s="6"/>
      <c r="H472" s="421"/>
      <c r="I472" s="21"/>
    </row>
    <row r="473" spans="1:9" ht="18.75" x14ac:dyDescent="0.25">
      <c r="A473" s="5"/>
      <c r="B473" s="6"/>
      <c r="C473" s="6"/>
      <c r="D473" s="6"/>
      <c r="E473" s="6"/>
      <c r="F473" s="6"/>
      <c r="G473" s="6"/>
      <c r="H473" s="421"/>
      <c r="I473" s="21"/>
    </row>
    <row r="474" spans="1:9" ht="18.75" x14ac:dyDescent="0.25">
      <c r="A474" s="5"/>
      <c r="B474" s="6"/>
      <c r="C474" s="6"/>
      <c r="D474" s="6"/>
      <c r="E474" s="6"/>
      <c r="F474" s="6"/>
      <c r="G474" s="6"/>
      <c r="H474" s="421"/>
      <c r="I474" s="21"/>
    </row>
    <row r="475" spans="1:9" ht="18.75" x14ac:dyDescent="0.25">
      <c r="A475" s="5"/>
      <c r="B475" s="6"/>
      <c r="C475" s="6"/>
      <c r="D475" s="6"/>
      <c r="E475" s="6"/>
      <c r="F475" s="6"/>
      <c r="G475" s="6"/>
      <c r="H475" s="421"/>
      <c r="I475" s="21"/>
    </row>
    <row r="476" spans="1:9" ht="18.75" x14ac:dyDescent="0.25">
      <c r="A476" s="5"/>
      <c r="B476" s="6"/>
      <c r="C476" s="6"/>
      <c r="D476" s="6"/>
      <c r="E476" s="6"/>
      <c r="F476" s="6"/>
      <c r="G476" s="6"/>
      <c r="H476" s="421"/>
      <c r="I476" s="21"/>
    </row>
    <row r="477" spans="1:9" ht="18.75" x14ac:dyDescent="0.25">
      <c r="A477" s="5"/>
      <c r="B477" s="6"/>
      <c r="C477" s="6"/>
      <c r="D477" s="6"/>
      <c r="E477" s="6"/>
      <c r="F477" s="6"/>
      <c r="G477" s="6"/>
      <c r="H477" s="421"/>
      <c r="I477" s="21"/>
    </row>
    <row r="478" spans="1:9" ht="18.75" x14ac:dyDescent="0.25">
      <c r="A478" s="5"/>
      <c r="B478" s="6"/>
      <c r="C478" s="6"/>
      <c r="D478" s="6"/>
      <c r="E478" s="6"/>
      <c r="F478" s="6"/>
      <c r="G478" s="6"/>
      <c r="H478" s="421"/>
      <c r="I478" s="21"/>
    </row>
    <row r="479" spans="1:9" ht="18.75" x14ac:dyDescent="0.25">
      <c r="A479" s="5"/>
      <c r="B479" s="6"/>
      <c r="C479" s="6"/>
      <c r="D479" s="6"/>
      <c r="E479" s="6"/>
      <c r="F479" s="6"/>
      <c r="G479" s="6"/>
      <c r="H479" s="421"/>
      <c r="I479" s="21"/>
    </row>
    <row r="480" spans="1:9" ht="18.75" x14ac:dyDescent="0.25">
      <c r="A480" s="5"/>
      <c r="B480" s="6"/>
      <c r="C480" s="6"/>
      <c r="D480" s="6"/>
      <c r="E480" s="6"/>
      <c r="F480" s="6"/>
      <c r="G480" s="6"/>
      <c r="H480" s="421"/>
      <c r="I480" s="21"/>
    </row>
    <row r="481" spans="1:9" ht="18.75" x14ac:dyDescent="0.25">
      <c r="A481" s="5"/>
      <c r="B481" s="6"/>
      <c r="C481" s="6"/>
      <c r="D481" s="6"/>
      <c r="E481" s="6"/>
      <c r="F481" s="6"/>
      <c r="G481" s="6"/>
      <c r="H481" s="421"/>
      <c r="I481" s="21"/>
    </row>
    <row r="482" spans="1:9" ht="18.75" x14ac:dyDescent="0.25">
      <c r="A482" s="5"/>
      <c r="B482" s="6"/>
      <c r="C482" s="6"/>
      <c r="D482" s="6"/>
      <c r="E482" s="6"/>
      <c r="F482" s="6"/>
      <c r="G482" s="6"/>
      <c r="H482" s="421"/>
      <c r="I482" s="21"/>
    </row>
    <row r="483" spans="1:9" ht="18.75" x14ac:dyDescent="0.25">
      <c r="A483" s="5"/>
      <c r="B483" s="6"/>
      <c r="C483" s="6"/>
      <c r="D483" s="6"/>
      <c r="E483" s="6"/>
      <c r="F483" s="6"/>
      <c r="G483" s="6"/>
      <c r="H483" s="421"/>
      <c r="I483" s="21"/>
    </row>
    <row r="484" spans="1:9" ht="18.75" x14ac:dyDescent="0.25">
      <c r="A484" s="5"/>
      <c r="B484" s="6"/>
      <c r="C484" s="6"/>
      <c r="D484" s="6"/>
      <c r="E484" s="6"/>
      <c r="F484" s="6"/>
      <c r="G484" s="6"/>
      <c r="H484" s="421"/>
      <c r="I484" s="21"/>
    </row>
    <row r="485" spans="1:9" ht="18.75" x14ac:dyDescent="0.25">
      <c r="A485" s="5"/>
      <c r="B485" s="6"/>
      <c r="C485" s="6"/>
      <c r="D485" s="6"/>
      <c r="E485" s="6"/>
      <c r="F485" s="6"/>
      <c r="G485" s="6"/>
      <c r="H485" s="421"/>
      <c r="I485" s="21"/>
    </row>
    <row r="486" spans="1:9" ht="18.75" x14ac:dyDescent="0.25">
      <c r="A486" s="5"/>
      <c r="B486" s="6"/>
      <c r="C486" s="6"/>
      <c r="D486" s="6"/>
      <c r="E486" s="6"/>
      <c r="F486" s="6"/>
      <c r="G486" s="6"/>
      <c r="H486" s="421"/>
      <c r="I486" s="21"/>
    </row>
    <row r="487" spans="1:9" ht="18.75" x14ac:dyDescent="0.25">
      <c r="A487" s="5"/>
      <c r="B487" s="6"/>
      <c r="C487" s="6"/>
      <c r="D487" s="6"/>
      <c r="E487" s="6"/>
      <c r="F487" s="6"/>
      <c r="G487" s="6"/>
      <c r="H487" s="421"/>
      <c r="I487" s="21"/>
    </row>
    <row r="488" spans="1:9" ht="18.75" x14ac:dyDescent="0.25">
      <c r="A488" s="5"/>
      <c r="B488" s="6"/>
      <c r="C488" s="6"/>
      <c r="D488" s="6"/>
      <c r="E488" s="6"/>
      <c r="F488" s="6"/>
      <c r="G488" s="6"/>
      <c r="H488" s="421"/>
      <c r="I488" s="21"/>
    </row>
    <row r="489" spans="1:9" ht="18.75" x14ac:dyDescent="0.25">
      <c r="A489" s="5"/>
      <c r="B489" s="6"/>
      <c r="C489" s="6"/>
      <c r="D489" s="6"/>
      <c r="E489" s="6"/>
      <c r="F489" s="6"/>
      <c r="G489" s="6"/>
      <c r="H489" s="421"/>
      <c r="I489" s="21"/>
    </row>
    <row r="490" spans="1:9" ht="18.75" x14ac:dyDescent="0.25">
      <c r="A490" s="5"/>
      <c r="B490" s="6"/>
      <c r="C490" s="6"/>
      <c r="D490" s="6"/>
      <c r="E490" s="6"/>
      <c r="F490" s="6"/>
      <c r="G490" s="6"/>
      <c r="H490" s="421"/>
      <c r="I490" s="21"/>
    </row>
    <row r="491" spans="1:9" ht="18.75" x14ac:dyDescent="0.25">
      <c r="A491" s="5"/>
      <c r="B491" s="6"/>
      <c r="C491" s="6"/>
      <c r="D491" s="6"/>
      <c r="E491" s="6"/>
      <c r="F491" s="6"/>
      <c r="G491" s="6"/>
      <c r="H491" s="421"/>
      <c r="I491" s="21"/>
    </row>
    <row r="492" spans="1:9" ht="18.75" x14ac:dyDescent="0.25">
      <c r="A492" s="5"/>
      <c r="B492" s="6"/>
      <c r="C492" s="6"/>
      <c r="D492" s="6"/>
      <c r="E492" s="6"/>
      <c r="F492" s="6"/>
      <c r="G492" s="6"/>
      <c r="H492" s="421"/>
      <c r="I492" s="21"/>
    </row>
    <row r="493" spans="1:9" ht="18.75" x14ac:dyDescent="0.25">
      <c r="A493" s="5"/>
      <c r="B493" s="6"/>
      <c r="C493" s="6"/>
      <c r="D493" s="6"/>
      <c r="E493" s="6"/>
      <c r="F493" s="6"/>
      <c r="G493" s="6"/>
      <c r="H493" s="421"/>
      <c r="I493" s="21"/>
    </row>
    <row r="494" spans="1:9" ht="18.75" x14ac:dyDescent="0.25">
      <c r="A494" s="5"/>
      <c r="B494" s="6"/>
      <c r="C494" s="6"/>
      <c r="D494" s="6"/>
      <c r="E494" s="6"/>
      <c r="F494" s="6"/>
      <c r="G494" s="6"/>
      <c r="H494" s="421"/>
      <c r="I494" s="21"/>
    </row>
    <row r="495" spans="1:9" ht="18.75" x14ac:dyDescent="0.25">
      <c r="A495" s="5"/>
      <c r="B495" s="6"/>
      <c r="C495" s="6"/>
      <c r="D495" s="6"/>
      <c r="E495" s="6"/>
      <c r="F495" s="6"/>
      <c r="G495" s="6"/>
      <c r="H495" s="421"/>
      <c r="I495" s="21"/>
    </row>
    <row r="496" spans="1:9" ht="18.75" x14ac:dyDescent="0.25">
      <c r="A496" s="5"/>
      <c r="B496" s="6"/>
      <c r="C496" s="6"/>
      <c r="D496" s="6"/>
      <c r="E496" s="6"/>
      <c r="F496" s="6"/>
      <c r="G496" s="6"/>
      <c r="H496" s="421"/>
      <c r="I496" s="21"/>
    </row>
    <row r="497" spans="1:9" ht="18.75" x14ac:dyDescent="0.25">
      <c r="A497" s="5"/>
      <c r="B497" s="6"/>
      <c r="C497" s="6"/>
      <c r="D497" s="6"/>
      <c r="E497" s="6"/>
      <c r="F497" s="6"/>
      <c r="G497" s="6"/>
      <c r="H497" s="421"/>
      <c r="I497" s="21"/>
    </row>
    <row r="498" spans="1:9" ht="18.75" x14ac:dyDescent="0.25">
      <c r="A498" s="5"/>
      <c r="B498" s="6"/>
      <c r="C498" s="6"/>
      <c r="D498" s="6"/>
      <c r="E498" s="6"/>
      <c r="F498" s="6"/>
      <c r="G498" s="6"/>
      <c r="H498" s="421"/>
      <c r="I498" s="21"/>
    </row>
    <row r="499" spans="1:9" ht="18.75" x14ac:dyDescent="0.25">
      <c r="A499" s="5"/>
      <c r="B499" s="6"/>
      <c r="C499" s="6"/>
      <c r="D499" s="6"/>
      <c r="E499" s="6"/>
      <c r="F499" s="6"/>
      <c r="G499" s="6"/>
      <c r="H499" s="421"/>
      <c r="I499" s="21"/>
    </row>
    <row r="500" spans="1:9" ht="18.75" x14ac:dyDescent="0.25">
      <c r="A500" s="5"/>
      <c r="B500" s="6"/>
      <c r="C500" s="6"/>
      <c r="D500" s="6"/>
      <c r="E500" s="6"/>
      <c r="F500" s="6"/>
      <c r="G500" s="6"/>
      <c r="H500" s="421"/>
      <c r="I500" s="21"/>
    </row>
    <row r="501" spans="1:9" ht="18.75" x14ac:dyDescent="0.25">
      <c r="A501" s="5"/>
      <c r="B501" s="6"/>
      <c r="C501" s="6"/>
      <c r="D501" s="6"/>
      <c r="E501" s="6"/>
      <c r="F501" s="6"/>
      <c r="G501" s="6"/>
      <c r="H501" s="421"/>
      <c r="I501" s="21"/>
    </row>
    <row r="502" spans="1:9" ht="18.75" x14ac:dyDescent="0.25">
      <c r="A502" s="5"/>
      <c r="B502" s="6"/>
      <c r="C502" s="6"/>
      <c r="D502" s="6"/>
      <c r="E502" s="6"/>
      <c r="F502" s="6"/>
      <c r="G502" s="6"/>
      <c r="H502" s="421"/>
      <c r="I502" s="21"/>
    </row>
    <row r="503" spans="1:9" ht="18.75" x14ac:dyDescent="0.25">
      <c r="A503" s="5"/>
      <c r="B503" s="6"/>
      <c r="C503" s="6"/>
      <c r="D503" s="6"/>
      <c r="E503" s="6"/>
      <c r="F503" s="6"/>
      <c r="G503" s="6"/>
      <c r="H503" s="421"/>
      <c r="I503" s="21"/>
    </row>
    <row r="504" spans="1:9" ht="18.75" x14ac:dyDescent="0.25">
      <c r="A504" s="5"/>
      <c r="B504" s="6"/>
      <c r="C504" s="6"/>
      <c r="D504" s="6"/>
      <c r="E504" s="6"/>
      <c r="F504" s="6"/>
      <c r="G504" s="6"/>
      <c r="H504" s="421"/>
      <c r="I504" s="21"/>
    </row>
    <row r="505" spans="1:9" ht="18.75" x14ac:dyDescent="0.25">
      <c r="A505" s="5"/>
      <c r="B505" s="6"/>
      <c r="C505" s="6"/>
      <c r="D505" s="6"/>
      <c r="E505" s="6"/>
      <c r="F505" s="6"/>
      <c r="G505" s="6"/>
      <c r="H505" s="421"/>
      <c r="I505" s="21"/>
    </row>
    <row r="506" spans="1:9" ht="18.75" x14ac:dyDescent="0.25">
      <c r="A506" s="5"/>
      <c r="B506" s="6"/>
      <c r="C506" s="6"/>
      <c r="D506" s="6"/>
      <c r="E506" s="6"/>
      <c r="F506" s="6"/>
      <c r="G506" s="6"/>
      <c r="H506" s="421"/>
      <c r="I506" s="21"/>
    </row>
    <row r="507" spans="1:9" ht="18.75" x14ac:dyDescent="0.25">
      <c r="A507" s="5"/>
      <c r="B507" s="6"/>
      <c r="C507" s="6"/>
      <c r="D507" s="6"/>
      <c r="E507" s="6"/>
      <c r="F507" s="6"/>
      <c r="G507" s="6"/>
      <c r="H507" s="421"/>
      <c r="I507" s="21"/>
    </row>
    <row r="508" spans="1:9" ht="18.75" x14ac:dyDescent="0.25">
      <c r="A508" s="5"/>
      <c r="B508" s="6"/>
      <c r="C508" s="6"/>
      <c r="D508" s="6"/>
      <c r="E508" s="6"/>
      <c r="F508" s="6"/>
      <c r="G508" s="6"/>
      <c r="H508" s="421"/>
      <c r="I508" s="21"/>
    </row>
    <row r="509" spans="1:9" ht="18.75" x14ac:dyDescent="0.25">
      <c r="A509" s="5"/>
      <c r="B509" s="6"/>
      <c r="C509" s="6"/>
      <c r="D509" s="6"/>
      <c r="E509" s="6"/>
      <c r="F509" s="6"/>
      <c r="G509" s="6"/>
      <c r="H509" s="421"/>
      <c r="I509" s="21"/>
    </row>
    <row r="510" spans="1:9" ht="18.75" x14ac:dyDescent="0.25">
      <c r="A510" s="5"/>
      <c r="B510" s="6"/>
      <c r="C510" s="6"/>
      <c r="D510" s="6"/>
      <c r="E510" s="6"/>
      <c r="F510" s="6"/>
      <c r="G510" s="6"/>
      <c r="H510" s="421"/>
      <c r="I510" s="21"/>
    </row>
    <row r="511" spans="1:9" ht="18.75" x14ac:dyDescent="0.25">
      <c r="A511" s="5"/>
      <c r="B511" s="6"/>
      <c r="C511" s="6"/>
      <c r="D511" s="6"/>
      <c r="E511" s="6"/>
      <c r="F511" s="6"/>
      <c r="G511" s="6"/>
      <c r="H511" s="421"/>
      <c r="I511" s="21"/>
    </row>
    <row r="512" spans="1:9" ht="18.75" x14ac:dyDescent="0.25">
      <c r="A512" s="5"/>
      <c r="B512" s="6"/>
      <c r="C512" s="6"/>
      <c r="D512" s="6"/>
      <c r="E512" s="6"/>
      <c r="F512" s="6"/>
      <c r="G512" s="6"/>
      <c r="H512" s="421"/>
      <c r="I512" s="21"/>
    </row>
    <row r="513" spans="1:9" ht="18.75" x14ac:dyDescent="0.25">
      <c r="A513" s="5"/>
      <c r="B513" s="6"/>
      <c r="C513" s="6"/>
      <c r="D513" s="6"/>
      <c r="E513" s="6"/>
      <c r="F513" s="6"/>
      <c r="G513" s="6"/>
      <c r="H513" s="421"/>
      <c r="I513" s="21"/>
    </row>
    <row r="514" spans="1:9" ht="18.75" x14ac:dyDescent="0.25">
      <c r="A514" s="5"/>
      <c r="B514" s="6"/>
      <c r="C514" s="6"/>
      <c r="D514" s="6"/>
      <c r="E514" s="6"/>
      <c r="F514" s="6"/>
      <c r="G514" s="6"/>
      <c r="H514" s="421"/>
      <c r="I514" s="21"/>
    </row>
    <row r="515" spans="1:9" ht="18.75" x14ac:dyDescent="0.25">
      <c r="A515" s="5"/>
      <c r="B515" s="6"/>
      <c r="C515" s="6"/>
      <c r="D515" s="6"/>
      <c r="E515" s="6"/>
      <c r="F515" s="6"/>
      <c r="G515" s="6"/>
      <c r="H515" s="421"/>
      <c r="I515" s="21"/>
    </row>
    <row r="516" spans="1:9" ht="18.75" x14ac:dyDescent="0.25">
      <c r="A516" s="5"/>
      <c r="B516" s="6"/>
      <c r="C516" s="6"/>
      <c r="D516" s="6"/>
      <c r="E516" s="6"/>
      <c r="F516" s="6"/>
      <c r="G516" s="6"/>
      <c r="H516" s="421"/>
      <c r="I516" s="21"/>
    </row>
    <row r="517" spans="1:9" ht="18.75" x14ac:dyDescent="0.25">
      <c r="A517" s="5"/>
      <c r="B517" s="6"/>
      <c r="C517" s="6"/>
      <c r="D517" s="6"/>
      <c r="E517" s="6"/>
      <c r="F517" s="6"/>
      <c r="G517" s="6"/>
      <c r="H517" s="421"/>
      <c r="I517" s="21"/>
    </row>
    <row r="518" spans="1:9" ht="18.75" x14ac:dyDescent="0.25">
      <c r="A518" s="5"/>
      <c r="B518" s="6"/>
      <c r="C518" s="6"/>
      <c r="D518" s="6"/>
      <c r="E518" s="6"/>
      <c r="F518" s="6"/>
      <c r="G518" s="6"/>
      <c r="H518" s="421"/>
      <c r="I518" s="21"/>
    </row>
    <row r="519" spans="1:9" ht="18.75" x14ac:dyDescent="0.25">
      <c r="A519" s="5"/>
      <c r="B519" s="6"/>
      <c r="C519" s="6"/>
      <c r="D519" s="6"/>
      <c r="E519" s="6"/>
      <c r="F519" s="6"/>
      <c r="G519" s="6"/>
      <c r="H519" s="421"/>
      <c r="I519" s="21"/>
    </row>
    <row r="520" spans="1:9" ht="18.75" x14ac:dyDescent="0.25">
      <c r="A520" s="5"/>
      <c r="B520" s="6"/>
      <c r="C520" s="6"/>
      <c r="D520" s="6"/>
      <c r="E520" s="6"/>
      <c r="F520" s="6"/>
      <c r="G520" s="6"/>
      <c r="H520" s="421"/>
      <c r="I520" s="21"/>
    </row>
    <row r="521" spans="1:9" ht="18.75" x14ac:dyDescent="0.25">
      <c r="A521" s="5"/>
      <c r="B521" s="6"/>
      <c r="C521" s="6"/>
      <c r="D521" s="6"/>
      <c r="E521" s="6"/>
      <c r="F521" s="6"/>
      <c r="G521" s="6"/>
      <c r="H521" s="421"/>
      <c r="I521" s="21"/>
    </row>
    <row r="522" spans="1:9" ht="18.75" x14ac:dyDescent="0.25">
      <c r="A522" s="5"/>
      <c r="B522" s="6"/>
      <c r="C522" s="6"/>
      <c r="D522" s="6"/>
      <c r="E522" s="6"/>
      <c r="F522" s="6"/>
      <c r="G522" s="6"/>
      <c r="H522" s="421"/>
      <c r="I522" s="21"/>
    </row>
    <row r="523" spans="1:9" ht="18.75" x14ac:dyDescent="0.25">
      <c r="A523" s="5"/>
      <c r="B523" s="6"/>
      <c r="C523" s="6"/>
      <c r="D523" s="6"/>
      <c r="E523" s="6"/>
      <c r="F523" s="6"/>
      <c r="G523" s="6"/>
      <c r="H523" s="421"/>
      <c r="I523" s="21"/>
    </row>
    <row r="524" spans="1:9" ht="18.75" x14ac:dyDescent="0.25">
      <c r="A524" s="5"/>
      <c r="B524" s="6"/>
      <c r="C524" s="6"/>
      <c r="D524" s="6"/>
      <c r="E524" s="6"/>
      <c r="F524" s="6"/>
      <c r="G524" s="6"/>
      <c r="H524" s="421"/>
      <c r="I524" s="21"/>
    </row>
    <row r="525" spans="1:9" ht="15.75" x14ac:dyDescent="0.25">
      <c r="A525" s="5"/>
      <c r="B525" s="6"/>
      <c r="C525" s="6"/>
      <c r="D525" s="6"/>
      <c r="E525" s="6"/>
      <c r="F525" s="6"/>
      <c r="G525" s="6"/>
      <c r="H525" s="6"/>
      <c r="I525" s="21"/>
    </row>
  </sheetData>
  <hyperlinks>
    <hyperlink ref="I26" r:id="rId1" xr:uid="{00000000-0004-0000-05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85"/>
  <sheetViews>
    <sheetView workbookViewId="0">
      <selection activeCell="G24" sqref="G24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12.7109375" style="18" customWidth="1"/>
    <col min="15" max="15" width="13" customWidth="1"/>
    <col min="16" max="16" width="1.28515625" style="332" customWidth="1"/>
    <col min="17" max="17" width="9.85546875" customWidth="1"/>
    <col min="18" max="18" width="9.5703125" customWidth="1"/>
    <col min="19" max="19" width="10.85546875" customWidth="1"/>
    <col min="20" max="20" width="24.85546875" customWidth="1"/>
    <col min="21" max="21" width="1" style="332" customWidth="1"/>
    <col min="27" max="28" width="11.140625" bestFit="1" customWidth="1"/>
    <col min="30" max="30" width="10.140625" bestFit="1" customWidth="1"/>
  </cols>
  <sheetData>
    <row r="1" spans="1:28" ht="18" customHeight="1" x14ac:dyDescent="0.25">
      <c r="A1" s="621" t="s">
        <v>7067</v>
      </c>
      <c r="B1" s="622"/>
      <c r="C1" s="622"/>
      <c r="D1" s="622"/>
      <c r="E1" s="623"/>
      <c r="G1" s="627" t="s">
        <v>7068</v>
      </c>
      <c r="H1" s="627"/>
      <c r="I1" s="627"/>
      <c r="J1" s="627"/>
      <c r="K1" s="333"/>
      <c r="L1" s="619" t="s">
        <v>7069</v>
      </c>
      <c r="M1" s="619"/>
      <c r="N1" s="619"/>
      <c r="O1" s="619"/>
      <c r="Q1" s="619" t="s">
        <v>7070</v>
      </c>
      <c r="R1" s="619"/>
      <c r="S1" s="619"/>
      <c r="T1" s="619"/>
    </row>
    <row r="2" spans="1:28" ht="28.15" customHeight="1" x14ac:dyDescent="0.25">
      <c r="A2" s="624"/>
      <c r="B2" s="625"/>
      <c r="C2" s="625"/>
      <c r="D2" s="625"/>
      <c r="E2" s="626"/>
      <c r="G2" s="627"/>
      <c r="H2" s="627"/>
      <c r="I2" s="627"/>
      <c r="J2" s="627"/>
      <c r="K2" s="333"/>
      <c r="L2" s="619"/>
      <c r="M2" s="619"/>
      <c r="N2" s="619"/>
      <c r="O2" s="619"/>
      <c r="Q2" s="619"/>
      <c r="R2" s="619"/>
      <c r="S2" s="619"/>
      <c r="T2" s="619"/>
    </row>
    <row r="3" spans="1:28" s="336" customFormat="1" ht="33" customHeight="1" x14ac:dyDescent="0.25">
      <c r="A3" s="6" t="s">
        <v>7071</v>
      </c>
      <c r="B3" s="334" t="s">
        <v>7072</v>
      </c>
      <c r="C3" s="334" t="s">
        <v>10</v>
      </c>
      <c r="D3" s="334" t="s">
        <v>271</v>
      </c>
      <c r="E3" s="334" t="s">
        <v>17</v>
      </c>
      <c r="F3" s="335"/>
      <c r="G3" s="334" t="s">
        <v>7072</v>
      </c>
      <c r="H3" s="334" t="s">
        <v>10</v>
      </c>
      <c r="I3" s="334" t="s">
        <v>271</v>
      </c>
      <c r="J3" s="334" t="s">
        <v>17</v>
      </c>
      <c r="K3" s="333"/>
      <c r="L3" s="334" t="s">
        <v>7072</v>
      </c>
      <c r="M3" s="334" t="s">
        <v>7073</v>
      </c>
      <c r="N3" s="334" t="s">
        <v>271</v>
      </c>
      <c r="O3" s="334" t="s">
        <v>17</v>
      </c>
      <c r="P3" s="335"/>
      <c r="Q3" s="334" t="s">
        <v>7072</v>
      </c>
      <c r="R3" s="334" t="s">
        <v>10</v>
      </c>
      <c r="S3" s="334" t="s">
        <v>271</v>
      </c>
      <c r="T3" s="334" t="s">
        <v>17</v>
      </c>
      <c r="U3" s="335"/>
    </row>
    <row r="4" spans="1:28" s="352" customFormat="1" ht="15.75" x14ac:dyDescent="0.25">
      <c r="A4" s="337">
        <v>1</v>
      </c>
      <c r="B4" s="338" t="s">
        <v>7320</v>
      </c>
      <c r="C4" s="339">
        <v>77000</v>
      </c>
      <c r="D4" s="340" t="s">
        <v>271</v>
      </c>
      <c r="E4" s="341" t="s">
        <v>7331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44501</v>
      </c>
      <c r="M4" s="348">
        <v>78650</v>
      </c>
      <c r="N4" s="349">
        <v>78650</v>
      </c>
      <c r="O4" s="350"/>
      <c r="P4" s="342"/>
      <c r="Q4" s="343">
        <v>44896</v>
      </c>
      <c r="R4" s="17">
        <v>31680</v>
      </c>
      <c r="S4" s="351">
        <v>31680</v>
      </c>
      <c r="T4" s="361" t="s">
        <v>7352</v>
      </c>
      <c r="U4" s="342"/>
      <c r="AA4" s="353"/>
    </row>
    <row r="5" spans="1:28" s="352" customFormat="1" ht="15.75" x14ac:dyDescent="0.25">
      <c r="A5" s="337">
        <v>2</v>
      </c>
      <c r="B5" s="338" t="s">
        <v>7321</v>
      </c>
      <c r="C5" s="339">
        <v>77000</v>
      </c>
      <c r="D5" s="340" t="s">
        <v>271</v>
      </c>
      <c r="E5" s="341"/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44531</v>
      </c>
      <c r="M5" s="348">
        <v>78650</v>
      </c>
      <c r="N5" s="349">
        <v>78650</v>
      </c>
      <c r="O5" s="350"/>
      <c r="P5" s="342"/>
      <c r="Q5" s="343">
        <v>44927</v>
      </c>
      <c r="R5" s="17">
        <v>31680</v>
      </c>
      <c r="S5" s="351">
        <v>31680</v>
      </c>
      <c r="T5" s="361" t="s">
        <v>7376</v>
      </c>
      <c r="U5" s="342"/>
      <c r="AA5" s="354"/>
    </row>
    <row r="6" spans="1:28" s="352" customFormat="1" ht="15.75" x14ac:dyDescent="0.25">
      <c r="A6" s="337">
        <v>3</v>
      </c>
      <c r="B6" s="338" t="s">
        <v>7322</v>
      </c>
      <c r="C6" s="339">
        <v>77000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44562</v>
      </c>
      <c r="M6" s="348">
        <v>78650</v>
      </c>
      <c r="N6" s="349">
        <v>78650</v>
      </c>
      <c r="O6" s="350"/>
      <c r="P6" s="342"/>
      <c r="Q6" s="343">
        <v>44958</v>
      </c>
      <c r="R6" s="17">
        <v>31680</v>
      </c>
      <c r="S6" s="351">
        <v>31680</v>
      </c>
      <c r="T6" s="361" t="s">
        <v>7403</v>
      </c>
      <c r="U6" s="342"/>
      <c r="W6" s="353">
        <f>R4-S4</f>
        <v>0</v>
      </c>
      <c r="AA6" s="354"/>
    </row>
    <row r="7" spans="1:28" s="352" customFormat="1" ht="15.75" x14ac:dyDescent="0.25">
      <c r="A7" s="337">
        <v>4</v>
      </c>
      <c r="B7" s="338" t="s">
        <v>7323</v>
      </c>
      <c r="C7" s="339">
        <v>77000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44593</v>
      </c>
      <c r="M7" s="348">
        <v>78650</v>
      </c>
      <c r="N7" s="349">
        <v>78650</v>
      </c>
      <c r="O7" s="16"/>
      <c r="P7" s="342"/>
      <c r="Q7" s="343">
        <v>44986</v>
      </c>
      <c r="R7" s="17">
        <v>31680</v>
      </c>
      <c r="S7" s="351"/>
      <c r="T7" s="361"/>
      <c r="U7" s="342"/>
      <c r="W7" s="352">
        <v>31680</v>
      </c>
      <c r="AA7" s="353"/>
    </row>
    <row r="8" spans="1:28" s="352" customFormat="1" ht="15.75" x14ac:dyDescent="0.25">
      <c r="A8" s="337">
        <v>5</v>
      </c>
      <c r="B8" s="338" t="s">
        <v>7324</v>
      </c>
      <c r="C8" s="339">
        <v>77000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44621</v>
      </c>
      <c r="M8" s="348">
        <v>78650</v>
      </c>
      <c r="N8" s="349">
        <v>78650</v>
      </c>
      <c r="O8" s="16"/>
      <c r="P8" s="342"/>
      <c r="Q8" s="343">
        <v>45017</v>
      </c>
      <c r="R8" s="17">
        <v>31680</v>
      </c>
      <c r="S8" s="351"/>
      <c r="T8" s="360"/>
      <c r="U8" s="342"/>
      <c r="W8" s="353">
        <f>SUM(W6:W7)</f>
        <v>31680</v>
      </c>
      <c r="AA8" s="353"/>
    </row>
    <row r="9" spans="1:28" s="352" customFormat="1" ht="19.5" customHeight="1" x14ac:dyDescent="0.25">
      <c r="A9" s="337">
        <v>6</v>
      </c>
      <c r="B9" s="338" t="s">
        <v>7325</v>
      </c>
      <c r="C9" s="339">
        <v>77000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44652</v>
      </c>
      <c r="M9" s="348">
        <v>78650</v>
      </c>
      <c r="N9" s="349">
        <v>78650</v>
      </c>
      <c r="O9" s="16"/>
      <c r="P9" s="342"/>
      <c r="Q9" s="343">
        <v>45047</v>
      </c>
      <c r="R9" s="17">
        <v>31680</v>
      </c>
      <c r="S9" s="351"/>
      <c r="T9" s="361"/>
      <c r="U9" s="342"/>
      <c r="AA9" s="353"/>
      <c r="AB9" s="352">
        <v>5</v>
      </c>
    </row>
    <row r="10" spans="1:28" s="352" customFormat="1" ht="15.75" x14ac:dyDescent="0.25">
      <c r="A10" s="337">
        <v>7</v>
      </c>
      <c r="B10" s="338" t="s">
        <v>7326</v>
      </c>
      <c r="C10" s="339">
        <v>77000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44682</v>
      </c>
      <c r="M10" s="348">
        <v>78650</v>
      </c>
      <c r="N10" s="349">
        <v>78650</v>
      </c>
      <c r="O10" s="16"/>
      <c r="P10" s="342"/>
      <c r="Q10" s="343">
        <v>45078</v>
      </c>
      <c r="R10" s="17">
        <v>31680</v>
      </c>
      <c r="S10" s="351"/>
      <c r="T10" s="358"/>
      <c r="U10" s="342"/>
      <c r="W10" s="352">
        <v>29000</v>
      </c>
      <c r="AA10" s="353"/>
    </row>
    <row r="11" spans="1:28" s="352" customFormat="1" ht="15.75" x14ac:dyDescent="0.25">
      <c r="A11" s="337">
        <v>8</v>
      </c>
      <c r="B11" s="338" t="s">
        <v>7327</v>
      </c>
      <c r="C11" s="339">
        <v>77000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44713</v>
      </c>
      <c r="M11" s="348">
        <v>78650</v>
      </c>
      <c r="N11" s="349">
        <v>78650</v>
      </c>
      <c r="O11" s="16" t="s">
        <v>7213</v>
      </c>
      <c r="P11" s="342"/>
      <c r="Q11" s="343">
        <v>45108</v>
      </c>
      <c r="R11" s="17">
        <v>31680</v>
      </c>
      <c r="S11" s="351"/>
      <c r="T11" s="361"/>
      <c r="U11" s="342"/>
      <c r="W11" s="352">
        <v>34360</v>
      </c>
      <c r="X11" s="352">
        <v>31680</v>
      </c>
    </row>
    <row r="12" spans="1:28" s="352" customFormat="1" ht="15.75" x14ac:dyDescent="0.25">
      <c r="A12" s="337">
        <v>9</v>
      </c>
      <c r="B12" s="338" t="s">
        <v>7328</v>
      </c>
      <c r="C12" s="339">
        <v>77000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44743</v>
      </c>
      <c r="M12" s="348">
        <v>78650</v>
      </c>
      <c r="N12" s="349">
        <v>78650</v>
      </c>
      <c r="O12" s="16" t="s">
        <v>7353</v>
      </c>
      <c r="P12" s="342"/>
      <c r="Q12" s="343">
        <v>45139</v>
      </c>
      <c r="R12" s="17">
        <v>31680</v>
      </c>
      <c r="S12" s="351"/>
      <c r="T12" s="361"/>
      <c r="U12" s="342"/>
      <c r="W12" s="352">
        <f>W11+W10</f>
        <v>63360</v>
      </c>
      <c r="X12" s="352">
        <v>31680</v>
      </c>
    </row>
    <row r="13" spans="1:28" s="352" customFormat="1" ht="15.75" x14ac:dyDescent="0.25">
      <c r="A13" s="337">
        <v>10</v>
      </c>
      <c r="B13" s="338" t="s">
        <v>7329</v>
      </c>
      <c r="C13" s="339">
        <v>77000</v>
      </c>
      <c r="D13" s="340"/>
      <c r="E13" s="355"/>
      <c r="F13" s="342"/>
      <c r="G13" s="364">
        <v>44593</v>
      </c>
      <c r="H13" s="344"/>
      <c r="I13" s="365" t="s">
        <v>7090</v>
      </c>
      <c r="J13" s="366"/>
      <c r="K13" s="346"/>
      <c r="L13" s="347">
        <v>44774</v>
      </c>
      <c r="M13" s="348">
        <v>78650</v>
      </c>
      <c r="N13" s="349">
        <v>78650</v>
      </c>
      <c r="O13" s="16" t="s">
        <v>7387</v>
      </c>
      <c r="P13" s="342"/>
      <c r="Q13" s="343">
        <v>45170</v>
      </c>
      <c r="R13" s="17">
        <v>31680</v>
      </c>
      <c r="S13" s="351"/>
      <c r="T13" s="361"/>
      <c r="U13" s="342"/>
      <c r="X13" s="352">
        <f>SUM(X11:X12)</f>
        <v>63360</v>
      </c>
    </row>
    <row r="14" spans="1:28" s="352" customFormat="1" ht="15.75" x14ac:dyDescent="0.25">
      <c r="A14" s="337">
        <v>11</v>
      </c>
      <c r="B14" s="338" t="s">
        <v>7330</v>
      </c>
      <c r="C14" s="339">
        <v>77000</v>
      </c>
      <c r="D14" s="340"/>
      <c r="E14" s="367"/>
      <c r="F14" s="368"/>
      <c r="G14" s="347">
        <v>44621</v>
      </c>
      <c r="H14" s="344"/>
      <c r="I14" s="369" t="s">
        <v>7090</v>
      </c>
      <c r="J14" s="339"/>
      <c r="K14" s="370"/>
      <c r="L14" s="347">
        <v>44805</v>
      </c>
      <c r="M14" s="348">
        <v>78650</v>
      </c>
      <c r="N14" s="349"/>
      <c r="O14" s="16"/>
      <c r="P14" s="368"/>
      <c r="Q14" s="343">
        <v>45200</v>
      </c>
      <c r="R14" s="17">
        <v>31680</v>
      </c>
      <c r="S14" s="351"/>
      <c r="T14" s="361"/>
      <c r="U14" s="342"/>
    </row>
    <row r="15" spans="1:28" s="352" customFormat="1" ht="15.75" x14ac:dyDescent="0.25">
      <c r="A15"/>
      <c r="B15" s="18"/>
      <c r="C15"/>
      <c r="D15"/>
      <c r="E15"/>
      <c r="F15" s="342"/>
      <c r="G15" s="371"/>
      <c r="H15" s="372"/>
      <c r="I15" s="373"/>
      <c r="J15" s="346"/>
      <c r="K15" s="346"/>
      <c r="L15"/>
      <c r="M15" s="18"/>
      <c r="N15" s="18"/>
      <c r="O15"/>
      <c r="P15" s="342"/>
      <c r="Q15" s="343">
        <v>45231</v>
      </c>
      <c r="R15" s="17">
        <v>31680</v>
      </c>
      <c r="S15" s="351"/>
      <c r="T15" s="361"/>
      <c r="U15" s="342"/>
    </row>
    <row r="16" spans="1:28" s="352" customFormat="1" ht="15.75" x14ac:dyDescent="0.25">
      <c r="A16"/>
      <c r="B16" s="18"/>
      <c r="C16"/>
      <c r="D16"/>
      <c r="E16"/>
      <c r="F16" s="342"/>
      <c r="G16" s="371"/>
      <c r="H16" s="372"/>
      <c r="I16" s="373"/>
      <c r="J16" s="346"/>
      <c r="K16" s="346"/>
      <c r="L16"/>
      <c r="M16" s="18"/>
      <c r="N16" s="18"/>
      <c r="O16"/>
      <c r="P16" s="342"/>
      <c r="Q16" s="343">
        <v>45261</v>
      </c>
      <c r="R16" s="17">
        <v>31680</v>
      </c>
      <c r="S16" s="351"/>
      <c r="T16" s="361"/>
      <c r="U16" s="342"/>
      <c r="V16" s="353">
        <f>S16*10%</f>
        <v>0</v>
      </c>
      <c r="W16" s="353"/>
    </row>
    <row r="17" spans="1:29" s="352" customFormat="1" ht="15.75" customHeight="1" x14ac:dyDescent="0.25">
      <c r="A17"/>
      <c r="B17" s="18"/>
      <c r="C17"/>
      <c r="D17"/>
      <c r="E17"/>
      <c r="F17" s="342"/>
      <c r="G17" s="375"/>
      <c r="H17" s="376"/>
      <c r="I17" s="377"/>
      <c r="J17" s="353"/>
      <c r="K17" s="346"/>
      <c r="L17"/>
      <c r="M17" s="18"/>
      <c r="N17" s="18"/>
      <c r="O17"/>
      <c r="P17" s="342"/>
      <c r="Q17"/>
      <c r="R17"/>
      <c r="S17"/>
      <c r="T17"/>
      <c r="U17" s="342"/>
    </row>
    <row r="18" spans="1:29" s="352" customFormat="1" ht="15.75" customHeight="1" thickBot="1" x14ac:dyDescent="0.3">
      <c r="A18"/>
      <c r="B18" s="18"/>
      <c r="C18"/>
      <c r="D18"/>
      <c r="E18"/>
      <c r="F18" s="342"/>
      <c r="G18" s="375"/>
      <c r="H18" s="376"/>
      <c r="I18" s="377"/>
      <c r="J18" s="353"/>
      <c r="K18" s="346"/>
      <c r="L18" s="619" t="s">
        <v>7069</v>
      </c>
      <c r="M18" s="619"/>
      <c r="N18" s="619"/>
      <c r="O18" s="619"/>
      <c r="P18" s="342"/>
      <c r="Q18"/>
      <c r="R18"/>
      <c r="S18"/>
      <c r="T18"/>
      <c r="U18" s="342"/>
    </row>
    <row r="19" spans="1:29" x14ac:dyDescent="0.25">
      <c r="A19" s="621" t="s">
        <v>7067</v>
      </c>
      <c r="B19" s="622"/>
      <c r="C19" s="622"/>
      <c r="D19" s="622"/>
      <c r="E19" s="623"/>
      <c r="H19" s="380"/>
      <c r="K19" s="381"/>
      <c r="L19" s="619"/>
      <c r="M19" s="619"/>
      <c r="N19" s="619"/>
      <c r="O19" s="619"/>
      <c r="Q19" s="619" t="s">
        <v>7070</v>
      </c>
      <c r="R19" s="619"/>
      <c r="S19" s="619"/>
      <c r="T19" s="619"/>
      <c r="AA19" s="382"/>
      <c r="AB19" s="382" t="e">
        <f>AB9*#REF!</f>
        <v>#REF!</v>
      </c>
    </row>
    <row r="20" spans="1:29" ht="31.5" x14ac:dyDescent="0.25">
      <c r="A20" s="624"/>
      <c r="B20" s="625"/>
      <c r="C20" s="625"/>
      <c r="D20" s="625"/>
      <c r="E20" s="626"/>
      <c r="K20" s="381"/>
      <c r="L20" s="334" t="s">
        <v>7072</v>
      </c>
      <c r="M20" s="334" t="s">
        <v>7073</v>
      </c>
      <c r="N20" s="334" t="s">
        <v>271</v>
      </c>
      <c r="O20" s="334" t="s">
        <v>17</v>
      </c>
      <c r="Q20" s="619"/>
      <c r="R20" s="619"/>
      <c r="S20" s="619"/>
      <c r="T20" s="619"/>
      <c r="AA20" s="382"/>
      <c r="AB20" s="383" t="e">
        <f>AB19*9.1%</f>
        <v>#REF!</v>
      </c>
    </row>
    <row r="21" spans="1:29" ht="31.5" x14ac:dyDescent="0.25">
      <c r="A21" s="6" t="s">
        <v>7071</v>
      </c>
      <c r="B21" s="334" t="s">
        <v>7072</v>
      </c>
      <c r="C21" s="334" t="s">
        <v>10</v>
      </c>
      <c r="D21" s="334" t="s">
        <v>271</v>
      </c>
      <c r="E21" s="334" t="s">
        <v>17</v>
      </c>
      <c r="H21" s="380"/>
      <c r="K21" s="381"/>
      <c r="L21" s="347">
        <v>44166</v>
      </c>
      <c r="M21" s="348">
        <v>71500</v>
      </c>
      <c r="N21" s="349" t="s">
        <v>271</v>
      </c>
      <c r="O21" s="350"/>
      <c r="Q21" s="334" t="s">
        <v>7072</v>
      </c>
      <c r="R21" s="334" t="s">
        <v>10</v>
      </c>
      <c r="S21" s="334" t="s">
        <v>271</v>
      </c>
      <c r="T21" s="334" t="s">
        <v>17</v>
      </c>
      <c r="AA21" s="382"/>
      <c r="AB21" s="383" t="e">
        <f>AB19-AB20</f>
        <v>#REF!</v>
      </c>
    </row>
    <row r="22" spans="1:29" x14ac:dyDescent="0.25">
      <c r="A22" s="337">
        <v>1</v>
      </c>
      <c r="B22" s="338" t="s">
        <v>7074</v>
      </c>
      <c r="C22" s="339">
        <v>70000</v>
      </c>
      <c r="D22" s="340" t="s">
        <v>271</v>
      </c>
      <c r="E22" s="341" t="s">
        <v>7075</v>
      </c>
      <c r="H22" s="385"/>
      <c r="I22" s="380"/>
      <c r="L22" s="347">
        <v>44197</v>
      </c>
      <c r="M22" s="348">
        <v>71500</v>
      </c>
      <c r="N22" s="349" t="s">
        <v>271</v>
      </c>
      <c r="O22" s="350"/>
      <c r="Q22" s="343">
        <v>44501</v>
      </c>
      <c r="R22" s="17">
        <v>28820</v>
      </c>
      <c r="S22" s="351">
        <v>28800</v>
      </c>
      <c r="T22" s="352" t="s">
        <v>7076</v>
      </c>
      <c r="AA22" s="382"/>
    </row>
    <row r="23" spans="1:29" x14ac:dyDescent="0.25">
      <c r="A23" s="337">
        <v>2</v>
      </c>
      <c r="B23" s="338" t="s">
        <v>7077</v>
      </c>
      <c r="C23" s="339">
        <v>70000</v>
      </c>
      <c r="D23" s="340" t="s">
        <v>271</v>
      </c>
      <c r="E23" s="341" t="s">
        <v>7075</v>
      </c>
      <c r="I23" s="380"/>
      <c r="L23" s="347">
        <v>44228</v>
      </c>
      <c r="M23" s="348">
        <v>71500</v>
      </c>
      <c r="N23" s="349" t="s">
        <v>271</v>
      </c>
      <c r="O23" s="350"/>
      <c r="Q23" s="343">
        <v>44531</v>
      </c>
      <c r="R23" s="17">
        <v>28820</v>
      </c>
      <c r="S23" s="351">
        <v>28800</v>
      </c>
      <c r="T23" s="352" t="s">
        <v>7076</v>
      </c>
      <c r="AA23" s="382"/>
    </row>
    <row r="24" spans="1:29" ht="15.75" x14ac:dyDescent="0.25">
      <c r="A24" s="337">
        <v>3</v>
      </c>
      <c r="B24" s="338" t="s">
        <v>7078</v>
      </c>
      <c r="C24" s="339">
        <v>70000</v>
      </c>
      <c r="D24" s="340" t="s">
        <v>271</v>
      </c>
      <c r="E24" s="355" t="s">
        <v>7079</v>
      </c>
      <c r="L24" s="347">
        <v>44256</v>
      </c>
      <c r="M24" s="348">
        <v>71500</v>
      </c>
      <c r="N24" s="349" t="s">
        <v>271</v>
      </c>
      <c r="O24" s="16"/>
      <c r="Q24" s="343">
        <v>44562</v>
      </c>
      <c r="R24" s="17">
        <v>28820</v>
      </c>
      <c r="S24" s="351">
        <v>28800</v>
      </c>
      <c r="T24" s="356" t="s">
        <v>7080</v>
      </c>
      <c r="AA24" s="382"/>
    </row>
    <row r="25" spans="1:29" ht="15.75" x14ac:dyDescent="0.25">
      <c r="A25" s="337">
        <v>4</v>
      </c>
      <c r="B25" s="338" t="s">
        <v>7081</v>
      </c>
      <c r="C25" s="339">
        <v>70000</v>
      </c>
      <c r="D25" s="340" t="s">
        <v>271</v>
      </c>
      <c r="E25" s="357"/>
      <c r="H25" s="385"/>
      <c r="L25" s="347">
        <v>44287</v>
      </c>
      <c r="M25" s="348">
        <v>71500</v>
      </c>
      <c r="N25" s="349" t="s">
        <v>271</v>
      </c>
      <c r="O25" s="16"/>
      <c r="Q25" s="343">
        <v>44593</v>
      </c>
      <c r="R25" s="17">
        <v>28820</v>
      </c>
      <c r="S25" s="351">
        <v>28800</v>
      </c>
      <c r="T25" s="355" t="s">
        <v>7079</v>
      </c>
      <c r="AA25" s="382"/>
    </row>
    <row r="26" spans="1:29" ht="15.75" x14ac:dyDescent="0.25">
      <c r="A26" s="337">
        <v>5</v>
      </c>
      <c r="B26" s="338" t="s">
        <v>7082</v>
      </c>
      <c r="C26" s="339">
        <v>70000</v>
      </c>
      <c r="D26" s="340" t="s">
        <v>271</v>
      </c>
      <c r="E26" s="355" t="s">
        <v>7083</v>
      </c>
      <c r="L26" s="347">
        <v>44317</v>
      </c>
      <c r="M26" s="348">
        <v>71500</v>
      </c>
      <c r="N26" s="349" t="s">
        <v>271</v>
      </c>
      <c r="O26" s="16"/>
      <c r="Q26" s="343">
        <v>44621</v>
      </c>
      <c r="R26" s="17">
        <v>28820</v>
      </c>
      <c r="S26" s="351">
        <v>28800</v>
      </c>
      <c r="T26" s="360"/>
      <c r="AA26" s="382"/>
      <c r="AC26" s="382" t="e">
        <f>AB9*#REF!</f>
        <v>#REF!</v>
      </c>
    </row>
    <row r="27" spans="1:29" ht="30" x14ac:dyDescent="0.25">
      <c r="A27" s="337">
        <v>6</v>
      </c>
      <c r="B27" s="338" t="s">
        <v>7084</v>
      </c>
      <c r="C27" s="339">
        <v>70000</v>
      </c>
      <c r="D27" s="340" t="s">
        <v>271</v>
      </c>
      <c r="E27" s="355" t="s">
        <v>7083</v>
      </c>
      <c r="L27" s="347">
        <v>44348</v>
      </c>
      <c r="M27" s="348">
        <v>71500</v>
      </c>
      <c r="N27" s="349" t="s">
        <v>271</v>
      </c>
      <c r="O27" s="16"/>
      <c r="Q27" s="343">
        <v>44652</v>
      </c>
      <c r="R27" s="17">
        <v>28820</v>
      </c>
      <c r="S27" s="351">
        <v>28800</v>
      </c>
      <c r="T27" s="361"/>
      <c r="AA27" s="382"/>
    </row>
    <row r="28" spans="1:29" ht="15.75" x14ac:dyDescent="0.25">
      <c r="A28" s="337">
        <v>7</v>
      </c>
      <c r="B28" s="338" t="s">
        <v>7085</v>
      </c>
      <c r="C28" s="339">
        <v>70000</v>
      </c>
      <c r="D28" s="340" t="s">
        <v>271</v>
      </c>
      <c r="E28" s="355" t="s">
        <v>7083</v>
      </c>
      <c r="L28" s="347">
        <v>44378</v>
      </c>
      <c r="M28" s="348">
        <v>71500</v>
      </c>
      <c r="N28" s="349" t="s">
        <v>271</v>
      </c>
      <c r="O28" s="16"/>
      <c r="Q28" s="343">
        <v>44682</v>
      </c>
      <c r="R28" s="17">
        <v>28820</v>
      </c>
      <c r="S28" s="351">
        <v>28800</v>
      </c>
      <c r="T28" s="358"/>
      <c r="AA28" s="382"/>
    </row>
    <row r="29" spans="1:29" ht="15.75" x14ac:dyDescent="0.25">
      <c r="A29" s="337">
        <v>8</v>
      </c>
      <c r="B29" s="338" t="s">
        <v>7086</v>
      </c>
      <c r="C29" s="339">
        <v>70000</v>
      </c>
      <c r="D29" s="340" t="s">
        <v>271</v>
      </c>
      <c r="E29" s="355" t="s">
        <v>7083</v>
      </c>
      <c r="L29" s="347">
        <v>44409</v>
      </c>
      <c r="M29" s="348">
        <v>71500</v>
      </c>
      <c r="N29" s="349" t="s">
        <v>271</v>
      </c>
      <c r="O29" s="16"/>
      <c r="Q29" s="343">
        <v>44713</v>
      </c>
      <c r="R29" s="17">
        <v>28820</v>
      </c>
      <c r="S29" s="351">
        <v>28800</v>
      </c>
      <c r="T29" s="358" t="s">
        <v>7087</v>
      </c>
      <c r="AA29" s="382"/>
    </row>
    <row r="30" spans="1:29" ht="15.75" x14ac:dyDescent="0.25">
      <c r="A30" s="337">
        <v>9</v>
      </c>
      <c r="B30" s="338" t="s">
        <v>7088</v>
      </c>
      <c r="C30" s="339">
        <v>70000</v>
      </c>
      <c r="D30" s="340" t="s">
        <v>271</v>
      </c>
      <c r="E30" s="355" t="s">
        <v>7083</v>
      </c>
      <c r="L30" s="347">
        <v>44440</v>
      </c>
      <c r="M30" s="348">
        <v>71500</v>
      </c>
      <c r="N30" s="349" t="s">
        <v>271</v>
      </c>
      <c r="O30" s="16"/>
      <c r="Q30" s="343">
        <v>44743</v>
      </c>
      <c r="R30" s="17">
        <v>28820</v>
      </c>
      <c r="S30" s="351">
        <v>28800</v>
      </c>
      <c r="T30" s="358" t="s">
        <v>7087</v>
      </c>
      <c r="AA30" s="382"/>
    </row>
    <row r="31" spans="1:29" ht="22.5" customHeight="1" x14ac:dyDescent="0.25">
      <c r="A31" s="337">
        <v>10</v>
      </c>
      <c r="B31" s="338" t="s">
        <v>7089</v>
      </c>
      <c r="C31" s="339">
        <v>70000</v>
      </c>
      <c r="D31" s="340" t="s">
        <v>271</v>
      </c>
      <c r="E31" s="355" t="s">
        <v>7083</v>
      </c>
      <c r="L31" s="347">
        <v>44470</v>
      </c>
      <c r="M31" s="348">
        <v>71500</v>
      </c>
      <c r="N31" s="349" t="s">
        <v>271</v>
      </c>
      <c r="O31" s="16"/>
      <c r="Q31" s="343">
        <v>44774</v>
      </c>
      <c r="R31" s="17">
        <v>28820</v>
      </c>
      <c r="S31" s="351">
        <v>28800</v>
      </c>
      <c r="T31" s="358" t="s">
        <v>7117</v>
      </c>
      <c r="AA31" s="382"/>
    </row>
    <row r="32" spans="1:29" x14ac:dyDescent="0.25">
      <c r="A32" s="337">
        <v>11</v>
      </c>
      <c r="B32" s="338" t="s">
        <v>7091</v>
      </c>
      <c r="C32" s="339">
        <v>70000</v>
      </c>
      <c r="D32" s="340" t="s">
        <v>271</v>
      </c>
      <c r="E32" s="367" t="s">
        <v>7092</v>
      </c>
      <c r="L32" s="398"/>
      <c r="M32" s="399"/>
      <c r="N32" s="399"/>
      <c r="O32" s="332"/>
      <c r="Q32" s="343">
        <v>44805</v>
      </c>
      <c r="R32" s="17">
        <v>28820</v>
      </c>
      <c r="S32" s="351">
        <v>28800</v>
      </c>
      <c r="T32" s="358" t="s">
        <v>7165</v>
      </c>
      <c r="AA32" s="382"/>
    </row>
    <row r="33" spans="1:30" x14ac:dyDescent="0.25">
      <c r="L33" s="401"/>
      <c r="Q33" s="343">
        <v>44835</v>
      </c>
      <c r="R33" s="17">
        <v>28820</v>
      </c>
      <c r="S33" s="351">
        <v>28800</v>
      </c>
      <c r="T33" s="358" t="s">
        <v>7214</v>
      </c>
      <c r="AA33" s="382"/>
    </row>
    <row r="34" spans="1:30" x14ac:dyDescent="0.25">
      <c r="L34" s="628" t="s">
        <v>7069</v>
      </c>
      <c r="M34" s="628"/>
      <c r="N34" s="628"/>
      <c r="O34" s="628"/>
      <c r="Q34" s="343">
        <v>44866</v>
      </c>
      <c r="R34" s="17">
        <v>28820</v>
      </c>
      <c r="S34" s="351">
        <v>28800</v>
      </c>
      <c r="T34" s="358" t="s">
        <v>7252</v>
      </c>
    </row>
    <row r="35" spans="1:30" ht="15.75" thickBot="1" x14ac:dyDescent="0.3">
      <c r="L35" s="619"/>
      <c r="M35" s="619"/>
      <c r="N35" s="619"/>
      <c r="O35" s="619"/>
      <c r="Q35" s="371"/>
      <c r="R35" s="374"/>
      <c r="S35" s="374"/>
      <c r="T35" s="359"/>
      <c r="AA35" s="382"/>
    </row>
    <row r="36" spans="1:30" x14ac:dyDescent="0.25">
      <c r="A36" s="621" t="s">
        <v>7093</v>
      </c>
      <c r="B36" s="622"/>
      <c r="C36" s="622"/>
      <c r="D36" s="622"/>
      <c r="E36" s="623"/>
      <c r="L36" s="343">
        <v>43862</v>
      </c>
      <c r="M36" s="344">
        <v>61900</v>
      </c>
      <c r="N36" s="345" t="s">
        <v>271</v>
      </c>
      <c r="O36" s="339"/>
      <c r="Q36" s="375"/>
      <c r="R36" s="378"/>
      <c r="S36" s="378"/>
      <c r="T36" s="379"/>
      <c r="V36">
        <v>26200</v>
      </c>
    </row>
    <row r="37" spans="1:30" ht="31.5" x14ac:dyDescent="0.25">
      <c r="A37" s="624"/>
      <c r="B37" s="625"/>
      <c r="C37" s="625"/>
      <c r="D37" s="625"/>
      <c r="E37" s="626"/>
      <c r="L37" s="343">
        <v>43891</v>
      </c>
      <c r="M37" s="344">
        <v>61900</v>
      </c>
      <c r="N37" s="345" t="s">
        <v>271</v>
      </c>
      <c r="O37" s="339"/>
      <c r="Q37" s="334" t="s">
        <v>7072</v>
      </c>
      <c r="R37" s="334" t="s">
        <v>10</v>
      </c>
      <c r="S37" s="334" t="s">
        <v>271</v>
      </c>
      <c r="T37" s="334" t="s">
        <v>17</v>
      </c>
      <c r="V37">
        <f>V36*10%</f>
        <v>2620</v>
      </c>
    </row>
    <row r="38" spans="1:30" ht="15.75" x14ac:dyDescent="0.25">
      <c r="A38" s="6" t="s">
        <v>7071</v>
      </c>
      <c r="B38" s="334" t="s">
        <v>7072</v>
      </c>
      <c r="C38" s="334" t="s">
        <v>10</v>
      </c>
      <c r="D38" s="334" t="s">
        <v>271</v>
      </c>
      <c r="E38" s="334" t="s">
        <v>17</v>
      </c>
      <c r="L38" s="343">
        <v>43922</v>
      </c>
      <c r="M38" s="344">
        <v>61900</v>
      </c>
      <c r="N38" s="345" t="s">
        <v>271</v>
      </c>
      <c r="O38" s="358"/>
      <c r="Q38" s="343">
        <v>44166</v>
      </c>
      <c r="R38" s="17">
        <v>26200</v>
      </c>
      <c r="S38" s="351">
        <v>24000</v>
      </c>
      <c r="T38" s="358" t="s">
        <v>7094</v>
      </c>
      <c r="V38">
        <f>V37+V36</f>
        <v>28820</v>
      </c>
      <c r="AD38" s="383"/>
    </row>
    <row r="39" spans="1:30" ht="30" x14ac:dyDescent="0.25">
      <c r="A39" s="337">
        <v>1</v>
      </c>
      <c r="B39" s="384">
        <v>44501</v>
      </c>
      <c r="C39" s="339">
        <v>65100</v>
      </c>
      <c r="D39" s="340" t="s">
        <v>271</v>
      </c>
      <c r="E39" s="357"/>
      <c r="L39" s="343">
        <v>43952</v>
      </c>
      <c r="M39" s="344">
        <v>61900</v>
      </c>
      <c r="N39" s="345" t="s">
        <v>271</v>
      </c>
      <c r="O39" s="358"/>
      <c r="Q39" s="343">
        <v>44197</v>
      </c>
      <c r="R39" s="17">
        <v>26200</v>
      </c>
      <c r="S39" s="351">
        <v>26000</v>
      </c>
      <c r="T39" s="358" t="s">
        <v>7095</v>
      </c>
      <c r="AD39" s="383"/>
    </row>
    <row r="40" spans="1:30" ht="45" x14ac:dyDescent="0.25">
      <c r="A40" s="337">
        <v>2</v>
      </c>
      <c r="B40" s="384">
        <v>44531</v>
      </c>
      <c r="C40" s="339"/>
      <c r="D40" s="340"/>
      <c r="E40" s="357"/>
      <c r="L40" s="347">
        <v>43983</v>
      </c>
      <c r="M40" s="344">
        <v>64995</v>
      </c>
      <c r="N40" s="345" t="s">
        <v>271</v>
      </c>
      <c r="O40" s="339"/>
      <c r="Q40" s="343">
        <v>44228</v>
      </c>
      <c r="R40" s="17">
        <v>26200</v>
      </c>
      <c r="S40" s="351">
        <v>30000</v>
      </c>
      <c r="T40" s="358" t="s">
        <v>7096</v>
      </c>
    </row>
    <row r="41" spans="1:30" x14ac:dyDescent="0.25">
      <c r="A41" s="337">
        <v>3</v>
      </c>
      <c r="B41" s="384">
        <v>44562</v>
      </c>
      <c r="C41" s="339"/>
      <c r="D41" s="340"/>
      <c r="E41" s="357"/>
      <c r="L41" s="347">
        <v>44013</v>
      </c>
      <c r="M41" s="344">
        <v>64995</v>
      </c>
      <c r="N41" s="345" t="s">
        <v>271</v>
      </c>
      <c r="O41" s="339"/>
      <c r="Q41" s="343">
        <v>44256</v>
      </c>
      <c r="R41" s="351">
        <v>26200</v>
      </c>
      <c r="S41" s="351">
        <v>24800</v>
      </c>
      <c r="T41" s="358" t="s">
        <v>7097</v>
      </c>
    </row>
    <row r="42" spans="1:30" x14ac:dyDescent="0.25">
      <c r="A42" s="337">
        <v>4</v>
      </c>
      <c r="B42" s="384">
        <v>44593</v>
      </c>
      <c r="C42" s="339"/>
      <c r="D42" s="340"/>
      <c r="E42" s="357"/>
      <c r="L42" s="347">
        <v>44044</v>
      </c>
      <c r="M42" s="344">
        <v>64995</v>
      </c>
      <c r="N42" s="345" t="s">
        <v>271</v>
      </c>
      <c r="O42" s="339"/>
      <c r="Q42" s="343">
        <v>44287</v>
      </c>
      <c r="R42" s="351">
        <v>26200</v>
      </c>
      <c r="S42" s="386">
        <v>26200</v>
      </c>
      <c r="T42" s="360" t="s">
        <v>7098</v>
      </c>
    </row>
    <row r="43" spans="1:30" ht="15.75" x14ac:dyDescent="0.25">
      <c r="A43" s="337">
        <v>5</v>
      </c>
      <c r="B43" s="384">
        <v>44621</v>
      </c>
      <c r="C43" s="339"/>
      <c r="D43" s="340"/>
      <c r="E43" s="355"/>
      <c r="L43" s="347">
        <v>44075</v>
      </c>
      <c r="M43" s="344">
        <v>64995</v>
      </c>
      <c r="N43" s="345" t="s">
        <v>271</v>
      </c>
      <c r="O43" s="339"/>
      <c r="Q43" s="343">
        <v>44317</v>
      </c>
      <c r="R43" s="351">
        <v>26000</v>
      </c>
      <c r="S43" s="16"/>
      <c r="T43" s="361" t="s">
        <v>7099</v>
      </c>
    </row>
    <row r="44" spans="1:30" x14ac:dyDescent="0.25">
      <c r="A44" s="337">
        <v>6</v>
      </c>
      <c r="B44" s="384">
        <v>44652</v>
      </c>
      <c r="C44" s="339"/>
      <c r="D44" s="362"/>
      <c r="E44" s="340"/>
      <c r="G44" s="619" t="s">
        <v>7106</v>
      </c>
      <c r="H44" s="619"/>
      <c r="I44" s="619"/>
      <c r="J44" s="619"/>
      <c r="L44" s="364">
        <v>44105</v>
      </c>
      <c r="M44" s="407">
        <v>64995</v>
      </c>
      <c r="N44" s="408" t="s">
        <v>271</v>
      </c>
      <c r="O44" s="366"/>
      <c r="Q44" s="343">
        <v>44348</v>
      </c>
      <c r="R44" s="351">
        <v>26000</v>
      </c>
      <c r="S44" s="16"/>
      <c r="T44" s="358" t="s">
        <v>7087</v>
      </c>
    </row>
    <row r="45" spans="1:30" x14ac:dyDescent="0.25">
      <c r="A45" s="337">
        <v>7</v>
      </c>
      <c r="B45" s="384">
        <v>44682</v>
      </c>
      <c r="C45" s="339"/>
      <c r="D45" s="362"/>
      <c r="E45" s="390"/>
      <c r="G45" s="619"/>
      <c r="H45" s="619"/>
      <c r="I45" s="619"/>
      <c r="J45" s="619"/>
      <c r="L45" s="347">
        <v>44136</v>
      </c>
      <c r="M45" s="344">
        <v>64995</v>
      </c>
      <c r="N45" s="345" t="s">
        <v>271</v>
      </c>
      <c r="O45" s="339"/>
      <c r="Q45" s="343">
        <v>44378</v>
      </c>
      <c r="R45" s="387">
        <v>24000</v>
      </c>
      <c r="S45" s="388"/>
      <c r="T45" s="389" t="s">
        <v>7100</v>
      </c>
    </row>
    <row r="46" spans="1:30" ht="75" x14ac:dyDescent="0.25">
      <c r="A46" s="337">
        <v>8</v>
      </c>
      <c r="B46" s="384">
        <v>44713</v>
      </c>
      <c r="C46" s="339"/>
      <c r="D46" s="362"/>
      <c r="E46" s="363"/>
      <c r="G46" s="30" t="s">
        <v>7072</v>
      </c>
      <c r="H46" s="409" t="s">
        <v>7109</v>
      </c>
      <c r="I46" s="31" t="s">
        <v>7110</v>
      </c>
      <c r="J46" s="31" t="s">
        <v>7111</v>
      </c>
      <c r="L46" s="401"/>
      <c r="M46" s="376"/>
      <c r="N46" s="376"/>
      <c r="O46" s="353"/>
      <c r="Q46" s="343">
        <v>44409</v>
      </c>
      <c r="R46" s="351">
        <v>26000</v>
      </c>
      <c r="S46" s="16"/>
      <c r="T46" s="352" t="s">
        <v>7087</v>
      </c>
    </row>
    <row r="47" spans="1:30" ht="18.75" x14ac:dyDescent="0.25">
      <c r="A47" s="337">
        <v>9</v>
      </c>
      <c r="B47" s="384">
        <v>44743</v>
      </c>
      <c r="C47" s="339"/>
      <c r="D47" s="362"/>
      <c r="E47" s="363"/>
      <c r="G47" s="16" t="s">
        <v>7112</v>
      </c>
      <c r="H47" s="411">
        <v>56268</v>
      </c>
      <c r="I47" s="348">
        <v>61900</v>
      </c>
      <c r="J47" s="350">
        <f>I47-H47</f>
        <v>5632</v>
      </c>
      <c r="K47" s="412"/>
      <c r="Q47" s="391">
        <v>44440</v>
      </c>
      <c r="R47" s="392">
        <v>26000</v>
      </c>
      <c r="S47" s="393"/>
      <c r="T47" s="352" t="s">
        <v>7087</v>
      </c>
    </row>
    <row r="48" spans="1:30" ht="18.75" x14ac:dyDescent="0.25">
      <c r="A48" s="337">
        <v>10</v>
      </c>
      <c r="B48" s="384">
        <v>44774</v>
      </c>
      <c r="C48" s="339"/>
      <c r="D48" s="362"/>
      <c r="E48" s="363"/>
      <c r="G48" s="16" t="s">
        <v>7113</v>
      </c>
      <c r="H48" s="411">
        <v>56268</v>
      </c>
      <c r="I48" s="348">
        <v>61900</v>
      </c>
      <c r="J48" s="350">
        <f>I48-H48</f>
        <v>5632</v>
      </c>
      <c r="K48" s="412"/>
      <c r="Q48" s="343">
        <v>44470</v>
      </c>
      <c r="R48" s="351">
        <v>26000</v>
      </c>
      <c r="S48" s="16"/>
      <c r="T48" s="394" t="s">
        <v>7101</v>
      </c>
    </row>
    <row r="49" spans="1:20" x14ac:dyDescent="0.25">
      <c r="A49" s="337">
        <v>11</v>
      </c>
      <c r="B49" s="384">
        <v>44805</v>
      </c>
      <c r="C49" s="339"/>
      <c r="D49" s="362"/>
      <c r="E49" s="363"/>
      <c r="I49" s="413" t="s">
        <v>7114</v>
      </c>
      <c r="J49" s="360">
        <f>SUM(J47:J48)</f>
        <v>11264</v>
      </c>
      <c r="K49" s="414"/>
      <c r="Q49" s="375"/>
      <c r="R49" s="395"/>
      <c r="T49" s="396"/>
    </row>
    <row r="50" spans="1:20" ht="18.75" x14ac:dyDescent="0.25">
      <c r="A50" s="397"/>
      <c r="B50" s="397"/>
      <c r="C50" s="397"/>
      <c r="D50" s="397"/>
      <c r="E50" s="397"/>
      <c r="K50" s="415"/>
      <c r="Q50" s="375"/>
      <c r="R50" s="395"/>
      <c r="T50" s="396"/>
    </row>
    <row r="51" spans="1:20" ht="19.5" thickBot="1" x14ac:dyDescent="0.3">
      <c r="A51" s="400"/>
      <c r="B51" s="400"/>
      <c r="C51" s="400"/>
      <c r="D51" s="400"/>
      <c r="E51" s="400"/>
      <c r="G51" s="620" t="s">
        <v>7115</v>
      </c>
      <c r="H51" s="620"/>
      <c r="I51" s="620"/>
      <c r="J51" s="416">
        <f>J49+I48</f>
        <v>73164</v>
      </c>
      <c r="K51" s="415"/>
      <c r="Q51" s="619" t="s">
        <v>7070</v>
      </c>
      <c r="R51" s="619"/>
      <c r="S51" s="619"/>
      <c r="T51" s="619"/>
    </row>
    <row r="52" spans="1:20" x14ac:dyDescent="0.25">
      <c r="A52" s="629" t="s">
        <v>7102</v>
      </c>
      <c r="B52" s="630"/>
      <c r="C52" s="630"/>
      <c r="D52" s="630"/>
      <c r="E52" s="631"/>
      <c r="G52" s="417" t="s">
        <v>7116</v>
      </c>
      <c r="K52" s="418"/>
      <c r="Q52" s="619"/>
      <c r="R52" s="619"/>
      <c r="S52" s="619"/>
      <c r="T52" s="619"/>
    </row>
    <row r="53" spans="1:20" x14ac:dyDescent="0.25">
      <c r="A53" s="632"/>
      <c r="B53" s="633"/>
      <c r="C53" s="633"/>
      <c r="D53" s="633"/>
      <c r="E53" s="634"/>
      <c r="Q53" s="343">
        <v>43831</v>
      </c>
      <c r="R53" s="402">
        <v>24000</v>
      </c>
      <c r="S53" s="403">
        <v>24000</v>
      </c>
      <c r="T53" s="358">
        <f>R53-S53</f>
        <v>0</v>
      </c>
    </row>
    <row r="54" spans="1:20" x14ac:dyDescent="0.25">
      <c r="A54" s="337">
        <v>1</v>
      </c>
      <c r="B54" s="384">
        <v>44136</v>
      </c>
      <c r="C54" s="339">
        <v>62000</v>
      </c>
      <c r="D54" s="340" t="s">
        <v>271</v>
      </c>
      <c r="E54" s="357"/>
      <c r="K54" s="418"/>
      <c r="Q54" s="343">
        <v>43862</v>
      </c>
      <c r="R54" s="402">
        <v>24000</v>
      </c>
      <c r="S54" s="403">
        <v>24000</v>
      </c>
      <c r="T54" s="358">
        <f>R54-S54</f>
        <v>0</v>
      </c>
    </row>
    <row r="55" spans="1:20" x14ac:dyDescent="0.25">
      <c r="A55" s="337">
        <v>2</v>
      </c>
      <c r="B55" s="384">
        <v>44166</v>
      </c>
      <c r="C55" s="339">
        <v>62000</v>
      </c>
      <c r="D55" s="340" t="s">
        <v>271</v>
      </c>
      <c r="E55" s="357"/>
      <c r="Q55" s="343">
        <v>43891</v>
      </c>
      <c r="R55" s="402">
        <v>24000</v>
      </c>
      <c r="S55" s="635">
        <v>30000</v>
      </c>
      <c r="T55" s="638">
        <f>72000-S55-15000-10000-12000</f>
        <v>5000</v>
      </c>
    </row>
    <row r="56" spans="1:20" x14ac:dyDescent="0.25">
      <c r="A56" s="337">
        <v>3</v>
      </c>
      <c r="B56" s="384">
        <v>44197</v>
      </c>
      <c r="C56" s="339">
        <v>62000</v>
      </c>
      <c r="D56" s="340" t="s">
        <v>271</v>
      </c>
      <c r="E56" s="357"/>
      <c r="Q56" s="343">
        <v>43922</v>
      </c>
      <c r="R56" s="402">
        <v>24000</v>
      </c>
      <c r="S56" s="636"/>
      <c r="T56" s="639"/>
    </row>
    <row r="57" spans="1:20" x14ac:dyDescent="0.25">
      <c r="A57" s="337">
        <v>4</v>
      </c>
      <c r="B57" s="384">
        <v>44228</v>
      </c>
      <c r="C57" s="339">
        <v>62000</v>
      </c>
      <c r="D57" s="340" t="s">
        <v>271</v>
      </c>
      <c r="E57" s="357"/>
      <c r="Q57" s="343">
        <v>43952</v>
      </c>
      <c r="R57" s="402">
        <v>24000</v>
      </c>
      <c r="S57" s="637"/>
      <c r="T57" s="640"/>
    </row>
    <row r="58" spans="1:20" ht="15.75" x14ac:dyDescent="0.25">
      <c r="A58" s="337">
        <v>5</v>
      </c>
      <c r="B58" s="384">
        <v>44256</v>
      </c>
      <c r="C58" s="358">
        <v>62000</v>
      </c>
      <c r="D58" s="340" t="s">
        <v>271</v>
      </c>
      <c r="E58" s="355" t="s">
        <v>7099</v>
      </c>
      <c r="Q58" s="343">
        <v>43983</v>
      </c>
      <c r="R58" s="402">
        <v>24000</v>
      </c>
      <c r="S58" s="403">
        <f t="shared" ref="S58:S63" si="0">R58</f>
        <v>24000</v>
      </c>
      <c r="T58" s="358">
        <f>R58-S58</f>
        <v>0</v>
      </c>
    </row>
    <row r="59" spans="1:20" x14ac:dyDescent="0.25">
      <c r="A59" s="337">
        <v>6</v>
      </c>
      <c r="B59" s="384">
        <v>44287</v>
      </c>
      <c r="C59" s="339">
        <v>62000</v>
      </c>
      <c r="D59" s="362" t="s">
        <v>271</v>
      </c>
      <c r="E59" s="340"/>
      <c r="Q59" s="343">
        <v>44013</v>
      </c>
      <c r="R59" s="402">
        <v>24000</v>
      </c>
      <c r="S59" s="403">
        <f t="shared" si="0"/>
        <v>24000</v>
      </c>
      <c r="T59" s="358"/>
    </row>
    <row r="60" spans="1:20" x14ac:dyDescent="0.25">
      <c r="A60" s="337">
        <v>7</v>
      </c>
      <c r="B60" s="384">
        <v>44317</v>
      </c>
      <c r="C60" s="339">
        <v>62000</v>
      </c>
      <c r="D60" s="362" t="s">
        <v>271</v>
      </c>
      <c r="E60" s="390" t="s">
        <v>7103</v>
      </c>
      <c r="Q60" s="343">
        <v>44044</v>
      </c>
      <c r="R60" s="402">
        <v>24000</v>
      </c>
      <c r="S60" s="403">
        <f t="shared" si="0"/>
        <v>24000</v>
      </c>
      <c r="T60" s="358"/>
    </row>
    <row r="61" spans="1:20" ht="30" x14ac:dyDescent="0.25">
      <c r="A61" s="337">
        <v>8</v>
      </c>
      <c r="B61" s="384">
        <v>44348</v>
      </c>
      <c r="C61" s="339">
        <v>62000</v>
      </c>
      <c r="D61" s="362" t="s">
        <v>271</v>
      </c>
      <c r="E61" s="363" t="s">
        <v>7104</v>
      </c>
      <c r="Q61" s="343">
        <v>44075</v>
      </c>
      <c r="R61" s="402">
        <v>24000</v>
      </c>
      <c r="S61" s="403">
        <f t="shared" si="0"/>
        <v>24000</v>
      </c>
      <c r="T61" s="358"/>
    </row>
    <row r="62" spans="1:20" ht="30" x14ac:dyDescent="0.25">
      <c r="A62" s="337">
        <v>9</v>
      </c>
      <c r="B62" s="384">
        <v>44378</v>
      </c>
      <c r="C62" s="339">
        <v>62000</v>
      </c>
      <c r="D62" s="362" t="s">
        <v>271</v>
      </c>
      <c r="E62" s="363" t="s">
        <v>7105</v>
      </c>
      <c r="Q62" s="391">
        <v>44105</v>
      </c>
      <c r="R62" s="404">
        <v>24000</v>
      </c>
      <c r="S62" s="405">
        <f t="shared" si="0"/>
        <v>24000</v>
      </c>
      <c r="T62" s="406"/>
    </row>
    <row r="63" spans="1:20" x14ac:dyDescent="0.25">
      <c r="A63" s="337">
        <v>10</v>
      </c>
      <c r="B63" s="384">
        <v>44409</v>
      </c>
      <c r="C63" s="339">
        <v>62000</v>
      </c>
      <c r="D63" s="362" t="s">
        <v>271</v>
      </c>
      <c r="E63" s="363" t="s">
        <v>7107</v>
      </c>
      <c r="Q63" s="343">
        <v>44136</v>
      </c>
      <c r="R63" s="402">
        <v>24000</v>
      </c>
      <c r="S63" s="403">
        <f t="shared" si="0"/>
        <v>24000</v>
      </c>
      <c r="T63" s="358"/>
    </row>
    <row r="64" spans="1:20" x14ac:dyDescent="0.25">
      <c r="A64" s="337">
        <v>11</v>
      </c>
      <c r="B64" s="384">
        <v>44440</v>
      </c>
      <c r="C64" s="339">
        <v>62000</v>
      </c>
      <c r="D64" s="362" t="s">
        <v>271</v>
      </c>
      <c r="E64" s="363" t="s">
        <v>7108</v>
      </c>
    </row>
    <row r="65" spans="1:15" x14ac:dyDescent="0.25">
      <c r="A65" s="337">
        <v>12</v>
      </c>
      <c r="B65" s="384">
        <v>44470</v>
      </c>
      <c r="C65" s="339">
        <v>62000</v>
      </c>
      <c r="D65" s="362" t="s">
        <v>271</v>
      </c>
      <c r="E65" s="410"/>
    </row>
    <row r="77" spans="1:15" x14ac:dyDescent="0.25">
      <c r="L77" s="619" t="s">
        <v>7106</v>
      </c>
      <c r="M77" s="619"/>
      <c r="N77" s="619"/>
      <c r="O77" s="619"/>
    </row>
    <row r="78" spans="1:15" x14ac:dyDescent="0.25">
      <c r="L78" s="619"/>
      <c r="M78" s="619"/>
      <c r="N78" s="619"/>
      <c r="O78" s="619"/>
    </row>
    <row r="79" spans="1:15" ht="75" x14ac:dyDescent="0.25">
      <c r="L79" s="30" t="s">
        <v>7072</v>
      </c>
      <c r="M79" s="409" t="s">
        <v>7109</v>
      </c>
      <c r="N79" s="31" t="s">
        <v>7110</v>
      </c>
      <c r="O79" s="31" t="s">
        <v>7111</v>
      </c>
    </row>
    <row r="80" spans="1:15" x14ac:dyDescent="0.25">
      <c r="C80" s="382"/>
      <c r="L80" s="16" t="s">
        <v>7112</v>
      </c>
      <c r="M80" s="411">
        <v>56268</v>
      </c>
      <c r="N80" s="348">
        <v>61900</v>
      </c>
      <c r="O80" s="350">
        <f>N80-M80</f>
        <v>5632</v>
      </c>
    </row>
    <row r="81" spans="3:15" x14ac:dyDescent="0.25">
      <c r="C81" s="382"/>
      <c r="L81" s="16" t="s">
        <v>7113</v>
      </c>
      <c r="M81" s="411">
        <v>56268</v>
      </c>
      <c r="N81" s="348">
        <v>61900</v>
      </c>
      <c r="O81" s="350">
        <f>N81-M81</f>
        <v>5632</v>
      </c>
    </row>
    <row r="82" spans="3:15" x14ac:dyDescent="0.25">
      <c r="N82" s="413" t="s">
        <v>7114</v>
      </c>
      <c r="O82" s="360">
        <f>SUM(O80:O81)</f>
        <v>11264</v>
      </c>
    </row>
    <row r="84" spans="3:15" x14ac:dyDescent="0.25">
      <c r="L84" s="620" t="s">
        <v>7115</v>
      </c>
      <c r="M84" s="620"/>
      <c r="N84" s="620"/>
      <c r="O84" s="416">
        <f>O82+N81</f>
        <v>73164</v>
      </c>
    </row>
    <row r="85" spans="3:15" x14ac:dyDescent="0.25">
      <c r="L85" s="417" t="s">
        <v>7116</v>
      </c>
    </row>
  </sheetData>
  <mergeCells count="17">
    <mergeCell ref="L77:O78"/>
    <mergeCell ref="L84:N84"/>
    <mergeCell ref="Q51:T52"/>
    <mergeCell ref="A52:E53"/>
    <mergeCell ref="S55:S57"/>
    <mergeCell ref="T55:T57"/>
    <mergeCell ref="Q19:T20"/>
    <mergeCell ref="A36:E37"/>
    <mergeCell ref="L18:O19"/>
    <mergeCell ref="A1:E2"/>
    <mergeCell ref="Q1:T2"/>
    <mergeCell ref="L34:O35"/>
    <mergeCell ref="G44:J45"/>
    <mergeCell ref="G51:I51"/>
    <mergeCell ref="A19:E20"/>
    <mergeCell ref="G1:J2"/>
    <mergeCell ref="L1:O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Tele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'Grand Invoices sum up'!Print_Area</vt:lpstr>
      <vt:lpstr>invoices!Print_Area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2023-03-21T08:22:35Z</dcterms:modified>
</cp:coreProperties>
</file>