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Sheet1" sheetId="1" r:id="rId1"/>
  </sheets>
  <definedNames>
    <definedName name="_xlnm.Print_Area" localSheetId="0">Sheet1!$A$1:$G$539</definedName>
    <definedName name="_xlnm.Print_Titles" localSheetId="0">Sheet1!$2:$2</definedName>
  </definedNames>
  <calcPr calcId="152511"/>
</workbook>
</file>

<file path=xl/calcChain.xml><?xml version="1.0" encoding="utf-8"?>
<calcChain xmlns="http://schemas.openxmlformats.org/spreadsheetml/2006/main">
  <c r="F484" i="1" l="1"/>
  <c r="E484" i="1"/>
  <c r="F466" i="1"/>
  <c r="E466" i="1"/>
  <c r="F318" i="1"/>
  <c r="E318" i="1"/>
  <c r="F302" i="1"/>
  <c r="E302" i="1"/>
  <c r="F172" i="1" l="1"/>
  <c r="E172" i="1"/>
  <c r="F151" i="1"/>
  <c r="E151" i="1"/>
  <c r="F539" i="1"/>
  <c r="E539" i="1"/>
  <c r="E513" i="1"/>
  <c r="E512" i="1"/>
  <c r="E375" i="1" l="1"/>
  <c r="E365" i="1"/>
  <c r="E364" i="1"/>
  <c r="E358" i="1"/>
  <c r="E356" i="1"/>
  <c r="E354" i="1"/>
  <c r="E353" i="1"/>
  <c r="E343" i="1"/>
  <c r="E342" i="1"/>
  <c r="E278" i="1"/>
  <c r="E252" i="1"/>
  <c r="E243" i="1"/>
  <c r="E242" i="1"/>
  <c r="E235" i="1"/>
  <c r="E234" i="1"/>
  <c r="E233" i="1"/>
  <c r="E202" i="1"/>
  <c r="E189" i="1"/>
  <c r="E141" i="1"/>
  <c r="E125" i="1"/>
  <c r="E124" i="1"/>
  <c r="E99" i="1"/>
  <c r="E95" i="1"/>
  <c r="E94" i="1"/>
  <c r="E67" i="1"/>
  <c r="E58" i="1"/>
  <c r="E44" i="1"/>
  <c r="E34" i="1"/>
  <c r="E344" i="1" l="1"/>
</calcChain>
</file>

<file path=xl/comments1.xml><?xml version="1.0" encoding="utf-8"?>
<comments xmlns="http://schemas.openxmlformats.org/spreadsheetml/2006/main">
  <authors>
    <author>Author</author>
  </authors>
  <commentList>
    <comment ref="D163" authorId="0" shapeId="0">
      <text>
        <r>
          <rPr>
            <sz val="9"/>
            <color indexed="81"/>
            <rFont val="Tahoma"/>
            <family val="2"/>
          </rPr>
          <t xml:space="preserve">
Rs 50,000 two cheque 25000 each given to US traders
Rs 50,000 two cheque 25000 each given to Tube traders
Rs 50,000 one cheque 25000 cash by ahmed falcon used in office another cheque cash by minhaal used in office</t>
        </r>
      </text>
    </comment>
    <comment ref="D169" authorId="0" shapeId="0">
      <text>
        <r>
          <rPr>
            <b/>
            <sz val="9"/>
            <color indexed="81"/>
            <rFont val="Tahoma"/>
            <family val="2"/>
          </rPr>
          <t xml:space="preserve">
1) Cash return Rs 500,000 (This cash given to nadeem iqbal as his profit share 2018 to 2019)</t>
        </r>
        <r>
          <rPr>
            <sz val="9"/>
            <color indexed="81"/>
            <rFont val="Tahoma"/>
            <family val="2"/>
          </rPr>
          <t xml:space="preserve">
</t>
        </r>
      </text>
    </comment>
  </commentList>
</comments>
</file>

<file path=xl/sharedStrings.xml><?xml version="1.0" encoding="utf-8"?>
<sst xmlns="http://schemas.openxmlformats.org/spreadsheetml/2006/main" count="2088" uniqueCount="418">
  <si>
    <t>Falcon Mall</t>
  </si>
  <si>
    <t xml:space="preserve">salary </t>
  </si>
  <si>
    <t>Bilal bhai</t>
  </si>
  <si>
    <t>July 2019</t>
  </si>
  <si>
    <t>JPMC (Main Project)</t>
  </si>
  <si>
    <t>Zeelaf Munir Villa</t>
  </si>
  <si>
    <t>Nadeem bhai</t>
  </si>
  <si>
    <t>Food Court JPMC</t>
  </si>
  <si>
    <t xml:space="preserve">MHR Personal </t>
  </si>
  <si>
    <t>MHR</t>
  </si>
  <si>
    <t>Office</t>
  </si>
  <si>
    <t xml:space="preserve">O/M Nue Multiplex </t>
  </si>
  <si>
    <t>Nueplex RMR</t>
  </si>
  <si>
    <t>O/M The Place</t>
  </si>
  <si>
    <t>Nueplex The place</t>
  </si>
  <si>
    <t>JPMC</t>
  </si>
  <si>
    <t>EFU</t>
  </si>
  <si>
    <t xml:space="preserve">EFU </t>
  </si>
  <si>
    <t>FTC Floors</t>
  </si>
  <si>
    <t>FTC</t>
  </si>
  <si>
    <t>Falcon</t>
  </si>
  <si>
    <t>Zeelaf</t>
  </si>
  <si>
    <t>Hyundai Showroom</t>
  </si>
  <si>
    <t>Hyundai</t>
  </si>
  <si>
    <t>Material</t>
  </si>
  <si>
    <t>purchased insulation ny mona ducting</t>
  </si>
  <si>
    <t>misc</t>
  </si>
  <si>
    <t>miscb by nadeem bhai</t>
  </si>
  <si>
    <t>fisher bush zahabiya disc by minhaal</t>
  </si>
  <si>
    <t>misc by owasi</t>
  </si>
  <si>
    <t>misc by imran engr</t>
  </si>
  <si>
    <t>misc by huzaifa</t>
  </si>
  <si>
    <t>misc by abbas</t>
  </si>
  <si>
    <t>drawings</t>
  </si>
  <si>
    <t>print</t>
  </si>
  <si>
    <t>by abbas</t>
  </si>
  <si>
    <t>sticker and roll by minhaal</t>
  </si>
  <si>
    <t>misc by minhaal</t>
  </si>
  <si>
    <t>fittings and disc and clip by minaal</t>
  </si>
  <si>
    <t>sir rehman</t>
  </si>
  <si>
    <t xml:space="preserve">dic chq </t>
  </si>
  <si>
    <t>Naveed malik</t>
  </si>
  <si>
    <t>Khan Brothers</t>
  </si>
  <si>
    <t>paid rec by mr saad till now old bill cleared</t>
  </si>
  <si>
    <t>mineral water</t>
  </si>
  <si>
    <t>paid</t>
  </si>
  <si>
    <t>fittings from universal and ither items by minhaal</t>
  </si>
  <si>
    <t>fittings maersuurung tape and plier by minhaal</t>
  </si>
  <si>
    <t>refereshmet and other things by bilal auto</t>
  </si>
  <si>
    <t>misc by minhaal fittings siliicn and other items</t>
  </si>
  <si>
    <t>SST Tax</t>
  </si>
  <si>
    <t>paid thru cash</t>
  </si>
  <si>
    <t>Zahid AC</t>
  </si>
  <si>
    <t>paid for 5 unit installation</t>
  </si>
  <si>
    <t>Shahid Riggger</t>
  </si>
  <si>
    <t>paid to shahid for SMC office</t>
  </si>
  <si>
    <t>hold title disc and nut bil t by minhaa;l</t>
  </si>
  <si>
    <t>The Place</t>
  </si>
  <si>
    <t>channel patti by minhaal</t>
  </si>
  <si>
    <t>dhaga hold tite clip and disc by  minhaal</t>
  </si>
  <si>
    <t>misc materila by jahangeer</t>
  </si>
  <si>
    <t>misc materila by al rehman refrigent</t>
  </si>
  <si>
    <t>material by minhaal</t>
  </si>
  <si>
    <t>paid to drill tech</t>
  </si>
  <si>
    <t>paid for nadeem bhai car tyres</t>
  </si>
  <si>
    <t>Mosque</t>
  </si>
  <si>
    <t>for coil purchased for masjid at karor</t>
  </si>
  <si>
    <t>storm fiber</t>
  </si>
  <si>
    <t>material by azeem</t>
  </si>
  <si>
    <t>paid this cash by nadeem iqbal for laywer</t>
  </si>
  <si>
    <t>by huzaifa</t>
  </si>
  <si>
    <t>by nadeem</t>
  </si>
  <si>
    <t>Zeeshan AC</t>
  </si>
  <si>
    <t>paid  in office</t>
  </si>
  <si>
    <t>rehan aslam</t>
  </si>
  <si>
    <t>misc expenses by rehan at office</t>
  </si>
  <si>
    <t>abdullah insulation</t>
  </si>
  <si>
    <t>paid thru dib chq 01961952 advance 1</t>
  </si>
  <si>
    <t>Mehran Engineering</t>
  </si>
  <si>
    <t>paid thru dib chq 01961954</t>
  </si>
  <si>
    <t>engatech</t>
  </si>
  <si>
    <t>paid thru dib chq 01961955 advance paid</t>
  </si>
  <si>
    <t>bharmal</t>
  </si>
  <si>
    <t>this cheque received from total construction IPC 40</t>
  </si>
  <si>
    <t>Hammad</t>
  </si>
  <si>
    <t>This chq received from Total as jpmc IPC 40 receiving date 11-6-19 (paid for flanges)</t>
  </si>
  <si>
    <t>Forte pakistan</t>
  </si>
  <si>
    <t>insulation purchased by mona ducting from forte pakistan</t>
  </si>
  <si>
    <t>Munna</t>
  </si>
  <si>
    <t>fast cool</t>
  </si>
  <si>
    <t>This chq received from Total as jpmc IPC 5 food court for PAL ducitng</t>
  </si>
  <si>
    <t>Khursheed Fans</t>
  </si>
  <si>
    <t>paid thru dib chq 01961957 paid for fans</t>
  </si>
  <si>
    <t>E-Shop</t>
  </si>
  <si>
    <t>purcahsed air curtain</t>
  </si>
  <si>
    <t>Ideas Associates</t>
  </si>
  <si>
    <t>paid for plactic fans</t>
  </si>
  <si>
    <t>paid final salary for june 19</t>
  </si>
  <si>
    <t>Imtiaz Super market</t>
  </si>
  <si>
    <t xml:space="preserve">purcahsed 2 ton haier inverter cash paid </t>
  </si>
  <si>
    <t>US traders</t>
  </si>
  <si>
    <t>paid thru Total hyndai advance receiving dated 16-7-19</t>
  </si>
  <si>
    <t>Eya Ward</t>
  </si>
  <si>
    <t>Tube traders</t>
  </si>
  <si>
    <t>Two cheques amounting rs 25000 each given to tube traders this payment , rec from total adeel as hyundai advance rec dte 16-7-19</t>
  </si>
  <si>
    <t>munna</t>
  </si>
  <si>
    <t>paid thru dib chq 01961959 advance for july salaries</t>
  </si>
  <si>
    <t>Ibraheem fittings</t>
  </si>
  <si>
    <t>paid thru dib chq 01961960</t>
  </si>
  <si>
    <t>Madni cloths</t>
  </si>
  <si>
    <t>paid thru dib chq 01961961</t>
  </si>
  <si>
    <t>Basheer Pipe Installation</t>
  </si>
  <si>
    <t>paid thru dib chq 01961964</t>
  </si>
  <si>
    <t>paid thru dib chq 01961965</t>
  </si>
  <si>
    <t>azaad</t>
  </si>
  <si>
    <t>paid thru dib chq 01961966</t>
  </si>
  <si>
    <t>paid thru mcb chq # 1722007620 this chq given to azaad for material purchased chq amount 125500</t>
  </si>
  <si>
    <t>kaytees</t>
  </si>
  <si>
    <t>This payment received form total adeel  as hyundai advance chq amount 300000</t>
  </si>
  <si>
    <t>saeed sons</t>
  </si>
  <si>
    <t>This chq received from Total as jpmc IPC 5 food court for paid ro saeed sons</t>
  </si>
  <si>
    <t>islamuddin</t>
  </si>
  <si>
    <t>This payment received form total adeel  as hyundai advance</t>
  </si>
  <si>
    <t>Dominars Engineers</t>
  </si>
  <si>
    <t>This chq received from Total as jpmc IPC 5 food court for paid ro dominars engr for falcon VFDs deal (04 chque received receiveing date 12-07-19)</t>
  </si>
  <si>
    <t>Fateh Steel</t>
  </si>
  <si>
    <t>This chq received from zeelaf 5th bill direct paid to fateh receiving date 28-6-19 chq amount 1525500 bill amount 587,910 and remaiing amount he rerturned</t>
  </si>
  <si>
    <t>Bank Al-Falah (Head Office)</t>
  </si>
  <si>
    <t>Fluid System</t>
  </si>
  <si>
    <t>paid thru dib chq 01961965 final payment for mech seales 06 nos</t>
  </si>
  <si>
    <t>This payment paid thru zeelaf munir 5th payment received on 28-6-19</t>
  </si>
  <si>
    <t>shahbaz duct</t>
  </si>
  <si>
    <t>paid cash</t>
  </si>
  <si>
    <t>paid thru dib chq 01961968 final payment paid</t>
  </si>
  <si>
    <t>Mungo</t>
  </si>
  <si>
    <t>Nue Multiplex</t>
  </si>
  <si>
    <t>This payment paid thru zeelaf munir 5th payment received on 28-6-19 chq amount 200000</t>
  </si>
  <si>
    <t>Karachi Gymkhana</t>
  </si>
  <si>
    <t>Burhani Mehal</t>
  </si>
  <si>
    <t>Rehan Pump</t>
  </si>
  <si>
    <t>this chq received from total as jpmc IPC 5 food court payment firect paid to saeed sons</t>
  </si>
  <si>
    <t>Bina Plastic</t>
  </si>
  <si>
    <t>paid for fitting cash payment</t>
  </si>
  <si>
    <t>Tahiri Sanitary</t>
  </si>
  <si>
    <t>This payment received from total as IPC 5 food court chq received total amount rs 1500,000 paid to taheri rs 500,000 and he will return rs 1000,000</t>
  </si>
  <si>
    <t>material purchased from forte pakistan kashif by minhaal</t>
  </si>
  <si>
    <t>purchased copper pipe from fast cool by minhaal</t>
  </si>
  <si>
    <t>paid thru dib chq 01961967</t>
  </si>
  <si>
    <t>paid thru dib chq 01961973</t>
  </si>
  <si>
    <t>Received</t>
  </si>
  <si>
    <t>operation and maintenance May 19 bill</t>
  </si>
  <si>
    <t>Received against IPC -40 this chq given to Bharmaal in JPMC deal</t>
  </si>
  <si>
    <t>Received against IPC -5 this chq given to AH Traders for PAL Ducting supplied at Hyundai Showroom</t>
  </si>
  <si>
    <t>operation and maintenance June 19 bill</t>
  </si>
  <si>
    <t>Received against IPC -5 this chq given to saeed sons for material supplied at Hyundai Showroom</t>
  </si>
  <si>
    <t>Received against IPC -5 this chq given to Dominars engineers for VFDs supplied at Hyundai Showroom</t>
  </si>
  <si>
    <t>nadeem bhai cash cash received from mr raheel, this cash given by nadeem bhai</t>
  </si>
  <si>
    <t>Received against Hyundai (Total 12 Nos cheques received each cheuq amounting rs 25,000 x 3 = 300,0000</t>
  </si>
  <si>
    <t>received against misc work MRI</t>
  </si>
  <si>
    <t>received against advance paid to kaytess</t>
  </si>
  <si>
    <t>received against advance depossited in DIB</t>
  </si>
  <si>
    <t>received against advance paid to islamuddin and sons</t>
  </si>
  <si>
    <t>received against running bill #  5 (including prv R/bill # 3 remaining balance of tax which was extra deducted in tax)</t>
  </si>
  <si>
    <r>
      <t>Received against IPC -5 (</t>
    </r>
    <r>
      <rPr>
        <sz val="10"/>
        <color rgb="FFFF0000"/>
        <rFont val="Calibri"/>
        <family val="2"/>
        <scheme val="minor"/>
      </rPr>
      <t>this chq given to taheriya sanitry and he return as follows)</t>
    </r>
  </si>
  <si>
    <t>Received against IPC -5 this chq given to saeed sons in falcon deal</t>
  </si>
  <si>
    <t>Received against IPC -5 this chq depositted in DIB</t>
  </si>
  <si>
    <t>August 2019</t>
  </si>
  <si>
    <t>nadeem bhai</t>
  </si>
  <si>
    <t>by  minhaal</t>
  </si>
  <si>
    <t>nopman at jpmc salary paid</t>
  </si>
  <si>
    <t>impeeler vertical by minhaal</t>
  </si>
  <si>
    <t>office</t>
  </si>
  <si>
    <t>printer repair</t>
  </si>
  <si>
    <t>by minhaal</t>
  </si>
  <si>
    <t>material from bina plastic</t>
  </si>
  <si>
    <t>misc material</t>
  </si>
  <si>
    <t>mujahid cylinder</t>
  </si>
  <si>
    <t>medication by bilal bhai</t>
  </si>
  <si>
    <t>materila by minhaal</t>
  </si>
  <si>
    <t>khaadi DMTR</t>
  </si>
  <si>
    <t>pipe labouring</t>
  </si>
  <si>
    <t>material by shahid painter</t>
  </si>
  <si>
    <t>Bonus</t>
  </si>
  <si>
    <t>irfan bonus paid</t>
  </si>
  <si>
    <t>Omer</t>
  </si>
  <si>
    <t>paid for unit wiring by bilal bhai</t>
  </si>
  <si>
    <t>paid this cash easypaisa by minhaal</t>
  </si>
  <si>
    <t>for refreshment</t>
  </si>
  <si>
    <t>material by imran engr</t>
  </si>
  <si>
    <t>paid by huzaifa</t>
  </si>
  <si>
    <t>material by huzaifa</t>
  </si>
  <si>
    <t>matarial by minhaal</t>
  </si>
  <si>
    <t>by faheem elece</t>
  </si>
  <si>
    <t>pvc tapes</t>
  </si>
  <si>
    <t>fuel claimed by bilal bhai</t>
  </si>
  <si>
    <t>fuel and other items claimed by bilal bhai</t>
  </si>
  <si>
    <t>news paper</t>
  </si>
  <si>
    <t>for motor repair</t>
  </si>
  <si>
    <t xml:space="preserve">misc by nadeem bhai </t>
  </si>
  <si>
    <t>pully by minhaal</t>
  </si>
  <si>
    <t>cp nipples by minhaal</t>
  </si>
  <si>
    <t xml:space="preserve">shahjee </t>
  </si>
  <si>
    <t>motor repaired by haneef</t>
  </si>
  <si>
    <t>2 nos insualtion roll by minhaal</t>
  </si>
  <si>
    <t>misc expenses at office</t>
  </si>
  <si>
    <t>cash paid advance 2</t>
  </si>
  <si>
    <t>tariq insulator</t>
  </si>
  <si>
    <t>paid thru DIB chq 02009155</t>
  </si>
  <si>
    <t>Raza Engineering</t>
  </si>
  <si>
    <t>paid thru DIB chq 02009154 amount 315000</t>
  </si>
  <si>
    <t>JES</t>
  </si>
  <si>
    <t>paid thru DIB chq 02009151</t>
  </si>
  <si>
    <t>paid thru DIB chq 02009152</t>
  </si>
  <si>
    <t>paid thru DIB chq 02009153</t>
  </si>
  <si>
    <t>This chq received from total as jpmc ipc 40 payment chq amount rs 150,000 dated 6-8-19</t>
  </si>
  <si>
    <t>Raees Brothers</t>
  </si>
  <si>
    <t>cash paid</t>
  </si>
  <si>
    <t>cash paid agaisnt his salary</t>
  </si>
  <si>
    <t>cash paid agaisnt his staff salaries</t>
  </si>
  <si>
    <t>excavation work</t>
  </si>
  <si>
    <t>paid thru Dib ch 02009158 chq aount 90000</t>
  </si>
  <si>
    <t>Cool Concern</t>
  </si>
  <si>
    <t>paid thru DIB chq 02009161 for rental chiller pain to raheel chiller conpmany name cool concern</t>
  </si>
  <si>
    <t>Advance</t>
  </si>
  <si>
    <t>paid thru DIB chq 02009168 paid advance</t>
  </si>
  <si>
    <t>paid thru DIB chq 02009170 chq amount 87500</t>
  </si>
  <si>
    <t>Zubair duct</t>
  </si>
  <si>
    <t xml:space="preserve">paid thru DIB chq 02009167 </t>
  </si>
  <si>
    <t>paid thru DIB chq 02009166 salary</t>
  </si>
  <si>
    <t>Shan Industries</t>
  </si>
  <si>
    <t xml:space="preserve">paid thru DIB chq 02009175 paid </t>
  </si>
  <si>
    <t>paid thru DIB chq 02009176 paid</t>
  </si>
  <si>
    <t>cash payment for insulation purchased by minhaal</t>
  </si>
  <si>
    <t>c channel from mughal iron</t>
  </si>
  <si>
    <t>Utilities bills</t>
  </si>
  <si>
    <t>paid thru DIB chq 02009186 paid</t>
  </si>
  <si>
    <t>paid thru DIB chq 02009198 paid</t>
  </si>
  <si>
    <t>paid thru DIB chq 02009196 paid</t>
  </si>
  <si>
    <t>paid for 02 rolls</t>
  </si>
  <si>
    <t>Iqbal sons</t>
  </si>
  <si>
    <t>This chq received from adeel total as unilever full and final payment chq amount 100,000</t>
  </si>
  <si>
    <t>Danish International</t>
  </si>
  <si>
    <t>This chq received from adeel total as unilever full and final payment chq amount 403500</t>
  </si>
  <si>
    <t>This chq received from adeel total as unilever full and final payment chq amount 59345</t>
  </si>
  <si>
    <t>Faheem Electrician</t>
  </si>
  <si>
    <t>paid for labour of wiring</t>
  </si>
  <si>
    <t xml:space="preserve">CSSD </t>
  </si>
  <si>
    <t>received advance for cssd work by huzaifa depossited in DIB</t>
  </si>
  <si>
    <t>Mcdonald's Megaplex</t>
  </si>
  <si>
    <t>received against retention money collected by minhaal depossited in DIB</t>
  </si>
  <si>
    <t>received against EFU monthly Operation &amp; maintenance Bill from April 19 to June 2019 MCB chq # 1004300908 dated 02-8-19 submitted in PS MCB</t>
  </si>
  <si>
    <t>Received against IPC -40 this chq given to mungo</t>
  </si>
  <si>
    <t>Received final chq against IPC -40 this chq sumitted in DIB</t>
  </si>
  <si>
    <t>o/m June 2019 bill</t>
  </si>
  <si>
    <t>received against bill for generator  bill # 293 deposited in DIB</t>
  </si>
  <si>
    <t>operation and maintenance June 19 depissited in DIB
and from now next july 19 will be given on Pioneer services account and charged SST</t>
  </si>
  <si>
    <t>operation and maintenance July 19 depissited in MCB
Pioneer Services</t>
  </si>
  <si>
    <t>Unilever Pakistan</t>
  </si>
  <si>
    <t>unilever full n funal payment received (this chq paid to iqbal sons directly)</t>
  </si>
  <si>
    <t>unilever full n funal payment received (this chq paid to danish intl directly)</t>
  </si>
  <si>
    <t>unilever full n funal payment received (this chq paid to kayts directly)</t>
  </si>
  <si>
    <t>unilever full n funal payment received (depositted in DIB)</t>
  </si>
  <si>
    <t>misc material by imran engr</t>
  </si>
  <si>
    <t>September 2019</t>
  </si>
  <si>
    <t>misc material by bilal auto</t>
  </si>
  <si>
    <t>nadeem bhai august salary</t>
  </si>
  <si>
    <t>Kumail Bhai</t>
  </si>
  <si>
    <t>waris july and august salary</t>
  </si>
  <si>
    <t>wiring purchased by faheem elec</t>
  </si>
  <si>
    <t>paid for unit dismantling</t>
  </si>
  <si>
    <t>paid by bilal bhai</t>
  </si>
  <si>
    <t>Spar twin tower</t>
  </si>
  <si>
    <t>purchasing by minhaal</t>
  </si>
  <si>
    <t>tender</t>
  </si>
  <si>
    <t>jamia tender purchased</t>
  </si>
  <si>
    <t>fuel</t>
  </si>
  <si>
    <t>aeroflex</t>
  </si>
  <si>
    <t>purchased by minhaal</t>
  </si>
  <si>
    <t>rehana rehman cnic corrier</t>
  </si>
  <si>
    <t>fittings from haroon amir and malik traders</t>
  </si>
  <si>
    <t>flexible duct ,  from shabbir bros</t>
  </si>
  <si>
    <t>Asif Fiber</t>
  </si>
  <si>
    <t xml:space="preserve">by minhaal clips, fittings tape, fisher, </t>
  </si>
  <si>
    <t>cartige</t>
  </si>
  <si>
    <t>light work at office</t>
  </si>
  <si>
    <t>nut bolt, thermowell, gate valve and other fitings by azeem</t>
  </si>
  <si>
    <t>gate valve strainer and baalning from bolten by azeem</t>
  </si>
  <si>
    <t>ebara multistage plumning pump by nadeem iqbal</t>
  </si>
  <si>
    <t>zeeshan</t>
  </si>
  <si>
    <t>by minhaal, zodium rod, holdtitie, fittings ficher, motorized valve, aeroflex from kaytes</t>
  </si>
  <si>
    <t>upvs material by minhaal</t>
  </si>
  <si>
    <t>by minhaal,cp nipple, red oxie karosine and pvc tape and other items</t>
  </si>
  <si>
    <t>misc expenses</t>
  </si>
  <si>
    <t>Gulshan Project</t>
  </si>
  <si>
    <t>FTZ Traderss</t>
  </si>
  <si>
    <t>paid for foot valve</t>
  </si>
  <si>
    <t>as built</t>
  </si>
  <si>
    <t>pioneer servces tax challan corrier to zohaib</t>
  </si>
  <si>
    <t>misc by azeem</t>
  </si>
  <si>
    <t>by minhaal, nipples, clip and tools</t>
  </si>
  <si>
    <t>by minhaal, rawal bolt, welding rod, male connector and other items</t>
  </si>
  <si>
    <t>masood arif</t>
  </si>
  <si>
    <t>paid cash (this cash actually paid to jahanzaib by nadeem bhai for masood account settlement)</t>
  </si>
  <si>
    <t>received jpmc IPC-42 payment (this chq given to bharmaal intl directly)</t>
  </si>
  <si>
    <t>LIBRA ENGR</t>
  </si>
  <si>
    <t>dib chq # 02009202</t>
  </si>
  <si>
    <t>dib chq # 02009206</t>
  </si>
  <si>
    <t>dib chq # 02009207 this chq paid against ss sheet</t>
  </si>
  <si>
    <t>dib chq # 02009212</t>
  </si>
  <si>
    <t>shabbir brother</t>
  </si>
  <si>
    <t>dib chq # 01961909 this chq actually givrn to huzaifa</t>
  </si>
  <si>
    <t>dib chq # 02009209</t>
  </si>
  <si>
    <t>dib chq # 02009211 04 nos roll purchasind by minhaal</t>
  </si>
  <si>
    <t>cash paid by kamran auto thru office cash paid 136,623</t>
  </si>
  <si>
    <t>shakeel Ahmed</t>
  </si>
  <si>
    <t>dib chq # 02009214 this cash paid to shakeel for no reason</t>
  </si>
  <si>
    <t>dib chq # 02009216 paid</t>
  </si>
  <si>
    <t>weldon</t>
  </si>
  <si>
    <t>dib chq # 02009218 advance paid</t>
  </si>
  <si>
    <t>dib chq # 02009217 for misc invoices</t>
  </si>
  <si>
    <t>shafqat</t>
  </si>
  <si>
    <t>paid for misc invocies</t>
  </si>
  <si>
    <t>paid advance against his employee salaries</t>
  </si>
  <si>
    <t>dib chq # 02009221 for G.I corner</t>
  </si>
  <si>
    <t>dib chq # 02009220 paid bill amount 167,000-125,000 (adv) = 42,000 chq amount 100,000 now advance up to date 58,000</t>
  </si>
  <si>
    <t>deduct</t>
  </si>
  <si>
    <t>advance thru above chq 100,000 - 42000 = 58,000</t>
  </si>
  <si>
    <t>dib chq # 02009222 khaadi deal</t>
  </si>
  <si>
    <t>MCB chq # 1722007629 advance paid</t>
  </si>
  <si>
    <t>purchasing from malik traders</t>
  </si>
  <si>
    <t>MCB chq # 1722007634</t>
  </si>
  <si>
    <t>purchased 02 roll insulation</t>
  </si>
  <si>
    <t>paid this cash extra paid after SS sheet</t>
  </si>
  <si>
    <t>this cash received from My interior as khaadi DMTR advance chq amuont 250,000</t>
  </si>
  <si>
    <t>04 nos insualtion roll by minhaal</t>
  </si>
  <si>
    <t>HEPA Filter</t>
  </si>
  <si>
    <t>dib chq # 02009227 advance for hepa filter housing from Musaab Engineers</t>
  </si>
  <si>
    <t>MCB chq # 1722007637</t>
  </si>
  <si>
    <t>NKR engineering</t>
  </si>
  <si>
    <t>received against 1st running bill (Given to NKR for PUMP in JPMC  Deal)</t>
  </si>
  <si>
    <t>sasa</t>
  </si>
  <si>
    <t>dib chq # 02009228 khaadi deal for fans</t>
  </si>
  <si>
    <t>dib chq # 02009231 paid</t>
  </si>
  <si>
    <t>Insulation labour</t>
  </si>
  <si>
    <t>dib chq # 02009230 this insualton work carried by tariq insualtor staff</t>
  </si>
  <si>
    <t>dib chq # 02009229 this insualton work carried by tariq insualtor staff</t>
  </si>
  <si>
    <t>dib chq # 02009238 advance paid</t>
  </si>
  <si>
    <t>N Z Trading</t>
  </si>
  <si>
    <t>dib chq # 02009237 paid for fire cabinets</t>
  </si>
  <si>
    <t>dib chq # 02009233 advance paid</t>
  </si>
  <si>
    <t>Rizwan Core</t>
  </si>
  <si>
    <t>dib chq # 02009236 final payment at zeelaf</t>
  </si>
  <si>
    <t>dib chq # 02009235 final payment t khaadi</t>
  </si>
  <si>
    <t>dib chq # 02009234 paid</t>
  </si>
  <si>
    <t>Ayyan engineering</t>
  </si>
  <si>
    <t>paid for multistage pump by nadeem bhai</t>
  </si>
  <si>
    <t>Abdul Wahab &amp; Anus</t>
  </si>
  <si>
    <t>paid for transfer pump a by nadeem bhai</t>
  </si>
  <si>
    <t>received adhoc payment of received against IPC -6 (this chq given to bharmal intl in jpmc deal)</t>
  </si>
  <si>
    <t>received against 1st running bill (Given to Dominar engr in VFD Falcon Deal) fin al payment paid</t>
  </si>
  <si>
    <r>
      <t xml:space="preserve">received jpmc IPC-42 payment </t>
    </r>
    <r>
      <rPr>
        <sz val="10"/>
        <color rgb="FFFF0000"/>
        <rFont val="Calibri"/>
        <family val="2"/>
        <scheme val="minor"/>
      </rPr>
      <t>(this chq given to bharmaal intl directly)</t>
    </r>
  </si>
  <si>
    <r>
      <t>received jpmc IPC-42 payment (</t>
    </r>
    <r>
      <rPr>
        <sz val="10"/>
        <color rgb="FFFF0000"/>
        <rFont val="Calibri"/>
        <family val="2"/>
        <scheme val="minor"/>
      </rPr>
      <t>this chq given to bharmaal intl directly)</t>
    </r>
  </si>
  <si>
    <r>
      <t xml:space="preserve">received 6th adhoc payment </t>
    </r>
    <r>
      <rPr>
        <sz val="10"/>
        <color rgb="FFFF0000"/>
        <rFont val="Calibri"/>
        <family val="2"/>
        <scheme val="minor"/>
      </rPr>
      <t>(hold with Rehan office)</t>
    </r>
  </si>
  <si>
    <t>received adhoc payment against 02 Nos Vos rental chiller and core (this cheque cashed and used in office petty cash)</t>
  </si>
  <si>
    <t>received august 29 o/m bill</t>
  </si>
  <si>
    <r>
      <t xml:space="preserve">received adhoc payment </t>
    </r>
    <r>
      <rPr>
        <sz val="10"/>
        <color rgb="FFFF0000"/>
        <rFont val="Calibri"/>
        <family val="2"/>
        <scheme val="minor"/>
      </rPr>
      <t>(this chq paid to Raza engineering)</t>
    </r>
  </si>
  <si>
    <r>
      <t xml:space="preserve">received adhoc payment </t>
    </r>
    <r>
      <rPr>
        <sz val="10"/>
        <color rgb="FFFF0000"/>
        <rFont val="Calibri"/>
        <family val="2"/>
        <scheme val="minor"/>
      </rPr>
      <t>(this chq paid to LIBRA in JPMC)</t>
    </r>
  </si>
  <si>
    <r>
      <t xml:space="preserve">received against 1st running bill </t>
    </r>
    <r>
      <rPr>
        <sz val="10"/>
        <color rgb="FFFF0000"/>
        <rFont val="Calibri"/>
        <family val="2"/>
        <scheme val="minor"/>
      </rPr>
      <t>( submitted in DIB)</t>
    </r>
  </si>
  <si>
    <r>
      <t xml:space="preserve">received against 1st running bill </t>
    </r>
    <r>
      <rPr>
        <sz val="10"/>
        <color rgb="FFFF0000"/>
        <rFont val="Calibri"/>
        <family val="2"/>
        <scheme val="minor"/>
      </rPr>
      <t>(Given to Dominar engr in VFD Falcon Deal)</t>
    </r>
  </si>
  <si>
    <r>
      <t xml:space="preserve">received against 1st running bill </t>
    </r>
    <r>
      <rPr>
        <sz val="10"/>
        <color rgb="FFFF0000"/>
        <rFont val="Calibri"/>
        <family val="2"/>
        <scheme val="minor"/>
      </rPr>
      <t>(Given to NKR for PUMP in JPMC  Deal)</t>
    </r>
  </si>
  <si>
    <r>
      <t>received adhoc payment of received against IPC -6</t>
    </r>
    <r>
      <rPr>
        <sz val="10"/>
        <color rgb="FFFF0000"/>
        <rFont val="Calibri"/>
        <family val="2"/>
        <scheme val="minor"/>
      </rPr>
      <t xml:space="preserve"> (this chq given to bharmal intl in jpmc deal)</t>
    </r>
  </si>
  <si>
    <t>o/m July 2019 bill</t>
  </si>
  <si>
    <t>o/m August 2019 bill</t>
  </si>
  <si>
    <t>site refreshment</t>
  </si>
  <si>
    <t>pressure pump from incoo by bilal bhai</t>
  </si>
  <si>
    <t>log sheet prints</t>
  </si>
  <si>
    <t>by minhaal.  Hold tite and fittings</t>
  </si>
  <si>
    <t>MCB chq # 1722007639 chq amount 100,000</t>
  </si>
  <si>
    <t>DWP Technologies</t>
  </si>
  <si>
    <t>paid thro Three chqs total amounting 720,000 (for 2 nos 4 tr casste type unit and 01 no wall mounted unit 2 tr)
DIB chq # 02009241 Rs 250,000
DIB chq # 02009242 Rs 250,000
MCB chq # 1722007640 Rs 220,000</t>
  </si>
  <si>
    <t>Iqbal Core work</t>
  </si>
  <si>
    <t>MCB chq # 1722007642</t>
  </si>
  <si>
    <t>Date</t>
  </si>
  <si>
    <t>Project Name</t>
  </si>
  <si>
    <t>Person</t>
  </si>
  <si>
    <t>Description</t>
  </si>
  <si>
    <t>Expenses</t>
  </si>
  <si>
    <t>Receipts</t>
  </si>
  <si>
    <t>Months/Years</t>
  </si>
  <si>
    <t>Total Rs</t>
  </si>
  <si>
    <t>October 2019</t>
  </si>
  <si>
    <t>misc purcashes by huzaifa</t>
  </si>
  <si>
    <t>by jahangeer</t>
  </si>
  <si>
    <t>by bilal bhai</t>
  </si>
  <si>
    <t>tender corrier</t>
  </si>
  <si>
    <t>mouse purchased for talha pc</t>
  </si>
  <si>
    <t>purchasing carried out by faheem elece</t>
  </si>
  <si>
    <t>by nadeem bhai</t>
  </si>
  <si>
    <t>wire by zeeshan ac</t>
  </si>
  <si>
    <t>purchases by minhaal</t>
  </si>
  <si>
    <t>transportation</t>
  </si>
  <si>
    <t>for libra panel paid by bilal bhai</t>
  </si>
  <si>
    <t>tender purchased name papersacks division paid by bilal bhai</t>
  </si>
  <si>
    <t>brass body valve by  minhaal</t>
  </si>
  <si>
    <t>MCB chq # 1722007644 paid for ms fittings</t>
  </si>
  <si>
    <t>DIB chq # 02009249 paid for misc invocies</t>
  </si>
  <si>
    <t>MCB chq # 1722007645 paid for units conncections</t>
  </si>
  <si>
    <t>DIB chq # 02009246 paid for 10 thans cloth</t>
  </si>
  <si>
    <t>Anwar Fittings</t>
  </si>
  <si>
    <t xml:space="preserve">this payment paid by bilal bhai thru his personal </t>
  </si>
  <si>
    <t>MCB chq # 1722007647 paid</t>
  </si>
  <si>
    <t>paid cash for insulation purchased by minhaal</t>
  </si>
  <si>
    <t>Expenses Detail for the month of July 2019</t>
  </si>
  <si>
    <t>Receiving Detail for the month of July 2019</t>
  </si>
  <si>
    <t>Expenses Detail for the month of September 2019</t>
  </si>
  <si>
    <t>Receiving Detail for the month of September 2019</t>
  </si>
  <si>
    <t>Expenses Detail for the month of August 2019</t>
  </si>
  <si>
    <t>Receiving Detail for the month of August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</si>
</sst>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2" x14ac:knownFonts="1">
    <font>
      <sz val="11"/>
      <color theme="1"/>
      <name val="Calibri"/>
      <family val="2"/>
      <scheme val="minor"/>
    </font>
    <font>
      <sz val="11"/>
      <color theme="1"/>
      <name val="Calibri"/>
      <family val="2"/>
      <scheme val="minor"/>
    </font>
    <font>
      <sz val="11"/>
      <color indexed="8"/>
      <name val="Calibri"/>
      <family val="2"/>
    </font>
    <font>
      <sz val="10"/>
      <color theme="1"/>
      <name val="Calibri"/>
      <family val="2"/>
      <scheme val="minor"/>
    </font>
    <font>
      <sz val="10"/>
      <name val="Calibri"/>
      <family val="2"/>
      <scheme val="minor"/>
    </font>
    <font>
      <sz val="10"/>
      <color rgb="FFFF0000"/>
      <name val="Calibri"/>
      <family val="2"/>
      <scheme val="minor"/>
    </font>
    <font>
      <sz val="9"/>
      <color indexed="81"/>
      <name val="Tahoma"/>
      <family val="2"/>
    </font>
    <font>
      <b/>
      <sz val="9"/>
      <color indexed="81"/>
      <name val="Tahoma"/>
      <family val="2"/>
    </font>
    <font>
      <b/>
      <sz val="12"/>
      <color theme="0"/>
      <name val="Calibri"/>
      <family val="2"/>
    </font>
    <font>
      <b/>
      <sz val="12"/>
      <color theme="0"/>
      <name val="Calibri"/>
      <family val="2"/>
      <scheme val="minor"/>
    </font>
    <font>
      <b/>
      <sz val="16"/>
      <color theme="0"/>
      <name val="Calibri"/>
      <family val="2"/>
      <scheme val="minor"/>
    </font>
    <font>
      <b/>
      <sz val="20"/>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rgb="FF92D050"/>
        <bgColor indexed="64"/>
      </patternFill>
    </fill>
    <fill>
      <patternFill patternType="solid">
        <fgColor theme="8" tint="0.59999389629810485"/>
        <bgColor indexed="64"/>
      </patternFill>
    </fill>
    <fill>
      <patternFill patternType="solid">
        <fgColor theme="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indexed="64"/>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54">
    <xf numFmtId="0" fontId="0" fillId="0" borderId="0" xfId="0"/>
    <xf numFmtId="15" fontId="2" fillId="0" borderId="1" xfId="0" applyNumberFormat="1" applyFont="1" applyFill="1" applyBorder="1" applyAlignment="1">
      <alignment vertical="center"/>
    </xf>
    <xf numFmtId="0" fontId="3" fillId="0" borderId="1" xfId="0" applyFont="1" applyFill="1" applyBorder="1"/>
    <xf numFmtId="164" fontId="3" fillId="0" borderId="1" xfId="1" applyNumberFormat="1" applyFont="1" applyFill="1" applyBorder="1"/>
    <xf numFmtId="0" fontId="0" fillId="0" borderId="1" xfId="0" quotePrefix="1" applyFont="1" applyFill="1" applyBorder="1" applyAlignment="1">
      <alignment vertical="center"/>
    </xf>
    <xf numFmtId="0" fontId="3" fillId="0" borderId="0" xfId="0" applyFont="1" applyFill="1"/>
    <xf numFmtId="15" fontId="2" fillId="2" borderId="1" xfId="0" applyNumberFormat="1" applyFont="1" applyFill="1" applyBorder="1" applyAlignment="1">
      <alignment vertical="center"/>
    </xf>
    <xf numFmtId="0" fontId="3" fillId="2" borderId="1" xfId="0" applyFont="1" applyFill="1" applyBorder="1" applyAlignment="1">
      <alignment vertical="center"/>
    </xf>
    <xf numFmtId="0" fontId="4" fillId="2" borderId="1" xfId="0" applyFont="1" applyFill="1" applyBorder="1" applyAlignment="1">
      <alignment wrapText="1"/>
    </xf>
    <xf numFmtId="164" fontId="3" fillId="2" borderId="1" xfId="1" applyNumberFormat="1" applyFont="1" applyFill="1" applyBorder="1" applyAlignment="1">
      <alignment vertical="center"/>
    </xf>
    <xf numFmtId="0" fontId="0" fillId="2" borderId="1" xfId="0" quotePrefix="1" applyFont="1" applyFill="1" applyBorder="1" applyAlignment="1">
      <alignment vertical="center"/>
    </xf>
    <xf numFmtId="164" fontId="3" fillId="0" borderId="0" xfId="0" applyNumberFormat="1" applyFont="1"/>
    <xf numFmtId="0" fontId="3" fillId="0" borderId="0" xfId="0" applyFont="1"/>
    <xf numFmtId="15" fontId="2" fillId="3" borderId="1" xfId="0" applyNumberFormat="1" applyFont="1" applyFill="1" applyBorder="1" applyAlignment="1">
      <alignment vertical="center"/>
    </xf>
    <xf numFmtId="0" fontId="3" fillId="3" borderId="1" xfId="0" applyFont="1" applyFill="1" applyBorder="1"/>
    <xf numFmtId="164" fontId="3" fillId="3" borderId="1" xfId="1" applyNumberFormat="1" applyFont="1" applyFill="1" applyBorder="1"/>
    <xf numFmtId="0" fontId="0" fillId="3" borderId="1" xfId="0" quotePrefix="1" applyFont="1" applyFill="1" applyBorder="1" applyAlignment="1">
      <alignment vertical="center"/>
    </xf>
    <xf numFmtId="0" fontId="3" fillId="3" borderId="1" xfId="0" applyFont="1" applyFill="1" applyBorder="1" applyAlignment="1">
      <alignment wrapText="1"/>
    </xf>
    <xf numFmtId="0" fontId="3" fillId="0" borderId="1" xfId="0" applyFont="1" applyFill="1" applyBorder="1" applyAlignment="1">
      <alignment wrapText="1"/>
    </xf>
    <xf numFmtId="0" fontId="3" fillId="3" borderId="1" xfId="0" applyFont="1" applyFill="1" applyBorder="1" applyAlignment="1">
      <alignment vertical="center" wrapText="1"/>
    </xf>
    <xf numFmtId="0" fontId="3" fillId="3" borderId="1" xfId="0" applyFont="1" applyFill="1" applyBorder="1" applyAlignment="1">
      <alignment vertical="center"/>
    </xf>
    <xf numFmtId="164" fontId="3" fillId="3" borderId="1" xfId="1" applyNumberFormat="1" applyFont="1" applyFill="1" applyBorder="1" applyAlignment="1">
      <alignment vertical="center"/>
    </xf>
    <xf numFmtId="0" fontId="3" fillId="4" borderId="1" xfId="0" applyFont="1" applyFill="1" applyBorder="1" applyAlignment="1">
      <alignment vertical="center"/>
    </xf>
    <xf numFmtId="0" fontId="4" fillId="4" borderId="1" xfId="0" applyFont="1" applyFill="1" applyBorder="1" applyAlignment="1">
      <alignment wrapText="1"/>
    </xf>
    <xf numFmtId="0" fontId="4" fillId="2" borderId="1" xfId="0" applyFont="1" applyFill="1" applyBorder="1" applyAlignment="1">
      <alignment horizontal="left" wrapText="1"/>
    </xf>
    <xf numFmtId="0" fontId="3" fillId="0" borderId="1" xfId="0" applyFont="1" applyBorder="1"/>
    <xf numFmtId="164" fontId="3" fillId="0" borderId="1" xfId="1" applyNumberFormat="1" applyFont="1" applyBorder="1"/>
    <xf numFmtId="164" fontId="3" fillId="2" borderId="1" xfId="1" applyNumberFormat="1" applyFont="1" applyFill="1" applyBorder="1"/>
    <xf numFmtId="0" fontId="3" fillId="2" borderId="1" xfId="0" applyFont="1" applyFill="1" applyBorder="1" applyAlignment="1">
      <alignment vertical="center" wrapText="1"/>
    </xf>
    <xf numFmtId="164" fontId="0" fillId="0" borderId="0" xfId="0" applyNumberFormat="1"/>
    <xf numFmtId="15" fontId="2" fillId="0" borderId="3" xfId="0" applyNumberFormat="1" applyFont="1" applyFill="1" applyBorder="1" applyAlignment="1">
      <alignment vertical="center"/>
    </xf>
    <xf numFmtId="0" fontId="3" fillId="0" borderId="3" xfId="0" applyFont="1" applyFill="1" applyBorder="1"/>
    <xf numFmtId="164" fontId="3" fillId="0" borderId="3" xfId="1" applyNumberFormat="1" applyFont="1" applyFill="1" applyBorder="1"/>
    <xf numFmtId="0" fontId="0" fillId="0" borderId="3" xfId="0" quotePrefix="1" applyFont="1" applyFill="1" applyBorder="1" applyAlignment="1">
      <alignment vertical="center"/>
    </xf>
    <xf numFmtId="0" fontId="10" fillId="5" borderId="2" xfId="0" applyFont="1" applyFill="1" applyBorder="1" applyAlignment="1">
      <alignment horizontal="center"/>
    </xf>
    <xf numFmtId="0" fontId="10" fillId="5" borderId="4" xfId="0" applyFont="1" applyFill="1" applyBorder="1" applyAlignment="1">
      <alignment horizontal="center"/>
    </xf>
    <xf numFmtId="0" fontId="10" fillId="5" borderId="5" xfId="0" applyFont="1" applyFill="1" applyBorder="1" applyAlignment="1">
      <alignment horizontal="center"/>
    </xf>
    <xf numFmtId="164" fontId="10" fillId="5" borderId="5" xfId="1" applyNumberFormat="1" applyFont="1" applyFill="1" applyBorder="1" applyAlignment="1">
      <alignment horizontal="center"/>
    </xf>
    <xf numFmtId="0" fontId="10" fillId="5" borderId="6" xfId="0" applyFont="1" applyFill="1" applyBorder="1" applyAlignment="1">
      <alignment horizontal="center"/>
    </xf>
    <xf numFmtId="164" fontId="10" fillId="5" borderId="2" xfId="1" applyNumberFormat="1" applyFont="1" applyFill="1" applyBorder="1" applyAlignment="1">
      <alignment horizontal="center"/>
    </xf>
    <xf numFmtId="0" fontId="4" fillId="0" borderId="3" xfId="0" applyFont="1" applyFill="1" applyBorder="1" applyAlignment="1">
      <alignment wrapText="1"/>
    </xf>
    <xf numFmtId="0" fontId="4" fillId="0" borderId="1" xfId="0" applyFont="1" applyFill="1" applyBorder="1" applyAlignment="1">
      <alignment wrapText="1"/>
    </xf>
    <xf numFmtId="0" fontId="5" fillId="0" borderId="1" xfId="0" applyFont="1" applyFill="1" applyBorder="1" applyAlignment="1">
      <alignment wrapText="1"/>
    </xf>
    <xf numFmtId="15" fontId="2" fillId="3" borderId="7" xfId="0" applyNumberFormat="1" applyFont="1" applyFill="1" applyBorder="1" applyAlignment="1">
      <alignment vertical="center"/>
    </xf>
    <xf numFmtId="0" fontId="3" fillId="3" borderId="7" xfId="0" applyFont="1" applyFill="1" applyBorder="1"/>
    <xf numFmtId="0" fontId="3" fillId="3" borderId="7" xfId="0" applyFont="1" applyFill="1" applyBorder="1" applyAlignment="1">
      <alignment wrapText="1"/>
    </xf>
    <xf numFmtId="164" fontId="3" fillId="3" borderId="7" xfId="1" applyNumberFormat="1" applyFont="1" applyFill="1" applyBorder="1"/>
    <xf numFmtId="0" fontId="0" fillId="3" borderId="7" xfId="0" quotePrefix="1" applyFont="1" applyFill="1" applyBorder="1" applyAlignment="1">
      <alignment vertical="center"/>
    </xf>
    <xf numFmtId="0" fontId="3" fillId="0" borderId="3" xfId="0" applyFont="1" applyFill="1" applyBorder="1" applyAlignment="1">
      <alignment wrapText="1"/>
    </xf>
    <xf numFmtId="164" fontId="9" fillId="5" borderId="2" xfId="1" applyNumberFormat="1" applyFont="1" applyFill="1" applyBorder="1"/>
    <xf numFmtId="0" fontId="9" fillId="5" borderId="2" xfId="0" quotePrefix="1" applyFont="1" applyFill="1" applyBorder="1" applyAlignment="1">
      <alignment vertical="center"/>
    </xf>
    <xf numFmtId="15" fontId="8" fillId="5" borderId="2" xfId="0" applyNumberFormat="1" applyFont="1" applyFill="1" applyBorder="1" applyAlignment="1">
      <alignment horizontal="right" vertical="center"/>
    </xf>
    <xf numFmtId="0" fontId="3" fillId="2" borderId="1" xfId="0" applyFont="1" applyFill="1" applyBorder="1"/>
    <xf numFmtId="0" fontId="11" fillId="0" borderId="2"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56"/>
  <sheetViews>
    <sheetView tabSelected="1" view="pageBreakPreview" topLeftCell="A517" zoomScale="60" zoomScaleNormal="100" workbookViewId="0">
      <selection activeCell="D545" sqref="D545"/>
    </sheetView>
  </sheetViews>
  <sheetFormatPr defaultRowHeight="14.4" x14ac:dyDescent="0.3"/>
  <cols>
    <col min="1" max="1" width="9.33203125" bestFit="1" customWidth="1"/>
    <col min="2" max="2" width="22.21875" bestFit="1" customWidth="1"/>
    <col min="3" max="3" width="20.21875" bestFit="1" customWidth="1"/>
    <col min="4" max="4" width="40.6640625" customWidth="1"/>
    <col min="5" max="5" width="15.33203125" customWidth="1"/>
    <col min="6" max="6" width="16.21875" customWidth="1"/>
    <col min="7" max="7" width="19.33203125" bestFit="1" customWidth="1"/>
  </cols>
  <sheetData>
    <row r="1" spans="1:7" ht="25.8" x14ac:dyDescent="0.5">
      <c r="A1" s="53" t="s">
        <v>412</v>
      </c>
      <c r="B1" s="53"/>
      <c r="C1" s="53"/>
      <c r="D1" s="53"/>
      <c r="E1" s="53"/>
      <c r="F1" s="53"/>
      <c r="G1" s="53"/>
    </row>
    <row r="2" spans="1:7" s="12" customFormat="1" ht="21" x14ac:dyDescent="0.4">
      <c r="A2" s="34" t="s">
        <v>382</v>
      </c>
      <c r="B2" s="35" t="s">
        <v>383</v>
      </c>
      <c r="C2" s="34" t="s">
        <v>384</v>
      </c>
      <c r="D2" s="36" t="s">
        <v>385</v>
      </c>
      <c r="E2" s="37" t="s">
        <v>386</v>
      </c>
      <c r="F2" s="39" t="s">
        <v>387</v>
      </c>
      <c r="G2" s="38" t="s">
        <v>388</v>
      </c>
    </row>
    <row r="3" spans="1:7" s="5" customFormat="1" x14ac:dyDescent="0.3">
      <c r="A3" s="30">
        <v>43647</v>
      </c>
      <c r="B3" s="31" t="s">
        <v>0</v>
      </c>
      <c r="C3" s="31" t="s">
        <v>1</v>
      </c>
      <c r="D3" s="40" t="s">
        <v>2</v>
      </c>
      <c r="E3" s="32">
        <v>25000</v>
      </c>
      <c r="F3" s="32"/>
      <c r="G3" s="33" t="s">
        <v>3</v>
      </c>
    </row>
    <row r="4" spans="1:7" s="5" customFormat="1" x14ac:dyDescent="0.3">
      <c r="A4" s="1">
        <v>43647</v>
      </c>
      <c r="B4" s="2" t="s">
        <v>4</v>
      </c>
      <c r="C4" s="2" t="s">
        <v>1</v>
      </c>
      <c r="D4" s="41" t="s">
        <v>2</v>
      </c>
      <c r="E4" s="3">
        <v>25000</v>
      </c>
      <c r="F4" s="3"/>
      <c r="G4" s="4" t="s">
        <v>3</v>
      </c>
    </row>
    <row r="5" spans="1:7" s="5" customFormat="1" x14ac:dyDescent="0.3">
      <c r="A5" s="1">
        <v>43647</v>
      </c>
      <c r="B5" s="2" t="s">
        <v>5</v>
      </c>
      <c r="C5" s="2" t="s">
        <v>1</v>
      </c>
      <c r="D5" s="41" t="s">
        <v>6</v>
      </c>
      <c r="E5" s="3">
        <v>25000</v>
      </c>
      <c r="F5" s="3"/>
      <c r="G5" s="4" t="s">
        <v>3</v>
      </c>
    </row>
    <row r="6" spans="1:7" s="5" customFormat="1" x14ac:dyDescent="0.3">
      <c r="A6" s="1">
        <v>43647</v>
      </c>
      <c r="B6" s="2" t="s">
        <v>7</v>
      </c>
      <c r="C6" s="2" t="s">
        <v>1</v>
      </c>
      <c r="D6" s="41" t="s">
        <v>6</v>
      </c>
      <c r="E6" s="3">
        <v>25000</v>
      </c>
      <c r="F6" s="3"/>
      <c r="G6" s="4" t="s">
        <v>3</v>
      </c>
    </row>
    <row r="7" spans="1:7" s="5" customFormat="1" x14ac:dyDescent="0.3">
      <c r="A7" s="1">
        <v>43647</v>
      </c>
      <c r="B7" s="2" t="s">
        <v>8</v>
      </c>
      <c r="C7" s="2" t="s">
        <v>1</v>
      </c>
      <c r="D7" s="41" t="s">
        <v>9</v>
      </c>
      <c r="E7" s="3">
        <v>30000</v>
      </c>
      <c r="F7" s="3"/>
      <c r="G7" s="4" t="s">
        <v>3</v>
      </c>
    </row>
    <row r="8" spans="1:7" s="5" customFormat="1" x14ac:dyDescent="0.3">
      <c r="A8" s="1">
        <v>43647</v>
      </c>
      <c r="B8" s="2" t="s">
        <v>10</v>
      </c>
      <c r="C8" s="2" t="s">
        <v>1</v>
      </c>
      <c r="D8" s="41" t="s">
        <v>10</v>
      </c>
      <c r="E8" s="3">
        <v>91400</v>
      </c>
      <c r="F8" s="3"/>
      <c r="G8" s="4" t="s">
        <v>3</v>
      </c>
    </row>
    <row r="9" spans="1:7" s="5" customFormat="1" x14ac:dyDescent="0.3">
      <c r="A9" s="1">
        <v>43647</v>
      </c>
      <c r="B9" s="2" t="s">
        <v>11</v>
      </c>
      <c r="C9" s="2" t="s">
        <v>1</v>
      </c>
      <c r="D9" s="41" t="s">
        <v>12</v>
      </c>
      <c r="E9" s="3">
        <v>173726.75000000003</v>
      </c>
      <c r="F9" s="3"/>
      <c r="G9" s="4" t="s">
        <v>3</v>
      </c>
    </row>
    <row r="10" spans="1:7" s="5" customFormat="1" x14ac:dyDescent="0.3">
      <c r="A10" s="1">
        <v>43647</v>
      </c>
      <c r="B10" s="2" t="s">
        <v>13</v>
      </c>
      <c r="C10" s="2" t="s">
        <v>1</v>
      </c>
      <c r="D10" s="41" t="s">
        <v>14</v>
      </c>
      <c r="E10" s="3">
        <v>187618.16666666666</v>
      </c>
      <c r="F10" s="3"/>
      <c r="G10" s="4" t="s">
        <v>3</v>
      </c>
    </row>
    <row r="11" spans="1:7" s="5" customFormat="1" x14ac:dyDescent="0.3">
      <c r="A11" s="1">
        <v>43647</v>
      </c>
      <c r="B11" s="2" t="s">
        <v>4</v>
      </c>
      <c r="C11" s="2" t="s">
        <v>1</v>
      </c>
      <c r="D11" s="41" t="s">
        <v>15</v>
      </c>
      <c r="E11" s="3">
        <v>200000</v>
      </c>
      <c r="F11" s="3"/>
      <c r="G11" s="4" t="s">
        <v>3</v>
      </c>
    </row>
    <row r="12" spans="1:7" s="5" customFormat="1" x14ac:dyDescent="0.3">
      <c r="A12" s="1">
        <v>43647</v>
      </c>
      <c r="B12" s="2" t="s">
        <v>7</v>
      </c>
      <c r="C12" s="2" t="s">
        <v>1</v>
      </c>
      <c r="D12" s="41" t="s">
        <v>15</v>
      </c>
      <c r="E12" s="3">
        <v>56682</v>
      </c>
      <c r="F12" s="3"/>
      <c r="G12" s="4" t="s">
        <v>3</v>
      </c>
    </row>
    <row r="13" spans="1:7" s="5" customFormat="1" x14ac:dyDescent="0.3">
      <c r="A13" s="1">
        <v>43647</v>
      </c>
      <c r="B13" s="2" t="s">
        <v>16</v>
      </c>
      <c r="C13" s="2" t="s">
        <v>1</v>
      </c>
      <c r="D13" s="41" t="s">
        <v>17</v>
      </c>
      <c r="E13" s="3">
        <v>117585.08333333333</v>
      </c>
      <c r="F13" s="3"/>
      <c r="G13" s="4" t="s">
        <v>3</v>
      </c>
    </row>
    <row r="14" spans="1:7" s="5" customFormat="1" x14ac:dyDescent="0.3">
      <c r="A14" s="1">
        <v>43647</v>
      </c>
      <c r="B14" s="2" t="s">
        <v>18</v>
      </c>
      <c r="C14" s="2" t="s">
        <v>1</v>
      </c>
      <c r="D14" s="41" t="s">
        <v>19</v>
      </c>
      <c r="E14" s="3">
        <v>79654.166666666672</v>
      </c>
      <c r="F14" s="3"/>
      <c r="G14" s="4" t="s">
        <v>3</v>
      </c>
    </row>
    <row r="15" spans="1:7" s="5" customFormat="1" x14ac:dyDescent="0.3">
      <c r="A15" s="1">
        <v>43647</v>
      </c>
      <c r="B15" s="2" t="s">
        <v>0</v>
      </c>
      <c r="C15" s="2" t="s">
        <v>1</v>
      </c>
      <c r="D15" s="41" t="s">
        <v>20</v>
      </c>
      <c r="E15" s="3">
        <v>186895</v>
      </c>
      <c r="F15" s="3"/>
      <c r="G15" s="4" t="s">
        <v>3</v>
      </c>
    </row>
    <row r="16" spans="1:7" s="5" customFormat="1" x14ac:dyDescent="0.3">
      <c r="A16" s="1">
        <v>43647</v>
      </c>
      <c r="B16" s="2" t="s">
        <v>5</v>
      </c>
      <c r="C16" s="2" t="s">
        <v>1</v>
      </c>
      <c r="D16" s="41" t="s">
        <v>21</v>
      </c>
      <c r="E16" s="3">
        <v>181088.54166666666</v>
      </c>
      <c r="F16" s="3"/>
      <c r="G16" s="4" t="s">
        <v>3</v>
      </c>
    </row>
    <row r="17" spans="1:7" s="5" customFormat="1" x14ac:dyDescent="0.3">
      <c r="A17" s="1">
        <v>43647</v>
      </c>
      <c r="B17" s="2" t="s">
        <v>22</v>
      </c>
      <c r="C17" s="2" t="s">
        <v>1</v>
      </c>
      <c r="D17" s="41" t="s">
        <v>23</v>
      </c>
      <c r="E17" s="3">
        <v>50000</v>
      </c>
      <c r="F17" s="3"/>
      <c r="G17" s="4" t="s">
        <v>3</v>
      </c>
    </row>
    <row r="18" spans="1:7" s="5" customFormat="1" x14ac:dyDescent="0.3">
      <c r="A18" s="1">
        <v>43648</v>
      </c>
      <c r="B18" s="2" t="s">
        <v>5</v>
      </c>
      <c r="C18" s="2" t="s">
        <v>24</v>
      </c>
      <c r="D18" s="41" t="s">
        <v>25</v>
      </c>
      <c r="E18" s="3">
        <v>87000</v>
      </c>
      <c r="F18" s="3"/>
      <c r="G18" s="4" t="s">
        <v>3</v>
      </c>
    </row>
    <row r="19" spans="1:7" s="5" customFormat="1" x14ac:dyDescent="0.3">
      <c r="A19" s="1">
        <v>43648</v>
      </c>
      <c r="B19" s="2" t="s">
        <v>22</v>
      </c>
      <c r="C19" s="2" t="s">
        <v>24</v>
      </c>
      <c r="D19" s="41" t="s">
        <v>26</v>
      </c>
      <c r="E19" s="3">
        <v>980</v>
      </c>
      <c r="F19" s="3"/>
      <c r="G19" s="4" t="s">
        <v>3</v>
      </c>
    </row>
    <row r="20" spans="1:7" s="5" customFormat="1" x14ac:dyDescent="0.3">
      <c r="A20" s="1">
        <v>43648</v>
      </c>
      <c r="B20" s="2" t="s">
        <v>18</v>
      </c>
      <c r="C20" s="2" t="s">
        <v>24</v>
      </c>
      <c r="D20" s="41" t="s">
        <v>27</v>
      </c>
      <c r="E20" s="3">
        <v>2000</v>
      </c>
      <c r="F20" s="3"/>
      <c r="G20" s="4" t="s">
        <v>3</v>
      </c>
    </row>
    <row r="21" spans="1:7" s="5" customFormat="1" x14ac:dyDescent="0.3">
      <c r="A21" s="1">
        <v>43648</v>
      </c>
      <c r="B21" s="2" t="s">
        <v>0</v>
      </c>
      <c r="C21" s="2" t="s">
        <v>24</v>
      </c>
      <c r="D21" s="41" t="s">
        <v>27</v>
      </c>
      <c r="E21" s="3">
        <v>3000</v>
      </c>
      <c r="F21" s="3"/>
      <c r="G21" s="4" t="s">
        <v>3</v>
      </c>
    </row>
    <row r="22" spans="1:7" s="5" customFormat="1" x14ac:dyDescent="0.3">
      <c r="A22" s="1">
        <v>43648</v>
      </c>
      <c r="B22" s="2" t="s">
        <v>4</v>
      </c>
      <c r="C22" s="2" t="s">
        <v>24</v>
      </c>
      <c r="D22" s="41" t="s">
        <v>27</v>
      </c>
      <c r="E22" s="3">
        <v>2000</v>
      </c>
      <c r="F22" s="3"/>
      <c r="G22" s="4" t="s">
        <v>3</v>
      </c>
    </row>
    <row r="23" spans="1:7" s="5" customFormat="1" x14ac:dyDescent="0.3">
      <c r="A23" s="1">
        <v>43648</v>
      </c>
      <c r="B23" s="2" t="s">
        <v>5</v>
      </c>
      <c r="C23" s="2" t="s">
        <v>24</v>
      </c>
      <c r="D23" s="41" t="s">
        <v>27</v>
      </c>
      <c r="E23" s="3">
        <v>1000</v>
      </c>
      <c r="F23" s="3"/>
      <c r="G23" s="4" t="s">
        <v>3</v>
      </c>
    </row>
    <row r="24" spans="1:7" s="5" customFormat="1" x14ac:dyDescent="0.3">
      <c r="A24" s="1">
        <v>43648</v>
      </c>
      <c r="B24" s="2" t="s">
        <v>22</v>
      </c>
      <c r="C24" s="2" t="s">
        <v>24</v>
      </c>
      <c r="D24" s="41" t="s">
        <v>28</v>
      </c>
      <c r="E24" s="3">
        <v>14733</v>
      </c>
      <c r="F24" s="3"/>
      <c r="G24" s="4" t="s">
        <v>3</v>
      </c>
    </row>
    <row r="25" spans="1:7" s="5" customFormat="1" x14ac:dyDescent="0.3">
      <c r="A25" s="1">
        <v>43648</v>
      </c>
      <c r="B25" s="2" t="s">
        <v>16</v>
      </c>
      <c r="C25" s="2" t="s">
        <v>24</v>
      </c>
      <c r="D25" s="41" t="s">
        <v>29</v>
      </c>
      <c r="E25" s="3">
        <v>1500</v>
      </c>
      <c r="F25" s="3"/>
      <c r="G25" s="4" t="s">
        <v>3</v>
      </c>
    </row>
    <row r="26" spans="1:7" s="5" customFormat="1" x14ac:dyDescent="0.3">
      <c r="A26" s="1">
        <v>43648</v>
      </c>
      <c r="B26" s="2" t="s">
        <v>22</v>
      </c>
      <c r="C26" s="2" t="s">
        <v>24</v>
      </c>
      <c r="D26" s="41" t="s">
        <v>26</v>
      </c>
      <c r="E26" s="3">
        <v>356</v>
      </c>
      <c r="F26" s="3"/>
      <c r="G26" s="4" t="s">
        <v>3</v>
      </c>
    </row>
    <row r="27" spans="1:7" s="5" customFormat="1" x14ac:dyDescent="0.3">
      <c r="A27" s="1">
        <v>43648</v>
      </c>
      <c r="B27" s="2" t="s">
        <v>4</v>
      </c>
      <c r="C27" s="2" t="s">
        <v>24</v>
      </c>
      <c r="D27" s="41" t="s">
        <v>30</v>
      </c>
      <c r="E27" s="3">
        <v>27336</v>
      </c>
      <c r="F27" s="3"/>
      <c r="G27" s="4" t="s">
        <v>3</v>
      </c>
    </row>
    <row r="28" spans="1:7" s="5" customFormat="1" x14ac:dyDescent="0.3">
      <c r="A28" s="1">
        <v>43649</v>
      </c>
      <c r="B28" s="2" t="s">
        <v>4</v>
      </c>
      <c r="C28" s="2" t="s">
        <v>24</v>
      </c>
      <c r="D28" s="41" t="s">
        <v>31</v>
      </c>
      <c r="E28" s="3">
        <v>53382</v>
      </c>
      <c r="F28" s="3"/>
      <c r="G28" s="4" t="s">
        <v>3</v>
      </c>
    </row>
    <row r="29" spans="1:7" s="5" customFormat="1" x14ac:dyDescent="0.3">
      <c r="A29" s="1">
        <v>43649</v>
      </c>
      <c r="B29" s="2" t="s">
        <v>5</v>
      </c>
      <c r="C29" s="2" t="s">
        <v>24</v>
      </c>
      <c r="D29" s="41" t="s">
        <v>32</v>
      </c>
      <c r="E29" s="3">
        <v>14010</v>
      </c>
      <c r="F29" s="3"/>
      <c r="G29" s="4" t="s">
        <v>3</v>
      </c>
    </row>
    <row r="30" spans="1:7" s="5" customFormat="1" x14ac:dyDescent="0.3">
      <c r="A30" s="1">
        <v>43649</v>
      </c>
      <c r="B30" s="2" t="s">
        <v>22</v>
      </c>
      <c r="C30" s="2" t="s">
        <v>33</v>
      </c>
      <c r="D30" s="41" t="s">
        <v>34</v>
      </c>
      <c r="E30" s="3">
        <v>1800</v>
      </c>
      <c r="F30" s="3"/>
      <c r="G30" s="4" t="s">
        <v>3</v>
      </c>
    </row>
    <row r="31" spans="1:7" s="5" customFormat="1" x14ac:dyDescent="0.3">
      <c r="A31" s="1">
        <v>43649</v>
      </c>
      <c r="B31" s="2" t="s">
        <v>22</v>
      </c>
      <c r="C31" s="2" t="s">
        <v>24</v>
      </c>
      <c r="D31" s="41" t="s">
        <v>26</v>
      </c>
      <c r="E31" s="3">
        <v>1050</v>
      </c>
      <c r="F31" s="3"/>
      <c r="G31" s="4" t="s">
        <v>3</v>
      </c>
    </row>
    <row r="32" spans="1:7" s="5" customFormat="1" x14ac:dyDescent="0.3">
      <c r="A32" s="1">
        <v>43649</v>
      </c>
      <c r="B32" s="2" t="s">
        <v>5</v>
      </c>
      <c r="C32" s="2" t="s">
        <v>24</v>
      </c>
      <c r="D32" s="41" t="s">
        <v>35</v>
      </c>
      <c r="E32" s="3">
        <v>18730</v>
      </c>
      <c r="F32" s="3"/>
      <c r="G32" s="4" t="s">
        <v>3</v>
      </c>
    </row>
    <row r="33" spans="1:7" s="5" customFormat="1" x14ac:dyDescent="0.3">
      <c r="A33" s="1">
        <v>43650</v>
      </c>
      <c r="B33" s="2" t="s">
        <v>5</v>
      </c>
      <c r="C33" s="2" t="s">
        <v>24</v>
      </c>
      <c r="D33" s="41" t="s">
        <v>36</v>
      </c>
      <c r="E33" s="3">
        <v>9100</v>
      </c>
      <c r="F33" s="3"/>
      <c r="G33" s="4" t="s">
        <v>3</v>
      </c>
    </row>
    <row r="34" spans="1:7" s="5" customFormat="1" x14ac:dyDescent="0.3">
      <c r="A34" s="1">
        <v>43650</v>
      </c>
      <c r="B34" s="2" t="s">
        <v>0</v>
      </c>
      <c r="C34" s="2" t="s">
        <v>24</v>
      </c>
      <c r="D34" s="41" t="s">
        <v>37</v>
      </c>
      <c r="E34" s="3">
        <f>6440-E35</f>
        <v>5540</v>
      </c>
      <c r="F34" s="3"/>
      <c r="G34" s="4" t="s">
        <v>3</v>
      </c>
    </row>
    <row r="35" spans="1:7" s="5" customFormat="1" x14ac:dyDescent="0.3">
      <c r="A35" s="1">
        <v>43650</v>
      </c>
      <c r="B35" s="2" t="s">
        <v>22</v>
      </c>
      <c r="C35" s="2" t="s">
        <v>24</v>
      </c>
      <c r="D35" s="41" t="s">
        <v>37</v>
      </c>
      <c r="E35" s="3">
        <v>900</v>
      </c>
      <c r="F35" s="3"/>
      <c r="G35" s="4" t="s">
        <v>3</v>
      </c>
    </row>
    <row r="36" spans="1:7" s="5" customFormat="1" x14ac:dyDescent="0.3">
      <c r="A36" s="1">
        <v>43651</v>
      </c>
      <c r="B36" s="2" t="s">
        <v>22</v>
      </c>
      <c r="C36" s="2" t="s">
        <v>24</v>
      </c>
      <c r="D36" s="41" t="s">
        <v>38</v>
      </c>
      <c r="E36" s="3">
        <v>19000</v>
      </c>
      <c r="F36" s="3"/>
      <c r="G36" s="4" t="s">
        <v>3</v>
      </c>
    </row>
    <row r="37" spans="1:7" s="5" customFormat="1" x14ac:dyDescent="0.3">
      <c r="A37" s="1">
        <v>43651</v>
      </c>
      <c r="B37" s="2" t="s">
        <v>0</v>
      </c>
      <c r="C37" s="2" t="s">
        <v>24</v>
      </c>
      <c r="D37" s="41" t="s">
        <v>37</v>
      </c>
      <c r="E37" s="3">
        <v>2090</v>
      </c>
      <c r="F37" s="3"/>
      <c r="G37" s="4" t="s">
        <v>3</v>
      </c>
    </row>
    <row r="38" spans="1:7" s="5" customFormat="1" x14ac:dyDescent="0.3">
      <c r="A38" s="1">
        <v>43651</v>
      </c>
      <c r="B38" s="2" t="s">
        <v>8</v>
      </c>
      <c r="C38" s="2" t="s">
        <v>39</v>
      </c>
      <c r="D38" s="41" t="s">
        <v>40</v>
      </c>
      <c r="E38" s="3">
        <v>38917</v>
      </c>
      <c r="F38" s="3"/>
      <c r="G38" s="4" t="s">
        <v>3</v>
      </c>
    </row>
    <row r="39" spans="1:7" s="5" customFormat="1" x14ac:dyDescent="0.3">
      <c r="A39" s="1">
        <v>43654</v>
      </c>
      <c r="B39" s="2" t="s">
        <v>41</v>
      </c>
      <c r="C39" s="2" t="s">
        <v>42</v>
      </c>
      <c r="D39" s="41" t="s">
        <v>43</v>
      </c>
      <c r="E39" s="3">
        <v>16000</v>
      </c>
      <c r="F39" s="3"/>
      <c r="G39" s="4" t="s">
        <v>3</v>
      </c>
    </row>
    <row r="40" spans="1:7" s="5" customFormat="1" x14ac:dyDescent="0.3">
      <c r="A40" s="1">
        <v>43654</v>
      </c>
      <c r="B40" s="2" t="s">
        <v>22</v>
      </c>
      <c r="C40" s="2" t="s">
        <v>24</v>
      </c>
      <c r="D40" s="41" t="s">
        <v>26</v>
      </c>
      <c r="E40" s="3">
        <v>1275</v>
      </c>
      <c r="F40" s="3"/>
      <c r="G40" s="4" t="s">
        <v>3</v>
      </c>
    </row>
    <row r="41" spans="1:7" s="5" customFormat="1" x14ac:dyDescent="0.3">
      <c r="A41" s="1">
        <v>43654</v>
      </c>
      <c r="B41" s="2" t="s">
        <v>0</v>
      </c>
      <c r="C41" s="2" t="s">
        <v>44</v>
      </c>
      <c r="D41" s="41" t="s">
        <v>45</v>
      </c>
      <c r="E41" s="3">
        <v>2080</v>
      </c>
      <c r="F41" s="3"/>
      <c r="G41" s="4" t="s">
        <v>3</v>
      </c>
    </row>
    <row r="42" spans="1:7" s="5" customFormat="1" x14ac:dyDescent="0.3">
      <c r="A42" s="1">
        <v>43654</v>
      </c>
      <c r="B42" s="2" t="s">
        <v>22</v>
      </c>
      <c r="C42" s="2" t="s">
        <v>24</v>
      </c>
      <c r="D42" s="41" t="s">
        <v>46</v>
      </c>
      <c r="E42" s="3">
        <v>15200</v>
      </c>
      <c r="F42" s="3"/>
      <c r="G42" s="4" t="s">
        <v>3</v>
      </c>
    </row>
    <row r="43" spans="1:7" s="5" customFormat="1" x14ac:dyDescent="0.3">
      <c r="A43" s="1">
        <v>43654</v>
      </c>
      <c r="B43" s="2" t="s">
        <v>22</v>
      </c>
      <c r="C43" s="2" t="s">
        <v>24</v>
      </c>
      <c r="D43" s="41" t="s">
        <v>47</v>
      </c>
      <c r="E43" s="3">
        <v>10036</v>
      </c>
      <c r="F43" s="3"/>
      <c r="G43" s="4" t="s">
        <v>3</v>
      </c>
    </row>
    <row r="44" spans="1:7" s="5" customFormat="1" x14ac:dyDescent="0.3">
      <c r="A44" s="1">
        <v>43654</v>
      </c>
      <c r="B44" s="2" t="s">
        <v>22</v>
      </c>
      <c r="C44" s="2" t="s">
        <v>24</v>
      </c>
      <c r="D44" s="41" t="s">
        <v>48</v>
      </c>
      <c r="E44" s="3">
        <f>1275+750+1000+800+300+500+150+200</f>
        <v>4975</v>
      </c>
      <c r="F44" s="3"/>
      <c r="G44" s="4" t="s">
        <v>3</v>
      </c>
    </row>
    <row r="45" spans="1:7" s="5" customFormat="1" x14ac:dyDescent="0.3">
      <c r="A45" s="1">
        <v>43656</v>
      </c>
      <c r="B45" s="2" t="s">
        <v>4</v>
      </c>
      <c r="C45" s="2" t="s">
        <v>24</v>
      </c>
      <c r="D45" s="41" t="s">
        <v>37</v>
      </c>
      <c r="E45" s="3">
        <v>1875</v>
      </c>
      <c r="F45" s="3"/>
      <c r="G45" s="4" t="s">
        <v>3</v>
      </c>
    </row>
    <row r="46" spans="1:7" s="5" customFormat="1" x14ac:dyDescent="0.3">
      <c r="A46" s="1">
        <v>43656</v>
      </c>
      <c r="B46" s="2" t="s">
        <v>0</v>
      </c>
      <c r="C46" s="2" t="s">
        <v>24</v>
      </c>
      <c r="D46" s="41" t="s">
        <v>37</v>
      </c>
      <c r="E46" s="3">
        <v>1010</v>
      </c>
      <c r="F46" s="3"/>
      <c r="G46" s="4" t="s">
        <v>3</v>
      </c>
    </row>
    <row r="47" spans="1:7" s="5" customFormat="1" x14ac:dyDescent="0.3">
      <c r="A47" s="1">
        <v>43656</v>
      </c>
      <c r="B47" s="2" t="s">
        <v>5</v>
      </c>
      <c r="C47" s="2" t="s">
        <v>24</v>
      </c>
      <c r="D47" s="41" t="s">
        <v>37</v>
      </c>
      <c r="E47" s="3">
        <v>4200</v>
      </c>
      <c r="F47" s="3"/>
      <c r="G47" s="4" t="s">
        <v>3</v>
      </c>
    </row>
    <row r="48" spans="1:7" s="5" customFormat="1" x14ac:dyDescent="0.3">
      <c r="A48" s="1">
        <v>43656</v>
      </c>
      <c r="B48" s="2" t="s">
        <v>22</v>
      </c>
      <c r="C48" s="2" t="s">
        <v>24</v>
      </c>
      <c r="D48" s="41" t="s">
        <v>49</v>
      </c>
      <c r="E48" s="3">
        <v>16000</v>
      </c>
      <c r="F48" s="3"/>
      <c r="G48" s="4" t="s">
        <v>3</v>
      </c>
    </row>
    <row r="49" spans="1:7" s="5" customFormat="1" x14ac:dyDescent="0.3">
      <c r="A49" s="1">
        <v>43656</v>
      </c>
      <c r="B49" s="2" t="s">
        <v>22</v>
      </c>
      <c r="C49" s="2" t="s">
        <v>24</v>
      </c>
      <c r="D49" s="41" t="s">
        <v>37</v>
      </c>
      <c r="E49" s="3">
        <v>6420</v>
      </c>
      <c r="F49" s="3"/>
      <c r="G49" s="4" t="s">
        <v>3</v>
      </c>
    </row>
    <row r="50" spans="1:7" s="5" customFormat="1" x14ac:dyDescent="0.3">
      <c r="A50" s="1">
        <v>43656</v>
      </c>
      <c r="B50" s="2" t="s">
        <v>18</v>
      </c>
      <c r="C50" s="2" t="s">
        <v>50</v>
      </c>
      <c r="D50" s="41" t="s">
        <v>51</v>
      </c>
      <c r="E50" s="3">
        <v>12960</v>
      </c>
      <c r="F50" s="3"/>
      <c r="G50" s="4" t="s">
        <v>3</v>
      </c>
    </row>
    <row r="51" spans="1:7" s="5" customFormat="1" x14ac:dyDescent="0.3">
      <c r="A51" s="1">
        <v>43657</v>
      </c>
      <c r="B51" s="2" t="s">
        <v>4</v>
      </c>
      <c r="C51" s="2" t="s">
        <v>52</v>
      </c>
      <c r="D51" s="41" t="s">
        <v>53</v>
      </c>
      <c r="E51" s="3">
        <v>15000</v>
      </c>
      <c r="F51" s="3"/>
      <c r="G51" s="4" t="s">
        <v>3</v>
      </c>
    </row>
    <row r="52" spans="1:7" s="5" customFormat="1" x14ac:dyDescent="0.3">
      <c r="A52" s="1">
        <v>43657</v>
      </c>
      <c r="B52" s="2" t="s">
        <v>22</v>
      </c>
      <c r="C52" s="2" t="s">
        <v>33</v>
      </c>
      <c r="D52" s="41"/>
      <c r="E52" s="3">
        <v>720</v>
      </c>
      <c r="F52" s="3"/>
      <c r="G52" s="4" t="s">
        <v>3</v>
      </c>
    </row>
    <row r="53" spans="1:7" s="5" customFormat="1" x14ac:dyDescent="0.3">
      <c r="A53" s="1">
        <v>43657</v>
      </c>
      <c r="B53" s="2" t="s">
        <v>22</v>
      </c>
      <c r="C53" s="2" t="s">
        <v>33</v>
      </c>
      <c r="D53" s="41"/>
      <c r="E53" s="3">
        <v>120</v>
      </c>
      <c r="F53" s="3"/>
      <c r="G53" s="4" t="s">
        <v>3</v>
      </c>
    </row>
    <row r="54" spans="1:7" s="5" customFormat="1" x14ac:dyDescent="0.3">
      <c r="A54" s="1">
        <v>43658</v>
      </c>
      <c r="B54" s="2" t="s">
        <v>22</v>
      </c>
      <c r="C54" s="2" t="s">
        <v>24</v>
      </c>
      <c r="D54" s="42" t="s">
        <v>37</v>
      </c>
      <c r="E54" s="3">
        <v>20070</v>
      </c>
      <c r="F54" s="3"/>
      <c r="G54" s="4" t="s">
        <v>3</v>
      </c>
    </row>
    <row r="55" spans="1:7" s="5" customFormat="1" x14ac:dyDescent="0.3">
      <c r="A55" s="1">
        <v>43658</v>
      </c>
      <c r="B55" s="2" t="s">
        <v>22</v>
      </c>
      <c r="C55" s="2" t="s">
        <v>24</v>
      </c>
      <c r="D55" s="41" t="s">
        <v>37</v>
      </c>
      <c r="E55" s="3">
        <v>5100</v>
      </c>
      <c r="F55" s="3"/>
      <c r="G55" s="4" t="s">
        <v>3</v>
      </c>
    </row>
    <row r="56" spans="1:7" s="5" customFormat="1" x14ac:dyDescent="0.3">
      <c r="A56" s="1">
        <v>43662</v>
      </c>
      <c r="B56" s="2" t="s">
        <v>26</v>
      </c>
      <c r="C56" s="2" t="s">
        <v>54</v>
      </c>
      <c r="D56" s="41" t="s">
        <v>55</v>
      </c>
      <c r="E56" s="3">
        <v>10000</v>
      </c>
      <c r="F56" s="3"/>
      <c r="G56" s="4" t="s">
        <v>3</v>
      </c>
    </row>
    <row r="57" spans="1:7" s="5" customFormat="1" x14ac:dyDescent="0.3">
      <c r="A57" s="1">
        <v>43662</v>
      </c>
      <c r="B57" s="2" t="s">
        <v>22</v>
      </c>
      <c r="C57" s="2" t="s">
        <v>24</v>
      </c>
      <c r="D57" s="41" t="s">
        <v>48</v>
      </c>
      <c r="E57" s="3">
        <v>5130</v>
      </c>
      <c r="F57" s="3"/>
      <c r="G57" s="4" t="s">
        <v>3</v>
      </c>
    </row>
    <row r="58" spans="1:7" s="5" customFormat="1" x14ac:dyDescent="0.3">
      <c r="A58" s="1">
        <v>43662</v>
      </c>
      <c r="B58" s="2" t="s">
        <v>22</v>
      </c>
      <c r="C58" s="2" t="s">
        <v>33</v>
      </c>
      <c r="D58" s="41"/>
      <c r="E58" s="3">
        <f>540+200</f>
        <v>740</v>
      </c>
      <c r="F58" s="3"/>
      <c r="G58" s="4" t="s">
        <v>3</v>
      </c>
    </row>
    <row r="59" spans="1:7" s="5" customFormat="1" x14ac:dyDescent="0.3">
      <c r="A59" s="1">
        <v>43662</v>
      </c>
      <c r="B59" s="2" t="s">
        <v>4</v>
      </c>
      <c r="C59" s="2" t="s">
        <v>24</v>
      </c>
      <c r="D59" s="41" t="s">
        <v>56</v>
      </c>
      <c r="E59" s="3">
        <v>4000</v>
      </c>
      <c r="F59" s="3"/>
      <c r="G59" s="4" t="s">
        <v>3</v>
      </c>
    </row>
    <row r="60" spans="1:7" s="5" customFormat="1" x14ac:dyDescent="0.3">
      <c r="A60" s="1">
        <v>43662</v>
      </c>
      <c r="B60" s="2" t="s">
        <v>57</v>
      </c>
      <c r="C60" s="2" t="s">
        <v>24</v>
      </c>
      <c r="D60" s="41" t="s">
        <v>58</v>
      </c>
      <c r="E60" s="3">
        <v>16000</v>
      </c>
      <c r="F60" s="3"/>
      <c r="G60" s="4" t="s">
        <v>3</v>
      </c>
    </row>
    <row r="61" spans="1:7" s="5" customFormat="1" x14ac:dyDescent="0.3">
      <c r="A61" s="1">
        <v>43662</v>
      </c>
      <c r="B61" s="2" t="s">
        <v>22</v>
      </c>
      <c r="C61" s="2" t="s">
        <v>24</v>
      </c>
      <c r="D61" s="41" t="s">
        <v>59</v>
      </c>
      <c r="E61" s="3">
        <v>15500</v>
      </c>
      <c r="F61" s="3"/>
      <c r="G61" s="4" t="s">
        <v>3</v>
      </c>
    </row>
    <row r="62" spans="1:7" s="5" customFormat="1" x14ac:dyDescent="0.3">
      <c r="A62" s="1">
        <v>43662</v>
      </c>
      <c r="B62" s="2" t="s">
        <v>8</v>
      </c>
      <c r="C62" s="2" t="s">
        <v>39</v>
      </c>
      <c r="D62" s="41" t="s">
        <v>26</v>
      </c>
      <c r="E62" s="3">
        <v>16997</v>
      </c>
      <c r="F62" s="3"/>
      <c r="G62" s="4" t="s">
        <v>3</v>
      </c>
    </row>
    <row r="63" spans="1:7" s="5" customFormat="1" x14ac:dyDescent="0.3">
      <c r="A63" s="1">
        <v>43662</v>
      </c>
      <c r="B63" s="2" t="s">
        <v>5</v>
      </c>
      <c r="C63" s="2" t="s">
        <v>33</v>
      </c>
      <c r="D63" s="41"/>
      <c r="E63" s="3">
        <v>120</v>
      </c>
      <c r="F63" s="3"/>
      <c r="G63" s="4" t="s">
        <v>3</v>
      </c>
    </row>
    <row r="64" spans="1:7" s="5" customFormat="1" x14ac:dyDescent="0.3">
      <c r="A64" s="1">
        <v>43663</v>
      </c>
      <c r="B64" s="2" t="s">
        <v>22</v>
      </c>
      <c r="C64" s="2" t="s">
        <v>24</v>
      </c>
      <c r="D64" s="41" t="s">
        <v>26</v>
      </c>
      <c r="E64" s="3">
        <v>1288</v>
      </c>
      <c r="F64" s="3"/>
      <c r="G64" s="4" t="s">
        <v>3</v>
      </c>
    </row>
    <row r="65" spans="1:7" s="5" customFormat="1" x14ac:dyDescent="0.3">
      <c r="A65" s="1">
        <v>43665</v>
      </c>
      <c r="B65" s="2" t="s">
        <v>22</v>
      </c>
      <c r="C65" s="2" t="s">
        <v>24</v>
      </c>
      <c r="D65" s="41" t="s">
        <v>60</v>
      </c>
      <c r="E65" s="3">
        <v>16100</v>
      </c>
      <c r="F65" s="3"/>
      <c r="G65" s="4" t="s">
        <v>3</v>
      </c>
    </row>
    <row r="66" spans="1:7" s="5" customFormat="1" x14ac:dyDescent="0.3">
      <c r="A66" s="1">
        <v>43665</v>
      </c>
      <c r="B66" s="2" t="s">
        <v>22</v>
      </c>
      <c r="C66" s="2" t="s">
        <v>24</v>
      </c>
      <c r="D66" s="41" t="s">
        <v>61</v>
      </c>
      <c r="E66" s="3">
        <v>7225</v>
      </c>
      <c r="F66" s="3"/>
      <c r="G66" s="4" t="s">
        <v>3</v>
      </c>
    </row>
    <row r="67" spans="1:7" s="5" customFormat="1" x14ac:dyDescent="0.3">
      <c r="A67" s="1">
        <v>43665</v>
      </c>
      <c r="B67" s="2" t="s">
        <v>5</v>
      </c>
      <c r="C67" s="2" t="s">
        <v>24</v>
      </c>
      <c r="D67" s="41" t="s">
        <v>62</v>
      </c>
      <c r="E67" s="3">
        <f>1875+2800+50</f>
        <v>4725</v>
      </c>
      <c r="F67" s="3"/>
      <c r="G67" s="4" t="s">
        <v>3</v>
      </c>
    </row>
    <row r="68" spans="1:7" s="5" customFormat="1" x14ac:dyDescent="0.3">
      <c r="A68" s="1">
        <v>43665</v>
      </c>
      <c r="B68" s="2" t="s">
        <v>0</v>
      </c>
      <c r="C68" s="2" t="s">
        <v>24</v>
      </c>
      <c r="D68" s="41" t="s">
        <v>62</v>
      </c>
      <c r="E68" s="3">
        <v>2360</v>
      </c>
      <c r="F68" s="3"/>
      <c r="G68" s="4" t="s">
        <v>3</v>
      </c>
    </row>
    <row r="69" spans="1:7" s="5" customFormat="1" x14ac:dyDescent="0.3">
      <c r="A69" s="1">
        <v>43665</v>
      </c>
      <c r="B69" s="2" t="s">
        <v>22</v>
      </c>
      <c r="C69" s="2" t="s">
        <v>24</v>
      </c>
      <c r="D69" s="41" t="s">
        <v>62</v>
      </c>
      <c r="E69" s="3">
        <v>6000</v>
      </c>
      <c r="F69" s="3"/>
      <c r="G69" s="4" t="s">
        <v>3</v>
      </c>
    </row>
    <row r="70" spans="1:7" s="5" customFormat="1" x14ac:dyDescent="0.3">
      <c r="A70" s="1">
        <v>43665</v>
      </c>
      <c r="B70" s="2" t="s">
        <v>5</v>
      </c>
      <c r="C70" s="2" t="s">
        <v>24</v>
      </c>
      <c r="D70" s="41" t="s">
        <v>62</v>
      </c>
      <c r="E70" s="3">
        <v>4850</v>
      </c>
      <c r="F70" s="3"/>
      <c r="G70" s="4" t="s">
        <v>3</v>
      </c>
    </row>
    <row r="71" spans="1:7" s="5" customFormat="1" x14ac:dyDescent="0.3">
      <c r="A71" s="1">
        <v>43668</v>
      </c>
      <c r="B71" s="2" t="s">
        <v>5</v>
      </c>
      <c r="C71" s="2" t="s">
        <v>24</v>
      </c>
      <c r="D71" s="41" t="s">
        <v>63</v>
      </c>
      <c r="E71" s="3">
        <v>9000</v>
      </c>
      <c r="F71" s="3"/>
      <c r="G71" s="4" t="s">
        <v>3</v>
      </c>
    </row>
    <row r="72" spans="1:7" s="5" customFormat="1" x14ac:dyDescent="0.3">
      <c r="A72" s="1">
        <v>43668</v>
      </c>
      <c r="B72" s="2" t="s">
        <v>10</v>
      </c>
      <c r="C72" s="2" t="s">
        <v>6</v>
      </c>
      <c r="D72" s="41" t="s">
        <v>64</v>
      </c>
      <c r="E72" s="3">
        <v>4000</v>
      </c>
      <c r="F72" s="3"/>
      <c r="G72" s="4" t="s">
        <v>3</v>
      </c>
    </row>
    <row r="73" spans="1:7" s="5" customFormat="1" x14ac:dyDescent="0.3">
      <c r="A73" s="1">
        <v>43668</v>
      </c>
      <c r="B73" s="2" t="s">
        <v>10</v>
      </c>
      <c r="C73" s="2" t="s">
        <v>65</v>
      </c>
      <c r="D73" s="41" t="s">
        <v>66</v>
      </c>
      <c r="E73" s="3">
        <v>21000</v>
      </c>
      <c r="F73" s="3"/>
      <c r="G73" s="4" t="s">
        <v>3</v>
      </c>
    </row>
    <row r="74" spans="1:7" s="5" customFormat="1" x14ac:dyDescent="0.3">
      <c r="A74" s="1">
        <v>43668</v>
      </c>
      <c r="B74" s="2" t="s">
        <v>4</v>
      </c>
      <c r="C74" s="2" t="s">
        <v>33</v>
      </c>
      <c r="D74" s="41"/>
      <c r="E74" s="3">
        <v>640</v>
      </c>
      <c r="F74" s="3"/>
      <c r="G74" s="4" t="s">
        <v>3</v>
      </c>
    </row>
    <row r="75" spans="1:7" s="5" customFormat="1" x14ac:dyDescent="0.3">
      <c r="A75" s="1">
        <v>43668</v>
      </c>
      <c r="B75" s="2" t="s">
        <v>22</v>
      </c>
      <c r="C75" s="2" t="s">
        <v>24</v>
      </c>
      <c r="D75" s="41" t="s">
        <v>26</v>
      </c>
      <c r="E75" s="3">
        <v>370</v>
      </c>
      <c r="F75" s="3"/>
      <c r="G75" s="4" t="s">
        <v>3</v>
      </c>
    </row>
    <row r="76" spans="1:7" s="5" customFormat="1" x14ac:dyDescent="0.3">
      <c r="A76" s="1">
        <v>43668</v>
      </c>
      <c r="B76" s="2" t="s">
        <v>22</v>
      </c>
      <c r="C76" s="2" t="s">
        <v>24</v>
      </c>
      <c r="D76" s="41" t="s">
        <v>26</v>
      </c>
      <c r="E76" s="3">
        <v>1560</v>
      </c>
      <c r="F76" s="3"/>
      <c r="G76" s="4" t="s">
        <v>3</v>
      </c>
    </row>
    <row r="77" spans="1:7" s="5" customFormat="1" x14ac:dyDescent="0.3">
      <c r="A77" s="1">
        <v>43668</v>
      </c>
      <c r="B77" s="2" t="s">
        <v>5</v>
      </c>
      <c r="C77" s="2" t="s">
        <v>33</v>
      </c>
      <c r="D77" s="41"/>
      <c r="E77" s="3">
        <v>360</v>
      </c>
      <c r="F77" s="3"/>
      <c r="G77" s="4" t="s">
        <v>3</v>
      </c>
    </row>
    <row r="78" spans="1:7" s="5" customFormat="1" x14ac:dyDescent="0.3">
      <c r="A78" s="1">
        <v>43668</v>
      </c>
      <c r="B78" s="2" t="s">
        <v>10</v>
      </c>
      <c r="C78" s="2" t="s">
        <v>67</v>
      </c>
      <c r="D78" s="41" t="s">
        <v>45</v>
      </c>
      <c r="E78" s="3">
        <v>4180</v>
      </c>
      <c r="F78" s="3"/>
      <c r="G78" s="4" t="s">
        <v>3</v>
      </c>
    </row>
    <row r="79" spans="1:7" s="5" customFormat="1" x14ac:dyDescent="0.3">
      <c r="A79" s="1">
        <v>43668</v>
      </c>
      <c r="B79" s="2" t="s">
        <v>0</v>
      </c>
      <c r="C79" s="2" t="s">
        <v>24</v>
      </c>
      <c r="D79" s="41" t="s">
        <v>68</v>
      </c>
      <c r="E79" s="3">
        <v>86974</v>
      </c>
      <c r="F79" s="3"/>
      <c r="G79" s="4" t="s">
        <v>3</v>
      </c>
    </row>
    <row r="80" spans="1:7" s="5" customFormat="1" x14ac:dyDescent="0.3">
      <c r="A80" s="1">
        <v>43668</v>
      </c>
      <c r="B80" s="2" t="s">
        <v>22</v>
      </c>
      <c r="C80" s="2" t="s">
        <v>24</v>
      </c>
      <c r="D80" s="41" t="s">
        <v>26</v>
      </c>
      <c r="E80" s="3">
        <v>880</v>
      </c>
      <c r="F80" s="3"/>
      <c r="G80" s="4" t="s">
        <v>3</v>
      </c>
    </row>
    <row r="81" spans="1:7" s="5" customFormat="1" x14ac:dyDescent="0.3">
      <c r="A81" s="1">
        <v>43668</v>
      </c>
      <c r="B81" s="2" t="s">
        <v>22</v>
      </c>
      <c r="C81" s="2" t="s">
        <v>24</v>
      </c>
      <c r="D81" s="41" t="s">
        <v>26</v>
      </c>
      <c r="E81" s="3">
        <v>740</v>
      </c>
      <c r="F81" s="3"/>
      <c r="G81" s="4" t="s">
        <v>3</v>
      </c>
    </row>
    <row r="82" spans="1:7" s="5" customFormat="1" x14ac:dyDescent="0.3">
      <c r="A82" s="1">
        <v>43668</v>
      </c>
      <c r="B82" s="2" t="s">
        <v>4</v>
      </c>
      <c r="C82" s="2" t="s">
        <v>24</v>
      </c>
      <c r="D82" s="41" t="s">
        <v>30</v>
      </c>
      <c r="E82" s="3">
        <v>39171</v>
      </c>
      <c r="F82" s="3"/>
      <c r="G82" s="4" t="s">
        <v>3</v>
      </c>
    </row>
    <row r="83" spans="1:7" s="5" customFormat="1" x14ac:dyDescent="0.3">
      <c r="A83" s="1">
        <v>43669</v>
      </c>
      <c r="B83" s="2" t="s">
        <v>4</v>
      </c>
      <c r="C83" s="2" t="s">
        <v>33</v>
      </c>
      <c r="D83" s="41"/>
      <c r="E83" s="3">
        <v>1080</v>
      </c>
      <c r="F83" s="3"/>
      <c r="G83" s="4" t="s">
        <v>3</v>
      </c>
    </row>
    <row r="84" spans="1:7" s="5" customFormat="1" x14ac:dyDescent="0.3">
      <c r="A84" s="1">
        <v>43669</v>
      </c>
      <c r="B84" s="2" t="s">
        <v>22</v>
      </c>
      <c r="C84" s="2" t="s">
        <v>24</v>
      </c>
      <c r="D84" s="41" t="s">
        <v>26</v>
      </c>
      <c r="E84" s="3">
        <v>280</v>
      </c>
      <c r="F84" s="3"/>
      <c r="G84" s="4" t="s">
        <v>3</v>
      </c>
    </row>
    <row r="85" spans="1:7" s="5" customFormat="1" x14ac:dyDescent="0.3">
      <c r="A85" s="1">
        <v>43670</v>
      </c>
      <c r="B85" s="2" t="s">
        <v>5</v>
      </c>
      <c r="C85" s="2" t="s">
        <v>24</v>
      </c>
      <c r="D85" s="41" t="s">
        <v>26</v>
      </c>
      <c r="E85" s="3">
        <v>1220</v>
      </c>
      <c r="F85" s="3"/>
      <c r="G85" s="4" t="s">
        <v>3</v>
      </c>
    </row>
    <row r="86" spans="1:7" s="5" customFormat="1" x14ac:dyDescent="0.3">
      <c r="A86" s="1">
        <v>43671</v>
      </c>
      <c r="B86" s="2" t="s">
        <v>22</v>
      </c>
      <c r="C86" s="2" t="s">
        <v>24</v>
      </c>
      <c r="D86" s="41" t="s">
        <v>62</v>
      </c>
      <c r="E86" s="3">
        <v>5075</v>
      </c>
      <c r="F86" s="3"/>
      <c r="G86" s="4" t="s">
        <v>3</v>
      </c>
    </row>
    <row r="87" spans="1:7" s="5" customFormat="1" x14ac:dyDescent="0.3">
      <c r="A87" s="1">
        <v>43672</v>
      </c>
      <c r="B87" s="2" t="s">
        <v>10</v>
      </c>
      <c r="C87" s="2" t="s">
        <v>39</v>
      </c>
      <c r="D87" s="41" t="s">
        <v>69</v>
      </c>
      <c r="E87" s="3">
        <v>15000</v>
      </c>
      <c r="F87" s="3"/>
      <c r="G87" s="4" t="s">
        <v>3</v>
      </c>
    </row>
    <row r="88" spans="1:7" s="5" customFormat="1" x14ac:dyDescent="0.3">
      <c r="A88" s="1">
        <v>43672</v>
      </c>
      <c r="B88" s="2" t="s">
        <v>22</v>
      </c>
      <c r="C88" s="2" t="s">
        <v>24</v>
      </c>
      <c r="D88" s="41" t="s">
        <v>26</v>
      </c>
      <c r="E88" s="3">
        <v>1930</v>
      </c>
      <c r="F88" s="3"/>
      <c r="G88" s="4" t="s">
        <v>3</v>
      </c>
    </row>
    <row r="89" spans="1:7" s="5" customFormat="1" x14ac:dyDescent="0.3">
      <c r="A89" s="1">
        <v>43672</v>
      </c>
      <c r="B89" s="2" t="s">
        <v>4</v>
      </c>
      <c r="C89" s="2" t="s">
        <v>24</v>
      </c>
      <c r="D89" s="41" t="s">
        <v>70</v>
      </c>
      <c r="E89" s="3">
        <v>35441</v>
      </c>
      <c r="F89" s="3"/>
      <c r="G89" s="4" t="s">
        <v>3</v>
      </c>
    </row>
    <row r="90" spans="1:7" s="5" customFormat="1" x14ac:dyDescent="0.3">
      <c r="A90" s="1">
        <v>43672</v>
      </c>
      <c r="B90" s="2" t="s">
        <v>22</v>
      </c>
      <c r="C90" s="2" t="s">
        <v>24</v>
      </c>
      <c r="D90" s="41" t="s">
        <v>26</v>
      </c>
      <c r="E90" s="3">
        <v>8820</v>
      </c>
      <c r="F90" s="3"/>
      <c r="G90" s="4" t="s">
        <v>3</v>
      </c>
    </row>
    <row r="91" spans="1:7" s="5" customFormat="1" x14ac:dyDescent="0.3">
      <c r="A91" s="1">
        <v>43672</v>
      </c>
      <c r="B91" s="2" t="s">
        <v>22</v>
      </c>
      <c r="C91" s="2" t="s">
        <v>24</v>
      </c>
      <c r="D91" s="41" t="s">
        <v>26</v>
      </c>
      <c r="E91" s="3">
        <v>1400</v>
      </c>
      <c r="F91" s="3"/>
      <c r="G91" s="4" t="s">
        <v>3</v>
      </c>
    </row>
    <row r="92" spans="1:7" s="5" customFormat="1" x14ac:dyDescent="0.3">
      <c r="A92" s="1">
        <v>43672</v>
      </c>
      <c r="B92" s="2" t="s">
        <v>0</v>
      </c>
      <c r="C92" s="2" t="s">
        <v>24</v>
      </c>
      <c r="D92" s="41" t="s">
        <v>71</v>
      </c>
      <c r="E92" s="3">
        <v>1000</v>
      </c>
      <c r="F92" s="3"/>
      <c r="G92" s="4" t="s">
        <v>3</v>
      </c>
    </row>
    <row r="93" spans="1:7" s="5" customFormat="1" x14ac:dyDescent="0.3">
      <c r="A93" s="1">
        <v>43672</v>
      </c>
      <c r="B93" s="2" t="s">
        <v>5</v>
      </c>
      <c r="C93" s="2" t="s">
        <v>24</v>
      </c>
      <c r="D93" s="41" t="s">
        <v>71</v>
      </c>
      <c r="E93" s="3">
        <v>2000</v>
      </c>
      <c r="F93" s="3"/>
      <c r="G93" s="4" t="s">
        <v>3</v>
      </c>
    </row>
    <row r="94" spans="1:7" s="5" customFormat="1" x14ac:dyDescent="0.3">
      <c r="A94" s="1">
        <v>43672</v>
      </c>
      <c r="B94" s="2" t="s">
        <v>4</v>
      </c>
      <c r="C94" s="2" t="s">
        <v>24</v>
      </c>
      <c r="D94" s="41" t="s">
        <v>71</v>
      </c>
      <c r="E94" s="3">
        <f>1000+1480+1000+4500+4200</f>
        <v>12180</v>
      </c>
      <c r="F94" s="3"/>
      <c r="G94" s="4" t="s">
        <v>3</v>
      </c>
    </row>
    <row r="95" spans="1:7" s="5" customFormat="1" x14ac:dyDescent="0.3">
      <c r="A95" s="1">
        <v>43672</v>
      </c>
      <c r="B95" s="2" t="s">
        <v>22</v>
      </c>
      <c r="C95" s="2" t="s">
        <v>24</v>
      </c>
      <c r="D95" s="41" t="s">
        <v>71</v>
      </c>
      <c r="E95" s="3">
        <f>5500+3100</f>
        <v>8600</v>
      </c>
      <c r="F95" s="3"/>
      <c r="G95" s="4" t="s">
        <v>3</v>
      </c>
    </row>
    <row r="96" spans="1:7" s="5" customFormat="1" x14ac:dyDescent="0.3">
      <c r="A96" s="1">
        <v>43673</v>
      </c>
      <c r="B96" s="2" t="s">
        <v>22</v>
      </c>
      <c r="C96" s="2" t="s">
        <v>24</v>
      </c>
      <c r="D96" s="41" t="s">
        <v>62</v>
      </c>
      <c r="E96" s="3">
        <v>9300</v>
      </c>
      <c r="F96" s="3"/>
      <c r="G96" s="4" t="s">
        <v>3</v>
      </c>
    </row>
    <row r="97" spans="1:8" s="5" customFormat="1" x14ac:dyDescent="0.3">
      <c r="A97" s="1">
        <v>43673</v>
      </c>
      <c r="B97" s="2" t="s">
        <v>22</v>
      </c>
      <c r="C97" s="2" t="s">
        <v>24</v>
      </c>
      <c r="D97" s="41" t="s">
        <v>62</v>
      </c>
      <c r="E97" s="3">
        <v>8465</v>
      </c>
      <c r="F97" s="3"/>
      <c r="G97" s="4" t="s">
        <v>3</v>
      </c>
    </row>
    <row r="98" spans="1:8" s="5" customFormat="1" x14ac:dyDescent="0.3">
      <c r="A98" s="1">
        <v>43676</v>
      </c>
      <c r="B98" s="2" t="s">
        <v>57</v>
      </c>
      <c r="C98" s="2" t="s">
        <v>72</v>
      </c>
      <c r="D98" s="41" t="s">
        <v>73</v>
      </c>
      <c r="E98" s="3">
        <v>10000</v>
      </c>
      <c r="F98" s="3"/>
      <c r="G98" s="4" t="s">
        <v>3</v>
      </c>
    </row>
    <row r="99" spans="1:8" s="5" customFormat="1" x14ac:dyDescent="0.3">
      <c r="A99" s="1">
        <v>43677</v>
      </c>
      <c r="B99" s="2" t="s">
        <v>0</v>
      </c>
      <c r="C99" s="2" t="s">
        <v>24</v>
      </c>
      <c r="D99" s="41" t="s">
        <v>62</v>
      </c>
      <c r="E99" s="3">
        <f>8550</f>
        <v>8550</v>
      </c>
      <c r="F99" s="3"/>
      <c r="G99" s="4" t="s">
        <v>3</v>
      </c>
    </row>
    <row r="100" spans="1:8" s="5" customFormat="1" x14ac:dyDescent="0.3">
      <c r="A100" s="1">
        <v>43677</v>
      </c>
      <c r="B100" s="2" t="s">
        <v>5</v>
      </c>
      <c r="C100" s="2" t="s">
        <v>24</v>
      </c>
      <c r="D100" s="41" t="s">
        <v>62</v>
      </c>
      <c r="E100" s="3">
        <v>3700</v>
      </c>
      <c r="F100" s="3"/>
      <c r="G100" s="4" t="s">
        <v>3</v>
      </c>
    </row>
    <row r="101" spans="1:8" s="5" customFormat="1" x14ac:dyDescent="0.3">
      <c r="A101" s="1">
        <v>43677</v>
      </c>
      <c r="B101" s="2" t="s">
        <v>10</v>
      </c>
      <c r="C101" s="2" t="s">
        <v>74</v>
      </c>
      <c r="D101" s="41" t="s">
        <v>75</v>
      </c>
      <c r="E101" s="3">
        <v>13763</v>
      </c>
      <c r="F101" s="3"/>
      <c r="G101" s="4" t="s">
        <v>3</v>
      </c>
    </row>
    <row r="102" spans="1:8" s="12" customFormat="1" x14ac:dyDescent="0.3">
      <c r="A102" s="6">
        <v>43647</v>
      </c>
      <c r="B102" s="7" t="s">
        <v>4</v>
      </c>
      <c r="C102" s="7" t="s">
        <v>76</v>
      </c>
      <c r="D102" s="8" t="s">
        <v>77</v>
      </c>
      <c r="E102" s="9">
        <v>30000</v>
      </c>
      <c r="F102" s="9"/>
      <c r="G102" s="10" t="s">
        <v>3</v>
      </c>
      <c r="H102" s="11"/>
    </row>
    <row r="103" spans="1:8" s="12" customFormat="1" x14ac:dyDescent="0.3">
      <c r="A103" s="6">
        <v>43649</v>
      </c>
      <c r="B103" s="7" t="s">
        <v>22</v>
      </c>
      <c r="C103" s="7" t="s">
        <v>78</v>
      </c>
      <c r="D103" s="8" t="s">
        <v>79</v>
      </c>
      <c r="E103" s="9">
        <v>78000</v>
      </c>
      <c r="F103" s="9"/>
      <c r="G103" s="10" t="s">
        <v>3</v>
      </c>
      <c r="H103" s="11"/>
    </row>
    <row r="104" spans="1:8" s="12" customFormat="1" x14ac:dyDescent="0.3">
      <c r="A104" s="6">
        <v>43649</v>
      </c>
      <c r="B104" s="7" t="s">
        <v>22</v>
      </c>
      <c r="C104" s="7" t="s">
        <v>80</v>
      </c>
      <c r="D104" s="8" t="s">
        <v>81</v>
      </c>
      <c r="E104" s="9">
        <v>100000</v>
      </c>
      <c r="F104" s="9"/>
      <c r="G104" s="10" t="s">
        <v>3</v>
      </c>
      <c r="H104" s="11"/>
    </row>
    <row r="105" spans="1:8" s="12" customFormat="1" x14ac:dyDescent="0.3">
      <c r="A105" s="6">
        <v>43649</v>
      </c>
      <c r="B105" s="7" t="s">
        <v>4</v>
      </c>
      <c r="C105" s="7" t="s">
        <v>82</v>
      </c>
      <c r="D105" s="8" t="s">
        <v>83</v>
      </c>
      <c r="E105" s="9">
        <v>1499515</v>
      </c>
      <c r="F105" s="9"/>
      <c r="G105" s="10" t="s">
        <v>3</v>
      </c>
      <c r="H105" s="11"/>
    </row>
    <row r="106" spans="1:8" s="12" customFormat="1" ht="27.6" x14ac:dyDescent="0.3">
      <c r="A106" s="6">
        <v>43649</v>
      </c>
      <c r="B106" s="7" t="s">
        <v>4</v>
      </c>
      <c r="C106" s="7" t="s">
        <v>84</v>
      </c>
      <c r="D106" s="8" t="s">
        <v>85</v>
      </c>
      <c r="E106" s="9">
        <v>100000</v>
      </c>
      <c r="F106" s="9"/>
      <c r="G106" s="10" t="s">
        <v>3</v>
      </c>
      <c r="H106" s="11"/>
    </row>
    <row r="107" spans="1:8" s="12" customFormat="1" ht="27.6" x14ac:dyDescent="0.3">
      <c r="A107" s="6">
        <v>43651</v>
      </c>
      <c r="B107" s="7" t="s">
        <v>4</v>
      </c>
      <c r="C107" s="7" t="s">
        <v>86</v>
      </c>
      <c r="D107" s="8" t="s">
        <v>87</v>
      </c>
      <c r="E107" s="9">
        <v>101305</v>
      </c>
      <c r="F107" s="9"/>
      <c r="G107" s="10" t="s">
        <v>3</v>
      </c>
      <c r="H107" s="11"/>
    </row>
    <row r="108" spans="1:8" s="12" customFormat="1" x14ac:dyDescent="0.3">
      <c r="A108" s="6">
        <v>43651</v>
      </c>
      <c r="B108" s="7" t="s">
        <v>5</v>
      </c>
      <c r="C108" s="7" t="s">
        <v>88</v>
      </c>
      <c r="D108" s="8" t="s">
        <v>45</v>
      </c>
      <c r="E108" s="9">
        <v>15000</v>
      </c>
      <c r="F108" s="9"/>
      <c r="G108" s="10" t="s">
        <v>3</v>
      </c>
      <c r="H108" s="11"/>
    </row>
    <row r="109" spans="1:8" s="12" customFormat="1" ht="27.6" x14ac:dyDescent="0.3">
      <c r="A109" s="6">
        <v>43655</v>
      </c>
      <c r="B109" s="7" t="s">
        <v>22</v>
      </c>
      <c r="C109" s="7" t="s">
        <v>89</v>
      </c>
      <c r="D109" s="8" t="s">
        <v>90</v>
      </c>
      <c r="E109" s="9">
        <v>742560</v>
      </c>
      <c r="F109" s="9"/>
      <c r="G109" s="10" t="s">
        <v>3</v>
      </c>
      <c r="H109" s="11"/>
    </row>
    <row r="110" spans="1:8" s="12" customFormat="1" x14ac:dyDescent="0.3">
      <c r="A110" s="6">
        <v>43655</v>
      </c>
      <c r="B110" s="7" t="s">
        <v>22</v>
      </c>
      <c r="C110" s="7" t="s">
        <v>91</v>
      </c>
      <c r="D110" s="8" t="s">
        <v>92</v>
      </c>
      <c r="E110" s="9">
        <v>147491</v>
      </c>
      <c r="F110" s="9"/>
      <c r="G110" s="10" t="s">
        <v>3</v>
      </c>
      <c r="H110" s="11"/>
    </row>
    <row r="111" spans="1:8" s="12" customFormat="1" x14ac:dyDescent="0.3">
      <c r="A111" s="6">
        <v>43655</v>
      </c>
      <c r="B111" s="7" t="s">
        <v>22</v>
      </c>
      <c r="C111" s="7" t="s">
        <v>93</v>
      </c>
      <c r="D111" s="8" t="s">
        <v>94</v>
      </c>
      <c r="E111" s="9">
        <v>104500</v>
      </c>
      <c r="F111" s="9"/>
      <c r="G111" s="10" t="s">
        <v>3</v>
      </c>
      <c r="H111" s="11"/>
    </row>
    <row r="112" spans="1:8" s="12" customFormat="1" x14ac:dyDescent="0.3">
      <c r="A112" s="6">
        <v>43655</v>
      </c>
      <c r="B112" s="7" t="s">
        <v>22</v>
      </c>
      <c r="C112" s="7" t="s">
        <v>95</v>
      </c>
      <c r="D112" s="8" t="s">
        <v>96</v>
      </c>
      <c r="E112" s="9">
        <v>30000</v>
      </c>
      <c r="F112" s="9"/>
      <c r="G112" s="10" t="s">
        <v>3</v>
      </c>
      <c r="H112" s="11"/>
    </row>
    <row r="113" spans="1:8" s="12" customFormat="1" x14ac:dyDescent="0.3">
      <c r="A113" s="6">
        <v>43655</v>
      </c>
      <c r="B113" s="7" t="s">
        <v>5</v>
      </c>
      <c r="C113" s="7" t="s">
        <v>88</v>
      </c>
      <c r="D113" s="8" t="s">
        <v>97</v>
      </c>
      <c r="E113" s="9">
        <v>34000</v>
      </c>
      <c r="F113" s="9"/>
      <c r="G113" s="10" t="s">
        <v>3</v>
      </c>
      <c r="H113" s="11"/>
    </row>
    <row r="114" spans="1:8" s="12" customFormat="1" x14ac:dyDescent="0.3">
      <c r="A114" s="6">
        <v>43663</v>
      </c>
      <c r="B114" s="7" t="s">
        <v>22</v>
      </c>
      <c r="C114" s="7" t="s">
        <v>98</v>
      </c>
      <c r="D114" s="8" t="s">
        <v>99</v>
      </c>
      <c r="E114" s="9">
        <v>78500</v>
      </c>
      <c r="F114" s="9"/>
      <c r="G114" s="10" t="s">
        <v>3</v>
      </c>
      <c r="H114" s="11"/>
    </row>
    <row r="115" spans="1:8" s="12" customFormat="1" ht="27.6" x14ac:dyDescent="0.3">
      <c r="A115" s="6">
        <v>43663</v>
      </c>
      <c r="B115" s="7" t="s">
        <v>22</v>
      </c>
      <c r="C115" s="7" t="s">
        <v>100</v>
      </c>
      <c r="D115" s="8" t="s">
        <v>101</v>
      </c>
      <c r="E115" s="9">
        <v>39460</v>
      </c>
      <c r="F115" s="9"/>
      <c r="G115" s="10" t="s">
        <v>3</v>
      </c>
      <c r="H115" s="11"/>
    </row>
    <row r="116" spans="1:8" s="12" customFormat="1" ht="27.6" x14ac:dyDescent="0.3">
      <c r="A116" s="6">
        <v>43663</v>
      </c>
      <c r="B116" s="7" t="s">
        <v>4</v>
      </c>
      <c r="C116" s="7" t="s">
        <v>100</v>
      </c>
      <c r="D116" s="8" t="s">
        <v>101</v>
      </c>
      <c r="E116" s="9">
        <v>10540</v>
      </c>
      <c r="F116" s="9"/>
      <c r="G116" s="10" t="s">
        <v>3</v>
      </c>
      <c r="H116" s="11"/>
    </row>
    <row r="117" spans="1:8" s="12" customFormat="1" ht="41.4" x14ac:dyDescent="0.3">
      <c r="A117" s="6">
        <v>43663</v>
      </c>
      <c r="B117" s="7" t="s">
        <v>102</v>
      </c>
      <c r="C117" s="7" t="s">
        <v>103</v>
      </c>
      <c r="D117" s="8" t="s">
        <v>104</v>
      </c>
      <c r="E117" s="9">
        <v>50000</v>
      </c>
      <c r="F117" s="9"/>
      <c r="G117" s="10" t="s">
        <v>3</v>
      </c>
      <c r="H117" s="11"/>
    </row>
    <row r="118" spans="1:8" s="12" customFormat="1" x14ac:dyDescent="0.3">
      <c r="A118" s="6">
        <v>43663</v>
      </c>
      <c r="B118" s="7" t="s">
        <v>5</v>
      </c>
      <c r="C118" s="7" t="s">
        <v>105</v>
      </c>
      <c r="D118" s="8" t="s">
        <v>106</v>
      </c>
      <c r="E118" s="9">
        <v>15000</v>
      </c>
      <c r="F118" s="9"/>
      <c r="G118" s="10" t="s">
        <v>3</v>
      </c>
      <c r="H118" s="11"/>
    </row>
    <row r="119" spans="1:8" s="12" customFormat="1" x14ac:dyDescent="0.3">
      <c r="A119" s="6">
        <v>43663</v>
      </c>
      <c r="B119" s="7" t="s">
        <v>5</v>
      </c>
      <c r="C119" s="7" t="s">
        <v>107</v>
      </c>
      <c r="D119" s="8" t="s">
        <v>108</v>
      </c>
      <c r="E119" s="9">
        <v>70000</v>
      </c>
      <c r="F119" s="9"/>
      <c r="G119" s="10" t="s">
        <v>3</v>
      </c>
      <c r="H119" s="11"/>
    </row>
    <row r="120" spans="1:8" s="12" customFormat="1" x14ac:dyDescent="0.3">
      <c r="A120" s="6">
        <v>43663</v>
      </c>
      <c r="B120" s="7" t="s">
        <v>4</v>
      </c>
      <c r="C120" s="7" t="s">
        <v>109</v>
      </c>
      <c r="D120" s="8" t="s">
        <v>110</v>
      </c>
      <c r="E120" s="9">
        <v>36550</v>
      </c>
      <c r="F120" s="9"/>
      <c r="G120" s="10" t="s">
        <v>3</v>
      </c>
      <c r="H120" s="11"/>
    </row>
    <row r="121" spans="1:8" s="12" customFormat="1" x14ac:dyDescent="0.3">
      <c r="A121" s="6">
        <v>43665</v>
      </c>
      <c r="B121" s="7" t="s">
        <v>0</v>
      </c>
      <c r="C121" s="7" t="s">
        <v>111</v>
      </c>
      <c r="D121" s="8" t="s">
        <v>112</v>
      </c>
      <c r="E121" s="9">
        <v>200000</v>
      </c>
      <c r="F121" s="9"/>
      <c r="G121" s="10" t="s">
        <v>3</v>
      </c>
      <c r="H121" s="11"/>
    </row>
    <row r="122" spans="1:8" s="12" customFormat="1" x14ac:dyDescent="0.3">
      <c r="A122" s="6">
        <v>43665</v>
      </c>
      <c r="B122" s="7" t="s">
        <v>0</v>
      </c>
      <c r="C122" s="7" t="s">
        <v>111</v>
      </c>
      <c r="D122" s="8" t="s">
        <v>113</v>
      </c>
      <c r="E122" s="9">
        <v>150000</v>
      </c>
      <c r="F122" s="9"/>
      <c r="G122" s="10" t="s">
        <v>3</v>
      </c>
      <c r="H122" s="11"/>
    </row>
    <row r="123" spans="1:8" s="12" customFormat="1" x14ac:dyDescent="0.3">
      <c r="A123" s="6">
        <v>43665</v>
      </c>
      <c r="B123" s="7" t="s">
        <v>4</v>
      </c>
      <c r="C123" s="7" t="s">
        <v>114</v>
      </c>
      <c r="D123" s="8" t="s">
        <v>115</v>
      </c>
      <c r="E123" s="9">
        <v>66000</v>
      </c>
      <c r="F123" s="9"/>
      <c r="G123" s="10" t="s">
        <v>3</v>
      </c>
      <c r="H123" s="11"/>
    </row>
    <row r="124" spans="1:8" s="12" customFormat="1" ht="27.6" x14ac:dyDescent="0.3">
      <c r="A124" s="6">
        <v>43665</v>
      </c>
      <c r="B124" s="7" t="s">
        <v>0</v>
      </c>
      <c r="C124" s="7" t="s">
        <v>24</v>
      </c>
      <c r="D124" s="8" t="s">
        <v>116</v>
      </c>
      <c r="E124" s="9">
        <f>125500/2</f>
        <v>62750</v>
      </c>
      <c r="F124" s="9"/>
      <c r="G124" s="10" t="s">
        <v>3</v>
      </c>
      <c r="H124" s="11"/>
    </row>
    <row r="125" spans="1:8" s="12" customFormat="1" ht="27.6" x14ac:dyDescent="0.3">
      <c r="A125" s="6">
        <v>43665</v>
      </c>
      <c r="B125" s="7" t="s">
        <v>4</v>
      </c>
      <c r="C125" s="7" t="s">
        <v>24</v>
      </c>
      <c r="D125" s="8" t="s">
        <v>116</v>
      </c>
      <c r="E125" s="9">
        <f>125500/2</f>
        <v>62750</v>
      </c>
      <c r="F125" s="9"/>
      <c r="G125" s="10" t="s">
        <v>3</v>
      </c>
      <c r="H125" s="11"/>
    </row>
    <row r="126" spans="1:8" s="12" customFormat="1" ht="27.6" x14ac:dyDescent="0.3">
      <c r="A126" s="6">
        <v>43665</v>
      </c>
      <c r="B126" s="7" t="s">
        <v>22</v>
      </c>
      <c r="C126" s="7" t="s">
        <v>117</v>
      </c>
      <c r="D126" s="8" t="s">
        <v>118</v>
      </c>
      <c r="E126" s="9">
        <v>170644</v>
      </c>
      <c r="F126" s="9"/>
      <c r="G126" s="10" t="s">
        <v>3</v>
      </c>
      <c r="H126" s="11"/>
    </row>
    <row r="127" spans="1:8" s="12" customFormat="1" ht="27.6" x14ac:dyDescent="0.3">
      <c r="A127" s="6">
        <v>43665</v>
      </c>
      <c r="B127" s="7" t="s">
        <v>4</v>
      </c>
      <c r="C127" s="7" t="s">
        <v>117</v>
      </c>
      <c r="D127" s="8" t="s">
        <v>118</v>
      </c>
      <c r="E127" s="9">
        <v>18333</v>
      </c>
      <c r="F127" s="9"/>
      <c r="G127" s="10" t="s">
        <v>3</v>
      </c>
      <c r="H127" s="11"/>
    </row>
    <row r="128" spans="1:8" s="12" customFormat="1" ht="27.6" x14ac:dyDescent="0.3">
      <c r="A128" s="6">
        <v>43665</v>
      </c>
      <c r="B128" s="7" t="s">
        <v>5</v>
      </c>
      <c r="C128" s="7" t="s">
        <v>117</v>
      </c>
      <c r="D128" s="8" t="s">
        <v>118</v>
      </c>
      <c r="E128" s="9">
        <v>111023</v>
      </c>
      <c r="F128" s="9"/>
      <c r="G128" s="10" t="s">
        <v>3</v>
      </c>
      <c r="H128" s="11"/>
    </row>
    <row r="129" spans="1:8" s="12" customFormat="1" ht="27.6" x14ac:dyDescent="0.3">
      <c r="A129" s="6">
        <v>43665</v>
      </c>
      <c r="B129" s="7" t="s">
        <v>22</v>
      </c>
      <c r="C129" s="7" t="s">
        <v>119</v>
      </c>
      <c r="D129" s="8" t="s">
        <v>120</v>
      </c>
      <c r="E129" s="9">
        <v>194454</v>
      </c>
      <c r="F129" s="9"/>
      <c r="G129" s="10" t="s">
        <v>3</v>
      </c>
      <c r="H129" s="11"/>
    </row>
    <row r="130" spans="1:8" s="12" customFormat="1" ht="27.6" x14ac:dyDescent="0.3">
      <c r="A130" s="6">
        <v>43665</v>
      </c>
      <c r="B130" s="7" t="s">
        <v>0</v>
      </c>
      <c r="C130" s="7" t="s">
        <v>121</v>
      </c>
      <c r="D130" s="8" t="s">
        <v>122</v>
      </c>
      <c r="E130" s="9">
        <v>487221</v>
      </c>
      <c r="F130" s="9"/>
      <c r="G130" s="10" t="s">
        <v>3</v>
      </c>
      <c r="H130" s="11"/>
    </row>
    <row r="131" spans="1:8" s="12" customFormat="1" ht="41.4" x14ac:dyDescent="0.3">
      <c r="A131" s="6">
        <v>43665</v>
      </c>
      <c r="B131" s="7" t="s">
        <v>0</v>
      </c>
      <c r="C131" s="7" t="s">
        <v>123</v>
      </c>
      <c r="D131" s="8" t="s">
        <v>124</v>
      </c>
      <c r="E131" s="9">
        <v>2281500</v>
      </c>
      <c r="F131" s="9"/>
      <c r="G131" s="10" t="s">
        <v>3</v>
      </c>
      <c r="H131" s="11"/>
    </row>
    <row r="132" spans="1:8" s="12" customFormat="1" ht="55.2" x14ac:dyDescent="0.3">
      <c r="A132" s="6">
        <v>43665</v>
      </c>
      <c r="B132" s="7" t="s">
        <v>7</v>
      </c>
      <c r="C132" s="7" t="s">
        <v>125</v>
      </c>
      <c r="D132" s="8" t="s">
        <v>126</v>
      </c>
      <c r="E132" s="9">
        <v>587910</v>
      </c>
      <c r="F132" s="9"/>
      <c r="G132" s="10" t="s">
        <v>3</v>
      </c>
      <c r="H132" s="11"/>
    </row>
    <row r="133" spans="1:8" s="12" customFormat="1" ht="27.6" x14ac:dyDescent="0.3">
      <c r="A133" s="6">
        <v>43668</v>
      </c>
      <c r="B133" s="7" t="s">
        <v>127</v>
      </c>
      <c r="C133" s="7" t="s">
        <v>128</v>
      </c>
      <c r="D133" s="8" t="s">
        <v>129</v>
      </c>
      <c r="E133" s="9">
        <v>150000</v>
      </c>
      <c r="F133" s="9"/>
      <c r="G133" s="10" t="s">
        <v>3</v>
      </c>
      <c r="H133" s="11"/>
    </row>
    <row r="134" spans="1:8" s="12" customFormat="1" ht="27.6" x14ac:dyDescent="0.3">
      <c r="A134" s="6">
        <v>43668</v>
      </c>
      <c r="B134" s="7" t="s">
        <v>0</v>
      </c>
      <c r="C134" s="7" t="s">
        <v>111</v>
      </c>
      <c r="D134" s="8" t="s">
        <v>130</v>
      </c>
      <c r="E134" s="9">
        <v>50000</v>
      </c>
      <c r="F134" s="9"/>
      <c r="G134" s="10" t="s">
        <v>3</v>
      </c>
      <c r="H134" s="11"/>
    </row>
    <row r="135" spans="1:8" s="12" customFormat="1" x14ac:dyDescent="0.3">
      <c r="A135" s="6">
        <v>43668</v>
      </c>
      <c r="B135" s="7" t="s">
        <v>5</v>
      </c>
      <c r="C135" s="7" t="s">
        <v>131</v>
      </c>
      <c r="D135" s="8" t="s">
        <v>132</v>
      </c>
      <c r="E135" s="9">
        <v>10000</v>
      </c>
      <c r="F135" s="9"/>
      <c r="G135" s="10" t="s">
        <v>3</v>
      </c>
      <c r="H135" s="11"/>
    </row>
    <row r="136" spans="1:8" s="12" customFormat="1" x14ac:dyDescent="0.3">
      <c r="A136" s="6">
        <v>43669</v>
      </c>
      <c r="B136" s="7" t="s">
        <v>22</v>
      </c>
      <c r="C136" s="7" t="s">
        <v>78</v>
      </c>
      <c r="D136" s="8" t="s">
        <v>133</v>
      </c>
      <c r="E136" s="9">
        <v>78000</v>
      </c>
      <c r="F136" s="9"/>
      <c r="G136" s="10" t="s">
        <v>3</v>
      </c>
      <c r="H136" s="11"/>
    </row>
    <row r="137" spans="1:8" s="12" customFormat="1" ht="27.6" x14ac:dyDescent="0.3">
      <c r="A137" s="6">
        <v>43669</v>
      </c>
      <c r="B137" s="7" t="s">
        <v>5</v>
      </c>
      <c r="C137" s="7" t="s">
        <v>134</v>
      </c>
      <c r="D137" s="8" t="s">
        <v>130</v>
      </c>
      <c r="E137" s="9">
        <v>206090</v>
      </c>
      <c r="F137" s="9"/>
      <c r="G137" s="10" t="s">
        <v>3</v>
      </c>
      <c r="H137" s="11"/>
    </row>
    <row r="138" spans="1:8" s="12" customFormat="1" ht="27.6" x14ac:dyDescent="0.3">
      <c r="A138" s="6">
        <v>43669</v>
      </c>
      <c r="B138" s="7" t="s">
        <v>135</v>
      </c>
      <c r="C138" s="7" t="s">
        <v>121</v>
      </c>
      <c r="D138" s="8" t="s">
        <v>136</v>
      </c>
      <c r="E138" s="9">
        <v>148899</v>
      </c>
      <c r="F138" s="9"/>
      <c r="G138" s="10" t="s">
        <v>3</v>
      </c>
      <c r="H138" s="11"/>
    </row>
    <row r="139" spans="1:8" s="12" customFormat="1" ht="27.6" x14ac:dyDescent="0.3">
      <c r="A139" s="6">
        <v>43669</v>
      </c>
      <c r="B139" s="7" t="s">
        <v>137</v>
      </c>
      <c r="C139" s="7" t="s">
        <v>121</v>
      </c>
      <c r="D139" s="8" t="s">
        <v>136</v>
      </c>
      <c r="E139" s="9">
        <v>15712</v>
      </c>
      <c r="F139" s="9"/>
      <c r="G139" s="10" t="s">
        <v>3</v>
      </c>
      <c r="H139" s="11"/>
    </row>
    <row r="140" spans="1:8" s="12" customFormat="1" ht="27.6" x14ac:dyDescent="0.3">
      <c r="A140" s="6">
        <v>43669</v>
      </c>
      <c r="B140" s="7" t="s">
        <v>57</v>
      </c>
      <c r="C140" s="7" t="s">
        <v>121</v>
      </c>
      <c r="D140" s="8" t="s">
        <v>136</v>
      </c>
      <c r="E140" s="9">
        <v>35376</v>
      </c>
      <c r="F140" s="9"/>
      <c r="G140" s="10" t="s">
        <v>3</v>
      </c>
      <c r="H140" s="11"/>
    </row>
    <row r="141" spans="1:8" s="12" customFormat="1" ht="27.6" x14ac:dyDescent="0.3">
      <c r="A141" s="6">
        <v>43669</v>
      </c>
      <c r="B141" s="7" t="s">
        <v>57</v>
      </c>
      <c r="C141" s="7" t="s">
        <v>121</v>
      </c>
      <c r="D141" s="8" t="s">
        <v>136</v>
      </c>
      <c r="E141" s="9">
        <f>200000-E140-E138-E139</f>
        <v>13</v>
      </c>
      <c r="F141" s="9"/>
      <c r="G141" s="10" t="s">
        <v>3</v>
      </c>
      <c r="H141" s="11"/>
    </row>
    <row r="142" spans="1:8" s="12" customFormat="1" ht="27.6" x14ac:dyDescent="0.3">
      <c r="A142" s="6">
        <v>43669</v>
      </c>
      <c r="B142" s="7" t="s">
        <v>0</v>
      </c>
      <c r="C142" s="7" t="s">
        <v>119</v>
      </c>
      <c r="D142" s="8" t="s">
        <v>130</v>
      </c>
      <c r="E142" s="9">
        <v>130000</v>
      </c>
      <c r="F142" s="9"/>
      <c r="G142" s="10" t="s">
        <v>3</v>
      </c>
      <c r="H142" s="11"/>
    </row>
    <row r="143" spans="1:8" s="12" customFormat="1" ht="27.6" x14ac:dyDescent="0.3">
      <c r="A143" s="6">
        <v>43669</v>
      </c>
      <c r="B143" s="7" t="s">
        <v>138</v>
      </c>
      <c r="C143" s="7" t="s">
        <v>139</v>
      </c>
      <c r="D143" s="8" t="s">
        <v>130</v>
      </c>
      <c r="E143" s="9">
        <v>100000</v>
      </c>
      <c r="F143" s="9"/>
      <c r="G143" s="10" t="s">
        <v>3</v>
      </c>
      <c r="H143" s="11"/>
    </row>
    <row r="144" spans="1:8" s="12" customFormat="1" ht="27.6" x14ac:dyDescent="0.3">
      <c r="A144" s="6">
        <v>43669</v>
      </c>
      <c r="B144" s="7" t="s">
        <v>0</v>
      </c>
      <c r="C144" s="7" t="s">
        <v>119</v>
      </c>
      <c r="D144" s="8" t="s">
        <v>140</v>
      </c>
      <c r="E144" s="9">
        <v>50614</v>
      </c>
      <c r="F144" s="9"/>
      <c r="G144" s="10" t="s">
        <v>3</v>
      </c>
      <c r="H144" s="11"/>
    </row>
    <row r="145" spans="1:8" s="12" customFormat="1" x14ac:dyDescent="0.3">
      <c r="A145" s="6">
        <v>43669</v>
      </c>
      <c r="B145" s="7" t="s">
        <v>22</v>
      </c>
      <c r="C145" s="7" t="s">
        <v>141</v>
      </c>
      <c r="D145" s="8" t="s">
        <v>142</v>
      </c>
      <c r="E145" s="9">
        <v>25634</v>
      </c>
      <c r="F145" s="9"/>
      <c r="G145" s="10" t="s">
        <v>3</v>
      </c>
      <c r="H145" s="11"/>
    </row>
    <row r="146" spans="1:8" s="12" customFormat="1" ht="41.4" x14ac:dyDescent="0.3">
      <c r="A146" s="6">
        <v>43672</v>
      </c>
      <c r="B146" s="7" t="s">
        <v>5</v>
      </c>
      <c r="C146" s="7" t="s">
        <v>143</v>
      </c>
      <c r="D146" s="8" t="s">
        <v>144</v>
      </c>
      <c r="E146" s="9">
        <v>500000</v>
      </c>
      <c r="F146" s="9"/>
      <c r="G146" s="10" t="s">
        <v>3</v>
      </c>
      <c r="H146" s="11"/>
    </row>
    <row r="147" spans="1:8" s="12" customFormat="1" ht="27.6" x14ac:dyDescent="0.3">
      <c r="A147" s="6">
        <v>43672</v>
      </c>
      <c r="B147" s="7" t="s">
        <v>5</v>
      </c>
      <c r="C147" s="7" t="s">
        <v>24</v>
      </c>
      <c r="D147" s="8" t="s">
        <v>145</v>
      </c>
      <c r="E147" s="9">
        <v>21896</v>
      </c>
      <c r="F147" s="9"/>
      <c r="G147" s="10" t="s">
        <v>3</v>
      </c>
      <c r="H147" s="11"/>
    </row>
    <row r="148" spans="1:8" s="12" customFormat="1" x14ac:dyDescent="0.3">
      <c r="A148" s="6">
        <v>43672</v>
      </c>
      <c r="B148" s="7" t="s">
        <v>22</v>
      </c>
      <c r="C148" s="7" t="s">
        <v>24</v>
      </c>
      <c r="D148" s="8" t="s">
        <v>146</v>
      </c>
      <c r="E148" s="9">
        <v>49000</v>
      </c>
      <c r="F148" s="9"/>
      <c r="G148" s="10" t="s">
        <v>3</v>
      </c>
      <c r="H148" s="11"/>
    </row>
    <row r="149" spans="1:8" s="12" customFormat="1" x14ac:dyDescent="0.3">
      <c r="A149" s="6">
        <v>43677</v>
      </c>
      <c r="B149" s="7" t="s">
        <v>22</v>
      </c>
      <c r="C149" s="7" t="s">
        <v>89</v>
      </c>
      <c r="D149" s="8" t="s">
        <v>147</v>
      </c>
      <c r="E149" s="9">
        <v>125500</v>
      </c>
      <c r="F149" s="9"/>
      <c r="G149" s="10" t="s">
        <v>3</v>
      </c>
      <c r="H149" s="11"/>
    </row>
    <row r="150" spans="1:8" s="12" customFormat="1" x14ac:dyDescent="0.3">
      <c r="A150" s="6">
        <v>43677</v>
      </c>
      <c r="B150" s="7" t="s">
        <v>22</v>
      </c>
      <c r="C150" s="7" t="s">
        <v>89</v>
      </c>
      <c r="D150" s="8" t="s">
        <v>148</v>
      </c>
      <c r="E150" s="9">
        <v>163000</v>
      </c>
      <c r="F150" s="9"/>
      <c r="G150" s="10" t="s">
        <v>3</v>
      </c>
      <c r="H150" s="11"/>
    </row>
    <row r="151" spans="1:8" s="12" customFormat="1" ht="15.6" x14ac:dyDescent="0.3">
      <c r="A151" s="51" t="s">
        <v>389</v>
      </c>
      <c r="B151" s="51"/>
      <c r="C151" s="51"/>
      <c r="D151" s="51"/>
      <c r="E151" s="49">
        <f>SUM(E3:E150)</f>
        <v>11854568.708333332</v>
      </c>
      <c r="F151" s="49">
        <f>SUM(F3:F150)</f>
        <v>0</v>
      </c>
      <c r="G151" s="50"/>
    </row>
    <row r="152" spans="1:8" ht="25.8" x14ac:dyDescent="0.5">
      <c r="A152" s="53" t="s">
        <v>413</v>
      </c>
      <c r="B152" s="53"/>
      <c r="C152" s="53"/>
      <c r="D152" s="53"/>
      <c r="E152" s="53"/>
      <c r="F152" s="53"/>
      <c r="G152" s="53"/>
    </row>
    <row r="153" spans="1:8" s="12" customFormat="1" x14ac:dyDescent="0.3">
      <c r="A153" s="13">
        <v>43648</v>
      </c>
      <c r="B153" s="14" t="s">
        <v>13</v>
      </c>
      <c r="C153" s="14" t="s">
        <v>149</v>
      </c>
      <c r="D153" s="17" t="s">
        <v>150</v>
      </c>
      <c r="E153" s="15"/>
      <c r="F153" s="15">
        <v>198875</v>
      </c>
      <c r="G153" s="16" t="s">
        <v>3</v>
      </c>
    </row>
    <row r="154" spans="1:8" s="12" customFormat="1" ht="27.6" x14ac:dyDescent="0.3">
      <c r="A154" s="13">
        <v>43649</v>
      </c>
      <c r="B154" s="14" t="s">
        <v>4</v>
      </c>
      <c r="C154" s="14" t="s">
        <v>149</v>
      </c>
      <c r="D154" s="17" t="s">
        <v>151</v>
      </c>
      <c r="E154" s="15"/>
      <c r="F154" s="15">
        <v>1499515</v>
      </c>
      <c r="G154" s="16" t="s">
        <v>3</v>
      </c>
    </row>
    <row r="155" spans="1:8" s="12" customFormat="1" ht="27.6" x14ac:dyDescent="0.3">
      <c r="A155" s="13">
        <v>43655</v>
      </c>
      <c r="B155" s="14" t="s">
        <v>7</v>
      </c>
      <c r="C155" s="14" t="s">
        <v>149</v>
      </c>
      <c r="D155" s="17" t="s">
        <v>152</v>
      </c>
      <c r="E155" s="15"/>
      <c r="F155" s="15">
        <v>742560</v>
      </c>
      <c r="G155" s="16" t="s">
        <v>3</v>
      </c>
    </row>
    <row r="156" spans="1:8" s="12" customFormat="1" x14ac:dyDescent="0.3">
      <c r="A156" s="13">
        <v>43657</v>
      </c>
      <c r="B156" s="14" t="s">
        <v>11</v>
      </c>
      <c r="C156" s="14" t="s">
        <v>149</v>
      </c>
      <c r="D156" s="17" t="s">
        <v>153</v>
      </c>
      <c r="E156" s="15"/>
      <c r="F156" s="15">
        <v>305250</v>
      </c>
      <c r="G156" s="16" t="s">
        <v>3</v>
      </c>
    </row>
    <row r="157" spans="1:8" s="12" customFormat="1" ht="27.6" x14ac:dyDescent="0.3">
      <c r="A157" s="13">
        <v>43658</v>
      </c>
      <c r="B157" s="14" t="s">
        <v>7</v>
      </c>
      <c r="C157" s="14" t="s">
        <v>149</v>
      </c>
      <c r="D157" s="17" t="s">
        <v>154</v>
      </c>
      <c r="E157" s="15"/>
      <c r="F157" s="15">
        <v>194454</v>
      </c>
      <c r="G157" s="16" t="s">
        <v>3</v>
      </c>
    </row>
    <row r="158" spans="1:8" s="12" customFormat="1" ht="27.6" x14ac:dyDescent="0.3">
      <c r="A158" s="13">
        <v>43658</v>
      </c>
      <c r="B158" s="14" t="s">
        <v>7</v>
      </c>
      <c r="C158" s="14" t="s">
        <v>149</v>
      </c>
      <c r="D158" s="17" t="s">
        <v>155</v>
      </c>
      <c r="E158" s="15"/>
      <c r="F158" s="15">
        <v>500000</v>
      </c>
      <c r="G158" s="16" t="s">
        <v>3</v>
      </c>
    </row>
    <row r="159" spans="1:8" s="12" customFormat="1" ht="27.6" x14ac:dyDescent="0.3">
      <c r="A159" s="13">
        <v>43658</v>
      </c>
      <c r="B159" s="14" t="s">
        <v>7</v>
      </c>
      <c r="C159" s="14" t="s">
        <v>149</v>
      </c>
      <c r="D159" s="17" t="s">
        <v>155</v>
      </c>
      <c r="E159" s="15"/>
      <c r="F159" s="15">
        <v>500000</v>
      </c>
      <c r="G159" s="16" t="s">
        <v>3</v>
      </c>
    </row>
    <row r="160" spans="1:8" s="12" customFormat="1" ht="27.6" x14ac:dyDescent="0.3">
      <c r="A160" s="13">
        <v>43658</v>
      </c>
      <c r="B160" s="14" t="s">
        <v>7</v>
      </c>
      <c r="C160" s="14" t="s">
        <v>149</v>
      </c>
      <c r="D160" s="17" t="s">
        <v>155</v>
      </c>
      <c r="E160" s="15"/>
      <c r="F160" s="15">
        <v>500000</v>
      </c>
      <c r="G160" s="16" t="s">
        <v>3</v>
      </c>
    </row>
    <row r="161" spans="1:7" s="12" customFormat="1" ht="27.6" x14ac:dyDescent="0.3">
      <c r="A161" s="13">
        <v>43658</v>
      </c>
      <c r="B161" s="14" t="s">
        <v>7</v>
      </c>
      <c r="C161" s="14" t="s">
        <v>149</v>
      </c>
      <c r="D161" s="17" t="s">
        <v>155</v>
      </c>
      <c r="E161" s="15"/>
      <c r="F161" s="15">
        <v>781500</v>
      </c>
      <c r="G161" s="16" t="s">
        <v>3</v>
      </c>
    </row>
    <row r="162" spans="1:7" s="12" customFormat="1" ht="27.6" x14ac:dyDescent="0.3">
      <c r="A162" s="13">
        <v>43661</v>
      </c>
      <c r="B162" s="14" t="s">
        <v>10</v>
      </c>
      <c r="C162" s="14" t="s">
        <v>149</v>
      </c>
      <c r="D162" s="17" t="s">
        <v>156</v>
      </c>
      <c r="E162" s="15"/>
      <c r="F162" s="15">
        <v>50000</v>
      </c>
      <c r="G162" s="16" t="s">
        <v>3</v>
      </c>
    </row>
    <row r="163" spans="1:7" s="12" customFormat="1" ht="41.4" x14ac:dyDescent="0.3">
      <c r="A163" s="13">
        <v>43662</v>
      </c>
      <c r="B163" s="14" t="s">
        <v>22</v>
      </c>
      <c r="C163" s="14" t="s">
        <v>149</v>
      </c>
      <c r="D163" s="17" t="s">
        <v>157</v>
      </c>
      <c r="E163" s="15"/>
      <c r="F163" s="15">
        <v>300000</v>
      </c>
      <c r="G163" s="16" t="s">
        <v>3</v>
      </c>
    </row>
    <row r="164" spans="1:7" s="12" customFormat="1" x14ac:dyDescent="0.3">
      <c r="A164" s="13">
        <v>43665</v>
      </c>
      <c r="B164" s="14" t="s">
        <v>4</v>
      </c>
      <c r="C164" s="14" t="s">
        <v>149</v>
      </c>
      <c r="D164" s="17" t="s">
        <v>158</v>
      </c>
      <c r="E164" s="15"/>
      <c r="F164" s="15">
        <v>23125</v>
      </c>
      <c r="G164" s="16" t="s">
        <v>3</v>
      </c>
    </row>
    <row r="165" spans="1:7" s="12" customFormat="1" x14ac:dyDescent="0.3">
      <c r="A165" s="13">
        <v>43665</v>
      </c>
      <c r="B165" s="14" t="s">
        <v>22</v>
      </c>
      <c r="C165" s="14" t="s">
        <v>149</v>
      </c>
      <c r="D165" s="17" t="s">
        <v>159</v>
      </c>
      <c r="E165" s="15"/>
      <c r="F165" s="15">
        <v>300000</v>
      </c>
      <c r="G165" s="16" t="s">
        <v>3</v>
      </c>
    </row>
    <row r="166" spans="1:7" s="12" customFormat="1" x14ac:dyDescent="0.3">
      <c r="A166" s="13">
        <v>43665</v>
      </c>
      <c r="B166" s="14" t="s">
        <v>22</v>
      </c>
      <c r="C166" s="14" t="s">
        <v>149</v>
      </c>
      <c r="D166" s="17" t="s">
        <v>160</v>
      </c>
      <c r="E166" s="15"/>
      <c r="F166" s="15">
        <v>90864</v>
      </c>
      <c r="G166" s="16" t="s">
        <v>3</v>
      </c>
    </row>
    <row r="167" spans="1:7" s="12" customFormat="1" ht="27.6" x14ac:dyDescent="0.3">
      <c r="A167" s="13">
        <v>43665</v>
      </c>
      <c r="B167" s="14" t="s">
        <v>22</v>
      </c>
      <c r="C167" s="14" t="s">
        <v>149</v>
      </c>
      <c r="D167" s="17" t="s">
        <v>161</v>
      </c>
      <c r="E167" s="15"/>
      <c r="F167" s="15">
        <v>487221</v>
      </c>
      <c r="G167" s="16" t="s">
        <v>3</v>
      </c>
    </row>
    <row r="168" spans="1:7" s="12" customFormat="1" ht="41.4" x14ac:dyDescent="0.3">
      <c r="A168" s="13">
        <v>43668</v>
      </c>
      <c r="B168" s="14" t="s">
        <v>0</v>
      </c>
      <c r="C168" s="14" t="s">
        <v>149</v>
      </c>
      <c r="D168" s="17" t="s">
        <v>162</v>
      </c>
      <c r="E168" s="15"/>
      <c r="F168" s="15">
        <v>5321096</v>
      </c>
      <c r="G168" s="16" t="s">
        <v>3</v>
      </c>
    </row>
    <row r="169" spans="1:7" s="12" customFormat="1" ht="27.6" x14ac:dyDescent="0.3">
      <c r="A169" s="13">
        <v>43669</v>
      </c>
      <c r="B169" s="14" t="s">
        <v>7</v>
      </c>
      <c r="C169" s="14" t="s">
        <v>149</v>
      </c>
      <c r="D169" s="17" t="s">
        <v>163</v>
      </c>
      <c r="E169" s="15"/>
      <c r="F169" s="15">
        <v>1500000</v>
      </c>
      <c r="G169" s="16" t="s">
        <v>3</v>
      </c>
    </row>
    <row r="170" spans="1:7" s="12" customFormat="1" ht="27.6" x14ac:dyDescent="0.3">
      <c r="A170" s="13">
        <v>43669</v>
      </c>
      <c r="B170" s="14" t="s">
        <v>7</v>
      </c>
      <c r="C170" s="14" t="s">
        <v>149</v>
      </c>
      <c r="D170" s="17" t="s">
        <v>164</v>
      </c>
      <c r="E170" s="15"/>
      <c r="F170" s="15">
        <v>50614</v>
      </c>
      <c r="G170" s="16" t="s">
        <v>3</v>
      </c>
    </row>
    <row r="171" spans="1:7" s="12" customFormat="1" x14ac:dyDescent="0.3">
      <c r="A171" s="43">
        <v>43669</v>
      </c>
      <c r="B171" s="44" t="s">
        <v>7</v>
      </c>
      <c r="C171" s="44" t="s">
        <v>149</v>
      </c>
      <c r="D171" s="45" t="s">
        <v>165</v>
      </c>
      <c r="E171" s="46"/>
      <c r="F171" s="46">
        <v>45828</v>
      </c>
      <c r="G171" s="47" t="s">
        <v>3</v>
      </c>
    </row>
    <row r="172" spans="1:7" s="12" customFormat="1" ht="15.6" x14ac:dyDescent="0.3">
      <c r="A172" s="51" t="s">
        <v>389</v>
      </c>
      <c r="B172" s="51"/>
      <c r="C172" s="51"/>
      <c r="D172" s="51"/>
      <c r="E172" s="49">
        <f>SUM(E153:E171)</f>
        <v>0</v>
      </c>
      <c r="F172" s="49">
        <f>SUM(F153:F171)</f>
        <v>13390902</v>
      </c>
      <c r="G172" s="50"/>
    </row>
    <row r="173" spans="1:7" ht="25.8" x14ac:dyDescent="0.5">
      <c r="A173" s="53" t="s">
        <v>416</v>
      </c>
      <c r="B173" s="53"/>
      <c r="C173" s="53"/>
      <c r="D173" s="53"/>
      <c r="E173" s="53"/>
      <c r="F173" s="53"/>
      <c r="G173" s="53"/>
    </row>
    <row r="174" spans="1:7" s="5" customFormat="1" x14ac:dyDescent="0.3">
      <c r="A174" s="30">
        <v>43678</v>
      </c>
      <c r="B174" s="31" t="s">
        <v>4</v>
      </c>
      <c r="C174" s="31" t="s">
        <v>1</v>
      </c>
      <c r="D174" s="48" t="s">
        <v>2</v>
      </c>
      <c r="E174" s="32">
        <v>25000</v>
      </c>
      <c r="F174" s="32"/>
      <c r="G174" s="33" t="s">
        <v>166</v>
      </c>
    </row>
    <row r="175" spans="1:7" s="5" customFormat="1" x14ac:dyDescent="0.3">
      <c r="A175" s="1">
        <v>43678</v>
      </c>
      <c r="B175" s="2" t="s">
        <v>5</v>
      </c>
      <c r="C175" s="2" t="s">
        <v>1</v>
      </c>
      <c r="D175" s="18" t="s">
        <v>2</v>
      </c>
      <c r="E175" s="3">
        <v>25000</v>
      </c>
      <c r="F175" s="3"/>
      <c r="G175" s="4" t="s">
        <v>166</v>
      </c>
    </row>
    <row r="176" spans="1:7" s="5" customFormat="1" x14ac:dyDescent="0.3">
      <c r="A176" s="1">
        <v>43678</v>
      </c>
      <c r="B176" s="2" t="s">
        <v>0</v>
      </c>
      <c r="C176" s="2" t="s">
        <v>1</v>
      </c>
      <c r="D176" s="18" t="s">
        <v>167</v>
      </c>
      <c r="E176" s="3">
        <v>25000</v>
      </c>
      <c r="F176" s="3"/>
      <c r="G176" s="4" t="s">
        <v>166</v>
      </c>
    </row>
    <row r="177" spans="1:7" s="5" customFormat="1" x14ac:dyDescent="0.3">
      <c r="A177" s="1">
        <v>43678</v>
      </c>
      <c r="B177" s="2" t="s">
        <v>22</v>
      </c>
      <c r="C177" s="2" t="s">
        <v>1</v>
      </c>
      <c r="D177" s="18" t="s">
        <v>167</v>
      </c>
      <c r="E177" s="3">
        <v>25000</v>
      </c>
      <c r="F177" s="3"/>
      <c r="G177" s="4" t="s">
        <v>166</v>
      </c>
    </row>
    <row r="178" spans="1:7" s="5" customFormat="1" x14ac:dyDescent="0.3">
      <c r="A178" s="1">
        <v>43678</v>
      </c>
      <c r="B178" s="2" t="s">
        <v>8</v>
      </c>
      <c r="C178" s="2" t="s">
        <v>1</v>
      </c>
      <c r="D178" s="18"/>
      <c r="E178" s="3">
        <v>50000</v>
      </c>
      <c r="F178" s="3"/>
      <c r="G178" s="4" t="s">
        <v>166</v>
      </c>
    </row>
    <row r="179" spans="1:7" s="5" customFormat="1" x14ac:dyDescent="0.3">
      <c r="A179" s="1">
        <v>43678</v>
      </c>
      <c r="B179" s="2" t="s">
        <v>10</v>
      </c>
      <c r="C179" s="2" t="s">
        <v>1</v>
      </c>
      <c r="D179" s="18"/>
      <c r="E179" s="3">
        <v>89209.677419354834</v>
      </c>
      <c r="F179" s="3"/>
      <c r="G179" s="4" t="s">
        <v>166</v>
      </c>
    </row>
    <row r="180" spans="1:7" s="5" customFormat="1" x14ac:dyDescent="0.3">
      <c r="A180" s="1">
        <v>43678</v>
      </c>
      <c r="B180" s="2" t="s">
        <v>11</v>
      </c>
      <c r="C180" s="2" t="s">
        <v>1</v>
      </c>
      <c r="D180" s="18"/>
      <c r="E180" s="3">
        <v>176398.38709677418</v>
      </c>
      <c r="F180" s="3"/>
      <c r="G180" s="4" t="s">
        <v>166</v>
      </c>
    </row>
    <row r="181" spans="1:7" s="5" customFormat="1" x14ac:dyDescent="0.3">
      <c r="A181" s="1">
        <v>43678</v>
      </c>
      <c r="B181" s="2" t="s">
        <v>13</v>
      </c>
      <c r="C181" s="2" t="s">
        <v>1</v>
      </c>
      <c r="D181" s="18"/>
      <c r="E181" s="3">
        <v>196492.80645161291</v>
      </c>
      <c r="F181" s="3"/>
      <c r="G181" s="4" t="s">
        <v>166</v>
      </c>
    </row>
    <row r="182" spans="1:7" s="5" customFormat="1" x14ac:dyDescent="0.3">
      <c r="A182" s="1">
        <v>43678</v>
      </c>
      <c r="B182" s="2" t="s">
        <v>4</v>
      </c>
      <c r="C182" s="2" t="s">
        <v>1</v>
      </c>
      <c r="D182" s="18"/>
      <c r="E182" s="3">
        <v>327439.75806451612</v>
      </c>
      <c r="F182" s="3"/>
      <c r="G182" s="4" t="s">
        <v>166</v>
      </c>
    </row>
    <row r="183" spans="1:7" s="5" customFormat="1" x14ac:dyDescent="0.3">
      <c r="A183" s="1">
        <v>43678</v>
      </c>
      <c r="B183" s="2" t="s">
        <v>16</v>
      </c>
      <c r="C183" s="2" t="s">
        <v>1</v>
      </c>
      <c r="D183" s="18"/>
      <c r="E183" s="3">
        <v>131154.03225806454</v>
      </c>
      <c r="F183" s="3"/>
      <c r="G183" s="4" t="s">
        <v>166</v>
      </c>
    </row>
    <row r="184" spans="1:7" s="5" customFormat="1" x14ac:dyDescent="0.3">
      <c r="A184" s="1">
        <v>43678</v>
      </c>
      <c r="B184" s="2" t="s">
        <v>18</v>
      </c>
      <c r="C184" s="2" t="s">
        <v>1</v>
      </c>
      <c r="D184" s="18"/>
      <c r="E184" s="3">
        <v>87349.193548387091</v>
      </c>
      <c r="F184" s="3"/>
      <c r="G184" s="4" t="s">
        <v>166</v>
      </c>
    </row>
    <row r="185" spans="1:7" s="5" customFormat="1" x14ac:dyDescent="0.3">
      <c r="A185" s="1">
        <v>43678</v>
      </c>
      <c r="B185" s="2" t="s">
        <v>0</v>
      </c>
      <c r="C185" s="2" t="s">
        <v>1</v>
      </c>
      <c r="D185" s="18"/>
      <c r="E185" s="3">
        <v>72532.258064516122</v>
      </c>
      <c r="F185" s="3"/>
      <c r="G185" s="4" t="s">
        <v>166</v>
      </c>
    </row>
    <row r="186" spans="1:7" s="5" customFormat="1" x14ac:dyDescent="0.3">
      <c r="A186" s="1">
        <v>43678</v>
      </c>
      <c r="B186" s="2" t="s">
        <v>5</v>
      </c>
      <c r="C186" s="2" t="s">
        <v>1</v>
      </c>
      <c r="D186" s="18"/>
      <c r="E186" s="3">
        <v>172214.31451612903</v>
      </c>
      <c r="F186" s="3"/>
      <c r="G186" s="4" t="s">
        <v>166</v>
      </c>
    </row>
    <row r="187" spans="1:7" s="5" customFormat="1" x14ac:dyDescent="0.3">
      <c r="A187" s="1">
        <v>43678</v>
      </c>
      <c r="B187" s="2" t="s">
        <v>22</v>
      </c>
      <c r="C187" s="2" t="s">
        <v>1</v>
      </c>
      <c r="D187" s="18"/>
      <c r="E187" s="3">
        <v>199425.72580645164</v>
      </c>
      <c r="F187" s="3"/>
      <c r="G187" s="4" t="s">
        <v>166</v>
      </c>
    </row>
    <row r="188" spans="1:7" s="5" customFormat="1" x14ac:dyDescent="0.3">
      <c r="A188" s="1">
        <v>43678</v>
      </c>
      <c r="B188" s="2" t="s">
        <v>5</v>
      </c>
      <c r="C188" s="2" t="s">
        <v>24</v>
      </c>
      <c r="D188" s="18" t="s">
        <v>168</v>
      </c>
      <c r="E188" s="3">
        <v>3195</v>
      </c>
      <c r="F188" s="3"/>
      <c r="G188" s="4" t="s">
        <v>166</v>
      </c>
    </row>
    <row r="189" spans="1:7" s="5" customFormat="1" x14ac:dyDescent="0.3">
      <c r="A189" s="1">
        <v>43678</v>
      </c>
      <c r="B189" s="2" t="s">
        <v>0</v>
      </c>
      <c r="C189" s="2" t="s">
        <v>24</v>
      </c>
      <c r="D189" s="18" t="s">
        <v>168</v>
      </c>
      <c r="E189" s="3">
        <f>450+1600+150</f>
        <v>2200</v>
      </c>
      <c r="F189" s="3"/>
      <c r="G189" s="4" t="s">
        <v>166</v>
      </c>
    </row>
    <row r="190" spans="1:7" s="5" customFormat="1" x14ac:dyDescent="0.3">
      <c r="A190" s="1">
        <v>43678</v>
      </c>
      <c r="B190" s="2" t="s">
        <v>13</v>
      </c>
      <c r="C190" s="2" t="s">
        <v>24</v>
      </c>
      <c r="D190" s="18" t="s">
        <v>168</v>
      </c>
      <c r="E190" s="3">
        <v>2400</v>
      </c>
      <c r="F190" s="3"/>
      <c r="G190" s="4" t="s">
        <v>166</v>
      </c>
    </row>
    <row r="191" spans="1:7" s="5" customFormat="1" x14ac:dyDescent="0.3">
      <c r="A191" s="1">
        <v>43678</v>
      </c>
      <c r="B191" s="2" t="s">
        <v>4</v>
      </c>
      <c r="C191" s="2" t="s">
        <v>1</v>
      </c>
      <c r="D191" s="18" t="s">
        <v>169</v>
      </c>
      <c r="E191" s="3">
        <v>35000</v>
      </c>
      <c r="F191" s="3"/>
      <c r="G191" s="4" t="s">
        <v>166</v>
      </c>
    </row>
    <row r="192" spans="1:7" s="5" customFormat="1" x14ac:dyDescent="0.3">
      <c r="A192" s="1">
        <v>43678</v>
      </c>
      <c r="B192" s="2" t="s">
        <v>41</v>
      </c>
      <c r="C192" s="2" t="s">
        <v>24</v>
      </c>
      <c r="D192" s="18" t="s">
        <v>170</v>
      </c>
      <c r="E192" s="3">
        <v>5000</v>
      </c>
      <c r="F192" s="3"/>
      <c r="G192" s="4" t="s">
        <v>166</v>
      </c>
    </row>
    <row r="193" spans="1:7" s="5" customFormat="1" x14ac:dyDescent="0.3">
      <c r="A193" s="1">
        <v>43678</v>
      </c>
      <c r="B193" s="2" t="s">
        <v>10</v>
      </c>
      <c r="C193" s="2" t="s">
        <v>171</v>
      </c>
      <c r="D193" s="18" t="s">
        <v>172</v>
      </c>
      <c r="E193" s="3">
        <v>2300</v>
      </c>
      <c r="F193" s="3"/>
      <c r="G193" s="4" t="s">
        <v>166</v>
      </c>
    </row>
    <row r="194" spans="1:7" s="5" customFormat="1" x14ac:dyDescent="0.3">
      <c r="A194" s="1">
        <v>43679</v>
      </c>
      <c r="B194" s="2" t="s">
        <v>5</v>
      </c>
      <c r="C194" s="2" t="s">
        <v>24</v>
      </c>
      <c r="D194" s="18" t="s">
        <v>173</v>
      </c>
      <c r="E194" s="3">
        <v>1530</v>
      </c>
      <c r="F194" s="3"/>
      <c r="G194" s="4" t="s">
        <v>166</v>
      </c>
    </row>
    <row r="195" spans="1:7" s="5" customFormat="1" x14ac:dyDescent="0.3">
      <c r="A195" s="1">
        <v>43680</v>
      </c>
      <c r="B195" s="2" t="s">
        <v>5</v>
      </c>
      <c r="C195" s="2" t="s">
        <v>24</v>
      </c>
      <c r="D195" s="18" t="s">
        <v>35</v>
      </c>
      <c r="E195" s="3">
        <v>12700</v>
      </c>
      <c r="F195" s="3"/>
      <c r="G195" s="4" t="s">
        <v>166</v>
      </c>
    </row>
    <row r="196" spans="1:7" s="5" customFormat="1" x14ac:dyDescent="0.3">
      <c r="A196" s="1">
        <v>43680</v>
      </c>
      <c r="B196" s="2" t="s">
        <v>22</v>
      </c>
      <c r="C196" s="2" t="s">
        <v>24</v>
      </c>
      <c r="D196" s="18" t="s">
        <v>174</v>
      </c>
      <c r="E196" s="3">
        <v>2663</v>
      </c>
      <c r="F196" s="3"/>
      <c r="G196" s="4" t="s">
        <v>166</v>
      </c>
    </row>
    <row r="197" spans="1:7" s="5" customFormat="1" x14ac:dyDescent="0.3">
      <c r="A197" s="1">
        <v>43682</v>
      </c>
      <c r="B197" s="2" t="s">
        <v>41</v>
      </c>
      <c r="C197" s="2" t="s">
        <v>24</v>
      </c>
      <c r="D197" s="18" t="s">
        <v>175</v>
      </c>
      <c r="E197" s="3">
        <v>7500</v>
      </c>
      <c r="F197" s="3"/>
      <c r="G197" s="4" t="s">
        <v>166</v>
      </c>
    </row>
    <row r="198" spans="1:7" s="5" customFormat="1" x14ac:dyDescent="0.3">
      <c r="A198" s="1">
        <v>43682</v>
      </c>
      <c r="B198" s="2" t="s">
        <v>0</v>
      </c>
      <c r="C198" s="2" t="s">
        <v>44</v>
      </c>
      <c r="D198" s="18" t="s">
        <v>45</v>
      </c>
      <c r="E198" s="3">
        <v>3520</v>
      </c>
      <c r="F198" s="3"/>
      <c r="G198" s="4" t="s">
        <v>166</v>
      </c>
    </row>
    <row r="199" spans="1:7" s="5" customFormat="1" x14ac:dyDescent="0.3">
      <c r="A199" s="1">
        <v>43683</v>
      </c>
      <c r="B199" s="2" t="s">
        <v>10</v>
      </c>
      <c r="C199" s="2" t="s">
        <v>67</v>
      </c>
      <c r="D199" s="18" t="s">
        <v>45</v>
      </c>
      <c r="E199" s="3">
        <v>4160</v>
      </c>
      <c r="F199" s="3"/>
      <c r="G199" s="4" t="s">
        <v>166</v>
      </c>
    </row>
    <row r="200" spans="1:7" s="5" customFormat="1" x14ac:dyDescent="0.3">
      <c r="A200" s="1">
        <v>43683</v>
      </c>
      <c r="B200" s="2" t="s">
        <v>4</v>
      </c>
      <c r="C200" s="2" t="s">
        <v>176</v>
      </c>
      <c r="D200" s="18" t="s">
        <v>45</v>
      </c>
      <c r="E200" s="3">
        <v>4000</v>
      </c>
      <c r="F200" s="3"/>
      <c r="G200" s="4" t="s">
        <v>166</v>
      </c>
    </row>
    <row r="201" spans="1:7" s="5" customFormat="1" x14ac:dyDescent="0.3">
      <c r="A201" s="1">
        <v>43683</v>
      </c>
      <c r="B201" s="2" t="s">
        <v>10</v>
      </c>
      <c r="C201" s="2" t="s">
        <v>39</v>
      </c>
      <c r="D201" s="18" t="s">
        <v>177</v>
      </c>
      <c r="E201" s="3">
        <v>6500</v>
      </c>
      <c r="F201" s="3"/>
      <c r="G201" s="4" t="s">
        <v>166</v>
      </c>
    </row>
    <row r="202" spans="1:7" s="5" customFormat="1" x14ac:dyDescent="0.3">
      <c r="A202" s="1">
        <v>43683</v>
      </c>
      <c r="B202" s="2" t="s">
        <v>5</v>
      </c>
      <c r="C202" s="2" t="s">
        <v>24</v>
      </c>
      <c r="D202" s="18" t="s">
        <v>178</v>
      </c>
      <c r="E202" s="3">
        <f>13160+1250+4512</f>
        <v>18922</v>
      </c>
      <c r="F202" s="3"/>
      <c r="G202" s="4" t="s">
        <v>166</v>
      </c>
    </row>
    <row r="203" spans="1:7" s="5" customFormat="1" x14ac:dyDescent="0.3">
      <c r="A203" s="1">
        <v>43683</v>
      </c>
      <c r="B203" s="2" t="s">
        <v>0</v>
      </c>
      <c r="C203" s="2" t="s">
        <v>24</v>
      </c>
      <c r="D203" s="18" t="s">
        <v>178</v>
      </c>
      <c r="E203" s="3">
        <v>970</v>
      </c>
      <c r="F203" s="3"/>
      <c r="G203" s="4" t="s">
        <v>166</v>
      </c>
    </row>
    <row r="204" spans="1:7" s="5" customFormat="1" x14ac:dyDescent="0.3">
      <c r="A204" s="1">
        <v>43683</v>
      </c>
      <c r="B204" s="2" t="s">
        <v>22</v>
      </c>
      <c r="C204" s="2" t="s">
        <v>24</v>
      </c>
      <c r="D204" s="18" t="s">
        <v>178</v>
      </c>
      <c r="E204" s="3">
        <v>750</v>
      </c>
      <c r="F204" s="3"/>
      <c r="G204" s="4" t="s">
        <v>166</v>
      </c>
    </row>
    <row r="205" spans="1:7" s="5" customFormat="1" x14ac:dyDescent="0.3">
      <c r="A205" s="1">
        <v>43684</v>
      </c>
      <c r="B205" s="2" t="s">
        <v>179</v>
      </c>
      <c r="C205" s="2" t="s">
        <v>33</v>
      </c>
      <c r="D205" s="18"/>
      <c r="E205" s="3">
        <v>1080</v>
      </c>
      <c r="F205" s="3"/>
      <c r="G205" s="4" t="s">
        <v>166</v>
      </c>
    </row>
    <row r="206" spans="1:7" s="5" customFormat="1" x14ac:dyDescent="0.3">
      <c r="A206" s="1">
        <v>43684</v>
      </c>
      <c r="B206" s="2" t="s">
        <v>22</v>
      </c>
      <c r="C206" s="2" t="s">
        <v>24</v>
      </c>
      <c r="D206" s="18" t="s">
        <v>62</v>
      </c>
      <c r="E206" s="3">
        <v>8060</v>
      </c>
      <c r="F206" s="3"/>
      <c r="G206" s="4" t="s">
        <v>166</v>
      </c>
    </row>
    <row r="207" spans="1:7" s="5" customFormat="1" x14ac:dyDescent="0.3">
      <c r="A207" s="1">
        <v>43684</v>
      </c>
      <c r="B207" s="2" t="s">
        <v>5</v>
      </c>
      <c r="C207" s="2" t="s">
        <v>24</v>
      </c>
      <c r="D207" s="18" t="s">
        <v>62</v>
      </c>
      <c r="E207" s="3">
        <v>2480</v>
      </c>
      <c r="F207" s="3"/>
      <c r="G207" s="4" t="s">
        <v>166</v>
      </c>
    </row>
    <row r="208" spans="1:7" s="5" customFormat="1" x14ac:dyDescent="0.3">
      <c r="A208" s="1">
        <v>43684</v>
      </c>
      <c r="B208" s="2" t="s">
        <v>13</v>
      </c>
      <c r="C208" s="2" t="s">
        <v>24</v>
      </c>
      <c r="D208" s="18" t="s">
        <v>180</v>
      </c>
      <c r="E208" s="3">
        <v>4750</v>
      </c>
      <c r="F208" s="3"/>
      <c r="G208" s="4" t="s">
        <v>166</v>
      </c>
    </row>
    <row r="209" spans="1:7" s="5" customFormat="1" x14ac:dyDescent="0.3">
      <c r="A209" s="1">
        <v>43684</v>
      </c>
      <c r="B209" s="2" t="s">
        <v>22</v>
      </c>
      <c r="C209" s="2" t="s">
        <v>24</v>
      </c>
      <c r="D209" s="18" t="s">
        <v>181</v>
      </c>
      <c r="E209" s="3">
        <v>3770</v>
      </c>
      <c r="F209" s="3"/>
      <c r="G209" s="4" t="s">
        <v>166</v>
      </c>
    </row>
    <row r="210" spans="1:7" s="5" customFormat="1" x14ac:dyDescent="0.3">
      <c r="A210" s="1">
        <v>43684</v>
      </c>
      <c r="B210" s="2" t="s">
        <v>5</v>
      </c>
      <c r="C210" s="2" t="s">
        <v>24</v>
      </c>
      <c r="D210" s="18" t="s">
        <v>181</v>
      </c>
      <c r="E210" s="3">
        <v>3000</v>
      </c>
      <c r="F210" s="3"/>
      <c r="G210" s="4" t="s">
        <v>166</v>
      </c>
    </row>
    <row r="211" spans="1:7" s="5" customFormat="1" x14ac:dyDescent="0.3">
      <c r="A211" s="1">
        <v>43684</v>
      </c>
      <c r="B211" s="2" t="s">
        <v>4</v>
      </c>
      <c r="C211" s="2" t="s">
        <v>182</v>
      </c>
      <c r="D211" s="18" t="s">
        <v>183</v>
      </c>
      <c r="E211" s="3">
        <v>11000</v>
      </c>
      <c r="F211" s="3"/>
      <c r="G211" s="4" t="s">
        <v>166</v>
      </c>
    </row>
    <row r="212" spans="1:7" s="5" customFormat="1" x14ac:dyDescent="0.3">
      <c r="A212" s="1">
        <v>43685</v>
      </c>
      <c r="B212" s="2" t="s">
        <v>22</v>
      </c>
      <c r="C212" s="2" t="s">
        <v>184</v>
      </c>
      <c r="D212" s="18" t="s">
        <v>185</v>
      </c>
      <c r="E212" s="3">
        <v>15000</v>
      </c>
      <c r="F212" s="3"/>
      <c r="G212" s="4" t="s">
        <v>166</v>
      </c>
    </row>
    <row r="213" spans="1:7" s="5" customFormat="1" x14ac:dyDescent="0.3">
      <c r="A213" s="1">
        <v>43693</v>
      </c>
      <c r="B213" s="2" t="s">
        <v>4</v>
      </c>
      <c r="C213" s="2" t="s">
        <v>72</v>
      </c>
      <c r="D213" s="18" t="s">
        <v>186</v>
      </c>
      <c r="E213" s="3">
        <v>10000</v>
      </c>
      <c r="F213" s="3"/>
      <c r="G213" s="4" t="s">
        <v>166</v>
      </c>
    </row>
    <row r="214" spans="1:7" s="5" customFormat="1" x14ac:dyDescent="0.3">
      <c r="A214" s="1">
        <v>43693</v>
      </c>
      <c r="B214" s="2" t="s">
        <v>22</v>
      </c>
      <c r="C214" s="2" t="s">
        <v>24</v>
      </c>
      <c r="D214" s="18" t="s">
        <v>187</v>
      </c>
      <c r="E214" s="3">
        <v>1300</v>
      </c>
      <c r="F214" s="3"/>
      <c r="G214" s="4" t="s">
        <v>166</v>
      </c>
    </row>
    <row r="215" spans="1:7" s="5" customFormat="1" x14ac:dyDescent="0.3">
      <c r="A215" s="1">
        <v>43693</v>
      </c>
      <c r="B215" s="2" t="s">
        <v>22</v>
      </c>
      <c r="C215" s="2" t="s">
        <v>24</v>
      </c>
      <c r="D215" s="18" t="s">
        <v>62</v>
      </c>
      <c r="E215" s="3">
        <v>2400</v>
      </c>
      <c r="F215" s="3"/>
      <c r="G215" s="4" t="s">
        <v>166</v>
      </c>
    </row>
    <row r="216" spans="1:7" s="5" customFormat="1" x14ac:dyDescent="0.3">
      <c r="A216" s="1">
        <v>43693</v>
      </c>
      <c r="B216" s="2" t="s">
        <v>5</v>
      </c>
      <c r="C216" s="2" t="s">
        <v>24</v>
      </c>
      <c r="D216" s="18" t="s">
        <v>62</v>
      </c>
      <c r="E216" s="3">
        <v>27530</v>
      </c>
      <c r="F216" s="3"/>
      <c r="G216" s="4" t="s">
        <v>166</v>
      </c>
    </row>
    <row r="217" spans="1:7" s="5" customFormat="1" x14ac:dyDescent="0.3">
      <c r="A217" s="1">
        <v>43693</v>
      </c>
      <c r="B217" s="2" t="s">
        <v>11</v>
      </c>
      <c r="C217" s="2" t="s">
        <v>24</v>
      </c>
      <c r="D217" s="18" t="s">
        <v>62</v>
      </c>
      <c r="E217" s="3">
        <v>2184</v>
      </c>
      <c r="F217" s="3"/>
      <c r="G217" s="4" t="s">
        <v>166</v>
      </c>
    </row>
    <row r="218" spans="1:7" s="5" customFormat="1" x14ac:dyDescent="0.3">
      <c r="A218" s="1">
        <v>43693</v>
      </c>
      <c r="B218" s="2" t="s">
        <v>13</v>
      </c>
      <c r="C218" s="2" t="s">
        <v>24</v>
      </c>
      <c r="D218" s="18" t="s">
        <v>62</v>
      </c>
      <c r="E218" s="3">
        <v>11550</v>
      </c>
      <c r="F218" s="3"/>
      <c r="G218" s="4" t="s">
        <v>166</v>
      </c>
    </row>
    <row r="219" spans="1:7" s="5" customFormat="1" x14ac:dyDescent="0.3">
      <c r="A219" s="1">
        <v>43694</v>
      </c>
      <c r="B219" s="2" t="s">
        <v>4</v>
      </c>
      <c r="C219" s="2" t="s">
        <v>24</v>
      </c>
      <c r="D219" s="18" t="s">
        <v>62</v>
      </c>
      <c r="E219" s="3">
        <v>10241</v>
      </c>
      <c r="F219" s="3"/>
      <c r="G219" s="4" t="s">
        <v>166</v>
      </c>
    </row>
    <row r="220" spans="1:7" s="5" customFormat="1" x14ac:dyDescent="0.3">
      <c r="A220" s="1">
        <v>43694</v>
      </c>
      <c r="B220" s="2" t="s">
        <v>4</v>
      </c>
      <c r="C220" s="2" t="s">
        <v>24</v>
      </c>
      <c r="D220" s="18" t="s">
        <v>188</v>
      </c>
      <c r="E220" s="3">
        <v>38565</v>
      </c>
      <c r="F220" s="3"/>
      <c r="G220" s="4" t="s">
        <v>166</v>
      </c>
    </row>
    <row r="221" spans="1:7" s="5" customFormat="1" x14ac:dyDescent="0.3">
      <c r="A221" s="1">
        <v>43694</v>
      </c>
      <c r="B221" s="2" t="s">
        <v>16</v>
      </c>
      <c r="C221" s="2" t="s">
        <v>24</v>
      </c>
      <c r="D221" s="18" t="s">
        <v>26</v>
      </c>
      <c r="E221" s="3">
        <v>1468</v>
      </c>
      <c r="F221" s="3"/>
      <c r="G221" s="4" t="s">
        <v>166</v>
      </c>
    </row>
    <row r="222" spans="1:7" s="5" customFormat="1" x14ac:dyDescent="0.3">
      <c r="A222" s="1">
        <v>43694</v>
      </c>
      <c r="B222" s="2" t="s">
        <v>4</v>
      </c>
      <c r="C222" s="2" t="s">
        <v>72</v>
      </c>
      <c r="D222" s="18" t="s">
        <v>189</v>
      </c>
      <c r="E222" s="3">
        <v>10000</v>
      </c>
      <c r="F222" s="3"/>
      <c r="G222" s="4" t="s">
        <v>166</v>
      </c>
    </row>
    <row r="223" spans="1:7" s="5" customFormat="1" x14ac:dyDescent="0.3">
      <c r="A223" s="1">
        <v>43694</v>
      </c>
      <c r="B223" s="2" t="s">
        <v>4</v>
      </c>
      <c r="C223" s="2" t="s">
        <v>24</v>
      </c>
      <c r="D223" s="18" t="s">
        <v>190</v>
      </c>
      <c r="E223" s="3">
        <v>14372</v>
      </c>
      <c r="F223" s="3"/>
      <c r="G223" s="4" t="s">
        <v>166</v>
      </c>
    </row>
    <row r="224" spans="1:7" s="5" customFormat="1" x14ac:dyDescent="0.3">
      <c r="A224" s="1">
        <v>43696</v>
      </c>
      <c r="B224" s="2" t="s">
        <v>22</v>
      </c>
      <c r="C224" s="2" t="s">
        <v>24</v>
      </c>
      <c r="D224" s="18" t="s">
        <v>48</v>
      </c>
      <c r="E224" s="3">
        <v>1800</v>
      </c>
      <c r="F224" s="3"/>
      <c r="G224" s="4" t="s">
        <v>166</v>
      </c>
    </row>
    <row r="225" spans="1:7" s="5" customFormat="1" x14ac:dyDescent="0.3">
      <c r="A225" s="1">
        <v>43696</v>
      </c>
      <c r="B225" s="2" t="s">
        <v>22</v>
      </c>
      <c r="C225" s="2" t="s">
        <v>24</v>
      </c>
      <c r="D225" s="18" t="s">
        <v>191</v>
      </c>
      <c r="E225" s="3">
        <v>7970</v>
      </c>
      <c r="F225" s="3"/>
      <c r="G225" s="4" t="s">
        <v>166</v>
      </c>
    </row>
    <row r="226" spans="1:7" s="5" customFormat="1" x14ac:dyDescent="0.3">
      <c r="A226" s="1">
        <v>43696</v>
      </c>
      <c r="B226" s="2" t="s">
        <v>0</v>
      </c>
      <c r="C226" s="2" t="s">
        <v>24</v>
      </c>
      <c r="D226" s="18" t="s">
        <v>192</v>
      </c>
      <c r="E226" s="3">
        <v>460</v>
      </c>
      <c r="F226" s="3"/>
      <c r="G226" s="4" t="s">
        <v>166</v>
      </c>
    </row>
    <row r="227" spans="1:7" s="5" customFormat="1" x14ac:dyDescent="0.3">
      <c r="A227" s="1">
        <v>43697</v>
      </c>
      <c r="B227" s="2" t="s">
        <v>5</v>
      </c>
      <c r="C227" s="2" t="s">
        <v>24</v>
      </c>
      <c r="D227" s="18" t="s">
        <v>193</v>
      </c>
      <c r="E227" s="3">
        <v>4500</v>
      </c>
      <c r="F227" s="3"/>
      <c r="G227" s="4" t="s">
        <v>166</v>
      </c>
    </row>
    <row r="228" spans="1:7" s="5" customFormat="1" x14ac:dyDescent="0.3">
      <c r="A228" s="1">
        <v>43698</v>
      </c>
      <c r="B228" s="2" t="s">
        <v>5</v>
      </c>
      <c r="C228" s="2" t="s">
        <v>24</v>
      </c>
      <c r="D228" s="18" t="s">
        <v>191</v>
      </c>
      <c r="E228" s="3">
        <v>6510</v>
      </c>
      <c r="F228" s="3"/>
      <c r="G228" s="4" t="s">
        <v>166</v>
      </c>
    </row>
    <row r="229" spans="1:7" s="5" customFormat="1" x14ac:dyDescent="0.3">
      <c r="A229" s="1">
        <v>43699</v>
      </c>
      <c r="B229" s="2" t="s">
        <v>0</v>
      </c>
      <c r="C229" s="2" t="s">
        <v>24</v>
      </c>
      <c r="D229" s="18" t="s">
        <v>191</v>
      </c>
      <c r="E229" s="3">
        <v>7440</v>
      </c>
      <c r="F229" s="3"/>
      <c r="G229" s="4" t="s">
        <v>166</v>
      </c>
    </row>
    <row r="230" spans="1:7" s="5" customFormat="1" x14ac:dyDescent="0.3">
      <c r="A230" s="1">
        <v>43699</v>
      </c>
      <c r="B230" s="2" t="s">
        <v>22</v>
      </c>
      <c r="C230" s="2" t="s">
        <v>24</v>
      </c>
      <c r="D230" s="18" t="s">
        <v>26</v>
      </c>
      <c r="E230" s="3">
        <v>930</v>
      </c>
      <c r="F230" s="3"/>
      <c r="G230" s="4" t="s">
        <v>166</v>
      </c>
    </row>
    <row r="231" spans="1:7" s="5" customFormat="1" x14ac:dyDescent="0.3">
      <c r="A231" s="1">
        <v>43699</v>
      </c>
      <c r="B231" s="2" t="s">
        <v>179</v>
      </c>
      <c r="C231" s="2" t="s">
        <v>33</v>
      </c>
      <c r="D231" s="18"/>
      <c r="E231" s="3">
        <v>720</v>
      </c>
      <c r="F231" s="3"/>
      <c r="G231" s="4" t="s">
        <v>166</v>
      </c>
    </row>
    <row r="232" spans="1:7" s="5" customFormat="1" x14ac:dyDescent="0.3">
      <c r="A232" s="1">
        <v>43699</v>
      </c>
      <c r="B232" s="2" t="s">
        <v>0</v>
      </c>
      <c r="C232" s="2" t="s">
        <v>24</v>
      </c>
      <c r="D232" s="18" t="s">
        <v>194</v>
      </c>
      <c r="E232" s="3">
        <v>3000</v>
      </c>
      <c r="F232" s="3"/>
      <c r="G232" s="4" t="s">
        <v>166</v>
      </c>
    </row>
    <row r="233" spans="1:7" s="5" customFormat="1" x14ac:dyDescent="0.3">
      <c r="A233" s="1">
        <v>43699</v>
      </c>
      <c r="B233" s="2" t="s">
        <v>5</v>
      </c>
      <c r="C233" s="2" t="s">
        <v>24</v>
      </c>
      <c r="D233" s="18" t="s">
        <v>195</v>
      </c>
      <c r="E233" s="3">
        <f>22500/2</f>
        <v>11250</v>
      </c>
      <c r="F233" s="3"/>
      <c r="G233" s="4" t="s">
        <v>166</v>
      </c>
    </row>
    <row r="234" spans="1:7" s="5" customFormat="1" x14ac:dyDescent="0.3">
      <c r="A234" s="1">
        <v>43699</v>
      </c>
      <c r="B234" s="2" t="s">
        <v>0</v>
      </c>
      <c r="C234" s="2" t="s">
        <v>24</v>
      </c>
      <c r="D234" s="18" t="s">
        <v>195</v>
      </c>
      <c r="E234" s="3">
        <f>22500/2</f>
        <v>11250</v>
      </c>
      <c r="F234" s="3"/>
      <c r="G234" s="4" t="s">
        <v>166</v>
      </c>
    </row>
    <row r="235" spans="1:7" s="5" customFormat="1" x14ac:dyDescent="0.3">
      <c r="A235" s="1">
        <v>43700</v>
      </c>
      <c r="B235" s="2" t="s">
        <v>4</v>
      </c>
      <c r="C235" s="2" t="s">
        <v>24</v>
      </c>
      <c r="D235" s="18" t="s">
        <v>62</v>
      </c>
      <c r="E235" s="3">
        <f>3400+2800+12000+17280+150</f>
        <v>35630</v>
      </c>
      <c r="F235" s="3"/>
      <c r="G235" s="4" t="s">
        <v>166</v>
      </c>
    </row>
    <row r="236" spans="1:7" s="5" customFormat="1" x14ac:dyDescent="0.3">
      <c r="A236" s="1">
        <v>43700</v>
      </c>
      <c r="B236" s="2" t="s">
        <v>8</v>
      </c>
      <c r="C236" s="2" t="s">
        <v>196</v>
      </c>
      <c r="D236" s="18" t="s">
        <v>45</v>
      </c>
      <c r="E236" s="3">
        <v>660</v>
      </c>
      <c r="F236" s="3"/>
      <c r="G236" s="4" t="s">
        <v>166</v>
      </c>
    </row>
    <row r="237" spans="1:7" s="5" customFormat="1" x14ac:dyDescent="0.3">
      <c r="A237" s="1">
        <v>43700</v>
      </c>
      <c r="B237" s="2" t="s">
        <v>5</v>
      </c>
      <c r="C237" s="2" t="s">
        <v>54</v>
      </c>
      <c r="D237" s="18" t="s">
        <v>45</v>
      </c>
      <c r="E237" s="3">
        <v>8000</v>
      </c>
      <c r="F237" s="3"/>
      <c r="G237" s="4" t="s">
        <v>166</v>
      </c>
    </row>
    <row r="238" spans="1:7" s="5" customFormat="1" x14ac:dyDescent="0.3">
      <c r="A238" s="1">
        <v>43700</v>
      </c>
      <c r="B238" s="2" t="s">
        <v>5</v>
      </c>
      <c r="C238" s="2" t="s">
        <v>76</v>
      </c>
      <c r="D238" s="18" t="s">
        <v>45</v>
      </c>
      <c r="E238" s="3">
        <v>2000</v>
      </c>
      <c r="F238" s="3"/>
      <c r="G238" s="4" t="s">
        <v>166</v>
      </c>
    </row>
    <row r="239" spans="1:7" s="5" customFormat="1" x14ac:dyDescent="0.3">
      <c r="A239" s="1">
        <v>43700</v>
      </c>
      <c r="B239" s="2" t="s">
        <v>13</v>
      </c>
      <c r="C239" s="2" t="s">
        <v>24</v>
      </c>
      <c r="D239" s="18" t="s">
        <v>197</v>
      </c>
      <c r="E239" s="3">
        <v>3500</v>
      </c>
      <c r="F239" s="3"/>
      <c r="G239" s="4" t="s">
        <v>166</v>
      </c>
    </row>
    <row r="240" spans="1:7" s="5" customFormat="1" x14ac:dyDescent="0.3">
      <c r="A240" s="1">
        <v>43700</v>
      </c>
      <c r="B240" s="2" t="s">
        <v>5</v>
      </c>
      <c r="C240" s="2" t="s">
        <v>76</v>
      </c>
      <c r="D240" s="18" t="s">
        <v>45</v>
      </c>
      <c r="E240" s="3">
        <v>10000</v>
      </c>
      <c r="F240" s="3"/>
      <c r="G240" s="4" t="s">
        <v>166</v>
      </c>
    </row>
    <row r="241" spans="1:7" s="5" customFormat="1" x14ac:dyDescent="0.3">
      <c r="A241" s="1">
        <v>43701</v>
      </c>
      <c r="B241" s="2" t="s">
        <v>4</v>
      </c>
      <c r="C241" s="2" t="s">
        <v>24</v>
      </c>
      <c r="D241" s="18" t="s">
        <v>62</v>
      </c>
      <c r="E241" s="3">
        <v>26236</v>
      </c>
      <c r="F241" s="3"/>
      <c r="G241" s="4" t="s">
        <v>166</v>
      </c>
    </row>
    <row r="242" spans="1:7" s="5" customFormat="1" x14ac:dyDescent="0.3">
      <c r="A242" s="1">
        <v>43703</v>
      </c>
      <c r="B242" s="2" t="s">
        <v>0</v>
      </c>
      <c r="C242" s="2" t="s">
        <v>24</v>
      </c>
      <c r="D242" s="18" t="s">
        <v>62</v>
      </c>
      <c r="E242" s="3">
        <f>3950+3389</f>
        <v>7339</v>
      </c>
      <c r="F242" s="3"/>
      <c r="G242" s="4" t="s">
        <v>166</v>
      </c>
    </row>
    <row r="243" spans="1:7" s="5" customFormat="1" x14ac:dyDescent="0.3">
      <c r="A243" s="1">
        <v>43703</v>
      </c>
      <c r="B243" s="2" t="s">
        <v>5</v>
      </c>
      <c r="C243" s="2" t="s">
        <v>24</v>
      </c>
      <c r="D243" s="18" t="s">
        <v>62</v>
      </c>
      <c r="E243" s="3">
        <f>1975+2930</f>
        <v>4905</v>
      </c>
      <c r="F243" s="3"/>
      <c r="G243" s="4" t="s">
        <v>166</v>
      </c>
    </row>
    <row r="244" spans="1:7" s="5" customFormat="1" x14ac:dyDescent="0.3">
      <c r="A244" s="1">
        <v>43703</v>
      </c>
      <c r="B244" s="2" t="s">
        <v>4</v>
      </c>
      <c r="C244" s="2" t="s">
        <v>24</v>
      </c>
      <c r="D244" s="18" t="s">
        <v>62</v>
      </c>
      <c r="E244" s="3">
        <v>26141</v>
      </c>
      <c r="F244" s="3"/>
      <c r="G244" s="4" t="s">
        <v>166</v>
      </c>
    </row>
    <row r="245" spans="1:7" s="5" customFormat="1" x14ac:dyDescent="0.3">
      <c r="A245" s="1">
        <v>43705</v>
      </c>
      <c r="B245" s="2" t="s">
        <v>18</v>
      </c>
      <c r="C245" s="2" t="s">
        <v>24</v>
      </c>
      <c r="D245" s="18" t="s">
        <v>198</v>
      </c>
      <c r="E245" s="3">
        <v>3500</v>
      </c>
      <c r="F245" s="3"/>
      <c r="G245" s="4" t="s">
        <v>166</v>
      </c>
    </row>
    <row r="246" spans="1:7" s="5" customFormat="1" x14ac:dyDescent="0.3">
      <c r="A246" s="1">
        <v>43705</v>
      </c>
      <c r="B246" s="2" t="s">
        <v>4</v>
      </c>
      <c r="C246" s="2" t="s">
        <v>24</v>
      </c>
      <c r="D246" s="18" t="s">
        <v>198</v>
      </c>
      <c r="E246" s="3">
        <v>4250</v>
      </c>
      <c r="F246" s="3"/>
      <c r="G246" s="4" t="s">
        <v>166</v>
      </c>
    </row>
    <row r="247" spans="1:7" s="5" customFormat="1" x14ac:dyDescent="0.3">
      <c r="A247" s="1">
        <v>43705</v>
      </c>
      <c r="B247" s="2" t="s">
        <v>5</v>
      </c>
      <c r="C247" s="2" t="s">
        <v>24</v>
      </c>
      <c r="D247" s="18" t="s">
        <v>198</v>
      </c>
      <c r="E247" s="3">
        <v>2500</v>
      </c>
      <c r="F247" s="3"/>
      <c r="G247" s="4" t="s">
        <v>166</v>
      </c>
    </row>
    <row r="248" spans="1:7" s="5" customFormat="1" x14ac:dyDescent="0.3">
      <c r="A248" s="1">
        <v>43705</v>
      </c>
      <c r="B248" s="2" t="s">
        <v>0</v>
      </c>
      <c r="C248" s="2" t="s">
        <v>24</v>
      </c>
      <c r="D248" s="18" t="s">
        <v>199</v>
      </c>
      <c r="E248" s="3">
        <v>2200</v>
      </c>
      <c r="F248" s="3"/>
      <c r="G248" s="4" t="s">
        <v>166</v>
      </c>
    </row>
    <row r="249" spans="1:7" s="5" customFormat="1" x14ac:dyDescent="0.3">
      <c r="A249" s="1">
        <v>43705</v>
      </c>
      <c r="B249" s="2" t="s">
        <v>0</v>
      </c>
      <c r="C249" s="2" t="s">
        <v>24</v>
      </c>
      <c r="D249" s="18" t="s">
        <v>200</v>
      </c>
      <c r="E249" s="3">
        <v>7010</v>
      </c>
      <c r="F249" s="3"/>
      <c r="G249" s="4" t="s">
        <v>166</v>
      </c>
    </row>
    <row r="250" spans="1:7" s="5" customFormat="1" x14ac:dyDescent="0.3">
      <c r="A250" s="1">
        <v>43707</v>
      </c>
      <c r="B250" s="2" t="s">
        <v>4</v>
      </c>
      <c r="C250" s="2" t="s">
        <v>24</v>
      </c>
      <c r="D250" s="18" t="s">
        <v>62</v>
      </c>
      <c r="E250" s="3">
        <v>18000</v>
      </c>
      <c r="F250" s="3"/>
      <c r="G250" s="4" t="s">
        <v>166</v>
      </c>
    </row>
    <row r="251" spans="1:7" s="5" customFormat="1" x14ac:dyDescent="0.3">
      <c r="A251" s="1">
        <v>43707</v>
      </c>
      <c r="B251" s="2" t="s">
        <v>5</v>
      </c>
      <c r="C251" s="2" t="s">
        <v>24</v>
      </c>
      <c r="D251" s="18" t="s">
        <v>62</v>
      </c>
      <c r="E251" s="3">
        <v>1450</v>
      </c>
      <c r="F251" s="3"/>
      <c r="G251" s="4" t="s">
        <v>166</v>
      </c>
    </row>
    <row r="252" spans="1:7" s="5" customFormat="1" x14ac:dyDescent="0.3">
      <c r="A252" s="1">
        <v>43707</v>
      </c>
      <c r="B252" s="2" t="s">
        <v>0</v>
      </c>
      <c r="C252" s="2" t="s">
        <v>24</v>
      </c>
      <c r="D252" s="18" t="s">
        <v>62</v>
      </c>
      <c r="E252" s="3">
        <f>13277+9519</f>
        <v>22796</v>
      </c>
      <c r="F252" s="3"/>
      <c r="G252" s="4" t="s">
        <v>166</v>
      </c>
    </row>
    <row r="253" spans="1:7" s="5" customFormat="1" x14ac:dyDescent="0.3">
      <c r="A253" s="1">
        <v>43708</v>
      </c>
      <c r="B253" s="2" t="s">
        <v>0</v>
      </c>
      <c r="C253" s="2" t="s">
        <v>33</v>
      </c>
      <c r="D253" s="18"/>
      <c r="E253" s="3">
        <v>400</v>
      </c>
      <c r="F253" s="3"/>
      <c r="G253" s="4" t="s">
        <v>166</v>
      </c>
    </row>
    <row r="254" spans="1:7" s="5" customFormat="1" x14ac:dyDescent="0.3">
      <c r="A254" s="1">
        <v>43708</v>
      </c>
      <c r="B254" s="2" t="s">
        <v>179</v>
      </c>
      <c r="C254" s="2" t="s">
        <v>33</v>
      </c>
      <c r="D254" s="18"/>
      <c r="E254" s="3">
        <v>200</v>
      </c>
      <c r="F254" s="3"/>
      <c r="G254" s="4" t="s">
        <v>166</v>
      </c>
    </row>
    <row r="255" spans="1:7" s="5" customFormat="1" x14ac:dyDescent="0.3">
      <c r="A255" s="1">
        <v>43705</v>
      </c>
      <c r="B255" s="2" t="s">
        <v>0</v>
      </c>
      <c r="C255" s="2" t="s">
        <v>24</v>
      </c>
      <c r="D255" s="18" t="s">
        <v>62</v>
      </c>
      <c r="E255" s="3">
        <v>24600</v>
      </c>
      <c r="F255" s="3"/>
      <c r="G255" s="4" t="s">
        <v>166</v>
      </c>
    </row>
    <row r="256" spans="1:7" s="5" customFormat="1" x14ac:dyDescent="0.3">
      <c r="A256" s="1">
        <v>43705</v>
      </c>
      <c r="B256" s="2" t="s">
        <v>22</v>
      </c>
      <c r="C256" s="2" t="s">
        <v>24</v>
      </c>
      <c r="D256" s="18" t="s">
        <v>62</v>
      </c>
      <c r="E256" s="3">
        <v>3000</v>
      </c>
      <c r="F256" s="3"/>
      <c r="G256" s="4" t="s">
        <v>166</v>
      </c>
    </row>
    <row r="257" spans="1:8" s="5" customFormat="1" x14ac:dyDescent="0.3">
      <c r="A257" s="1">
        <v>43705</v>
      </c>
      <c r="B257" s="2" t="s">
        <v>5</v>
      </c>
      <c r="C257" s="2" t="s">
        <v>201</v>
      </c>
      <c r="D257" s="18" t="s">
        <v>202</v>
      </c>
      <c r="E257" s="3">
        <v>6000</v>
      </c>
      <c r="F257" s="3"/>
      <c r="G257" s="4" t="s">
        <v>166</v>
      </c>
    </row>
    <row r="258" spans="1:8" s="5" customFormat="1" x14ac:dyDescent="0.3">
      <c r="A258" s="1">
        <v>43708</v>
      </c>
      <c r="B258" s="2" t="s">
        <v>5</v>
      </c>
      <c r="C258" s="2" t="s">
        <v>86</v>
      </c>
      <c r="D258" s="18" t="s">
        <v>203</v>
      </c>
      <c r="E258" s="3">
        <v>43000</v>
      </c>
      <c r="F258" s="3"/>
      <c r="G258" s="4" t="s">
        <v>166</v>
      </c>
    </row>
    <row r="259" spans="1:8" s="5" customFormat="1" x14ac:dyDescent="0.3">
      <c r="A259" s="1">
        <v>43708</v>
      </c>
      <c r="B259" s="2" t="s">
        <v>5</v>
      </c>
      <c r="C259" s="2" t="s">
        <v>24</v>
      </c>
      <c r="D259" s="18" t="s">
        <v>62</v>
      </c>
      <c r="E259" s="3">
        <v>5800</v>
      </c>
      <c r="F259" s="3"/>
      <c r="G259" s="4" t="s">
        <v>166</v>
      </c>
    </row>
    <row r="260" spans="1:8" s="5" customFormat="1" x14ac:dyDescent="0.3">
      <c r="A260" s="1">
        <v>43708</v>
      </c>
      <c r="B260" s="2" t="s">
        <v>0</v>
      </c>
      <c r="C260" s="2" t="s">
        <v>24</v>
      </c>
      <c r="D260" s="18" t="s">
        <v>62</v>
      </c>
      <c r="E260" s="3">
        <v>4000</v>
      </c>
      <c r="F260" s="3"/>
      <c r="G260" s="4" t="s">
        <v>166</v>
      </c>
    </row>
    <row r="261" spans="1:8" s="5" customFormat="1" x14ac:dyDescent="0.3">
      <c r="A261" s="1">
        <v>43708</v>
      </c>
      <c r="B261" s="2" t="s">
        <v>22</v>
      </c>
      <c r="C261" s="2" t="s">
        <v>24</v>
      </c>
      <c r="D261" s="18" t="s">
        <v>62</v>
      </c>
      <c r="E261" s="3">
        <v>1200</v>
      </c>
      <c r="F261" s="3"/>
      <c r="G261" s="4" t="s">
        <v>166</v>
      </c>
    </row>
    <row r="262" spans="1:8" s="5" customFormat="1" x14ac:dyDescent="0.3">
      <c r="A262" s="1">
        <v>43708</v>
      </c>
      <c r="B262" s="2" t="s">
        <v>10</v>
      </c>
      <c r="C262" s="2" t="s">
        <v>171</v>
      </c>
      <c r="D262" s="18" t="s">
        <v>204</v>
      </c>
      <c r="E262" s="3">
        <v>28241</v>
      </c>
      <c r="F262" s="3"/>
      <c r="G262" s="4" t="s">
        <v>166</v>
      </c>
    </row>
    <row r="263" spans="1:8" s="12" customFormat="1" x14ac:dyDescent="0.3">
      <c r="A263" s="6">
        <v>43678</v>
      </c>
      <c r="B263" s="7" t="s">
        <v>4</v>
      </c>
      <c r="C263" s="7" t="s">
        <v>76</v>
      </c>
      <c r="D263" s="8" t="s">
        <v>205</v>
      </c>
      <c r="E263" s="9">
        <v>10000</v>
      </c>
      <c r="F263" s="9"/>
      <c r="G263" s="10" t="s">
        <v>166</v>
      </c>
      <c r="H263" s="11"/>
    </row>
    <row r="264" spans="1:8" s="12" customFormat="1" x14ac:dyDescent="0.3">
      <c r="A264" s="6">
        <v>43682</v>
      </c>
      <c r="B264" s="7" t="s">
        <v>0</v>
      </c>
      <c r="C264" s="7" t="s">
        <v>206</v>
      </c>
      <c r="D264" s="8" t="s">
        <v>207</v>
      </c>
      <c r="E264" s="9">
        <v>150000</v>
      </c>
      <c r="F264" s="9"/>
      <c r="G264" s="10" t="s">
        <v>166</v>
      </c>
      <c r="H264" s="11"/>
    </row>
    <row r="265" spans="1:8" s="12" customFormat="1" x14ac:dyDescent="0.3">
      <c r="A265" s="6">
        <v>43682</v>
      </c>
      <c r="B265" s="7" t="s">
        <v>5</v>
      </c>
      <c r="C265" s="7" t="s">
        <v>208</v>
      </c>
      <c r="D265" s="8" t="s">
        <v>209</v>
      </c>
      <c r="E265" s="9">
        <v>85000</v>
      </c>
      <c r="F265" s="9"/>
      <c r="G265" s="10" t="s">
        <v>166</v>
      </c>
      <c r="H265" s="11"/>
    </row>
    <row r="266" spans="1:8" s="12" customFormat="1" x14ac:dyDescent="0.3">
      <c r="A266" s="6">
        <v>43682</v>
      </c>
      <c r="B266" s="7" t="s">
        <v>0</v>
      </c>
      <c r="C266" s="7" t="s">
        <v>208</v>
      </c>
      <c r="D266" s="8" t="s">
        <v>209</v>
      </c>
      <c r="E266" s="9">
        <v>230000</v>
      </c>
      <c r="F266" s="9"/>
      <c r="G266" s="10" t="s">
        <v>166</v>
      </c>
      <c r="H266" s="11"/>
    </row>
    <row r="267" spans="1:8" s="12" customFormat="1" x14ac:dyDescent="0.3">
      <c r="A267" s="6">
        <v>43682</v>
      </c>
      <c r="B267" s="7" t="s">
        <v>0</v>
      </c>
      <c r="C267" s="7" t="s">
        <v>210</v>
      </c>
      <c r="D267" s="8" t="s">
        <v>211</v>
      </c>
      <c r="E267" s="9">
        <v>100000</v>
      </c>
      <c r="F267" s="9"/>
      <c r="G267" s="10" t="s">
        <v>166</v>
      </c>
      <c r="H267" s="11"/>
    </row>
    <row r="268" spans="1:8" s="12" customFormat="1" x14ac:dyDescent="0.3">
      <c r="A268" s="6">
        <v>43682</v>
      </c>
      <c r="B268" s="7" t="s">
        <v>0</v>
      </c>
      <c r="C268" s="7" t="s">
        <v>210</v>
      </c>
      <c r="D268" s="8" t="s">
        <v>212</v>
      </c>
      <c r="E268" s="9">
        <v>100000</v>
      </c>
      <c r="F268" s="9"/>
      <c r="G268" s="10" t="s">
        <v>166</v>
      </c>
      <c r="H268" s="11"/>
    </row>
    <row r="269" spans="1:8" s="12" customFormat="1" x14ac:dyDescent="0.3">
      <c r="A269" s="6">
        <v>43682</v>
      </c>
      <c r="B269" s="7" t="s">
        <v>0</v>
      </c>
      <c r="C269" s="7" t="s">
        <v>210</v>
      </c>
      <c r="D269" s="8" t="s">
        <v>213</v>
      </c>
      <c r="E269" s="9">
        <v>100000</v>
      </c>
      <c r="F269" s="9"/>
      <c r="G269" s="10" t="s">
        <v>166</v>
      </c>
      <c r="H269" s="11"/>
    </row>
    <row r="270" spans="1:8" s="12" customFormat="1" ht="27.6" x14ac:dyDescent="0.3">
      <c r="A270" s="6">
        <v>43683</v>
      </c>
      <c r="B270" s="7" t="s">
        <v>4</v>
      </c>
      <c r="C270" s="7" t="s">
        <v>134</v>
      </c>
      <c r="D270" s="8" t="s">
        <v>214</v>
      </c>
      <c r="E270" s="9">
        <v>66700</v>
      </c>
      <c r="F270" s="9"/>
      <c r="G270" s="10" t="s">
        <v>166</v>
      </c>
      <c r="H270" s="11"/>
    </row>
    <row r="271" spans="1:8" s="12" customFormat="1" ht="27.6" x14ac:dyDescent="0.3">
      <c r="A271" s="6">
        <v>43683</v>
      </c>
      <c r="B271" s="7" t="s">
        <v>22</v>
      </c>
      <c r="C271" s="7" t="s">
        <v>134</v>
      </c>
      <c r="D271" s="8" t="s">
        <v>214</v>
      </c>
      <c r="E271" s="9">
        <v>48850</v>
      </c>
      <c r="F271" s="9"/>
      <c r="G271" s="10" t="s">
        <v>166</v>
      </c>
      <c r="H271" s="11"/>
    </row>
    <row r="272" spans="1:8" s="12" customFormat="1" ht="27.6" x14ac:dyDescent="0.3">
      <c r="A272" s="6">
        <v>43683</v>
      </c>
      <c r="B272" s="7" t="s">
        <v>5</v>
      </c>
      <c r="C272" s="7" t="s">
        <v>134</v>
      </c>
      <c r="D272" s="8" t="s">
        <v>214</v>
      </c>
      <c r="E272" s="9">
        <v>34450</v>
      </c>
      <c r="F272" s="9"/>
      <c r="G272" s="10" t="s">
        <v>166</v>
      </c>
      <c r="H272" s="11"/>
    </row>
    <row r="273" spans="1:8" s="12" customFormat="1" x14ac:dyDescent="0.3">
      <c r="A273" s="6">
        <v>43684</v>
      </c>
      <c r="B273" s="7" t="s">
        <v>0</v>
      </c>
      <c r="C273" s="7" t="s">
        <v>215</v>
      </c>
      <c r="D273" s="8" t="s">
        <v>216</v>
      </c>
      <c r="E273" s="9">
        <v>100000</v>
      </c>
      <c r="F273" s="9"/>
      <c r="G273" s="10" t="s">
        <v>166</v>
      </c>
      <c r="H273" s="11"/>
    </row>
    <row r="274" spans="1:8" s="12" customFormat="1" x14ac:dyDescent="0.3">
      <c r="A274" s="6">
        <v>43684</v>
      </c>
      <c r="B274" s="7" t="s">
        <v>5</v>
      </c>
      <c r="C274" s="7" t="s">
        <v>131</v>
      </c>
      <c r="D274" s="8" t="s">
        <v>217</v>
      </c>
      <c r="E274" s="9">
        <v>50000</v>
      </c>
      <c r="F274" s="9"/>
      <c r="G274" s="10" t="s">
        <v>166</v>
      </c>
      <c r="H274" s="11"/>
    </row>
    <row r="275" spans="1:8" s="12" customFormat="1" x14ac:dyDescent="0.3">
      <c r="A275" s="6">
        <v>43684</v>
      </c>
      <c r="B275" s="7" t="s">
        <v>5</v>
      </c>
      <c r="C275" s="7" t="s">
        <v>131</v>
      </c>
      <c r="D275" s="8" t="s">
        <v>218</v>
      </c>
      <c r="E275" s="9">
        <v>36000</v>
      </c>
      <c r="F275" s="9"/>
      <c r="G275" s="10" t="s">
        <v>166</v>
      </c>
      <c r="H275" s="11"/>
    </row>
    <row r="276" spans="1:8" s="12" customFormat="1" x14ac:dyDescent="0.3">
      <c r="A276" s="6">
        <v>43684</v>
      </c>
      <c r="B276" s="7" t="s">
        <v>0</v>
      </c>
      <c r="C276" s="7" t="s">
        <v>219</v>
      </c>
      <c r="D276" s="8" t="s">
        <v>220</v>
      </c>
      <c r="E276" s="9">
        <v>4800</v>
      </c>
      <c r="F276" s="9"/>
      <c r="G276" s="10" t="s">
        <v>166</v>
      </c>
      <c r="H276" s="11"/>
    </row>
    <row r="277" spans="1:8" s="12" customFormat="1" x14ac:dyDescent="0.3">
      <c r="A277" s="6">
        <v>43684</v>
      </c>
      <c r="B277" s="7" t="s">
        <v>4</v>
      </c>
      <c r="C277" s="7" t="s">
        <v>219</v>
      </c>
      <c r="D277" s="8" t="s">
        <v>220</v>
      </c>
      <c r="E277" s="9">
        <v>40000</v>
      </c>
      <c r="F277" s="9"/>
      <c r="G277" s="10" t="s">
        <v>166</v>
      </c>
      <c r="H277" s="11"/>
    </row>
    <row r="278" spans="1:8" s="12" customFormat="1" x14ac:dyDescent="0.3">
      <c r="A278" s="6">
        <v>43684</v>
      </c>
      <c r="B278" s="7" t="s">
        <v>7</v>
      </c>
      <c r="C278" s="7" t="s">
        <v>219</v>
      </c>
      <c r="D278" s="8" t="s">
        <v>220</v>
      </c>
      <c r="E278" s="9">
        <f>90000-E277-E276</f>
        <v>45200</v>
      </c>
      <c r="F278" s="9"/>
      <c r="G278" s="10" t="s">
        <v>166</v>
      </c>
      <c r="H278" s="11"/>
    </row>
    <row r="279" spans="1:8" s="12" customFormat="1" ht="27.6" x14ac:dyDescent="0.3">
      <c r="A279" s="6">
        <v>43685</v>
      </c>
      <c r="B279" s="7" t="s">
        <v>5</v>
      </c>
      <c r="C279" s="7" t="s">
        <v>221</v>
      </c>
      <c r="D279" s="8" t="s">
        <v>222</v>
      </c>
      <c r="E279" s="9">
        <v>300000</v>
      </c>
      <c r="F279" s="9"/>
      <c r="G279" s="10" t="s">
        <v>166</v>
      </c>
      <c r="H279" s="11"/>
    </row>
    <row r="280" spans="1:8" s="12" customFormat="1" x14ac:dyDescent="0.3">
      <c r="A280" s="6">
        <v>43686</v>
      </c>
      <c r="B280" s="7" t="s">
        <v>223</v>
      </c>
      <c r="C280" s="7" t="s">
        <v>114</v>
      </c>
      <c r="D280" s="8" t="s">
        <v>224</v>
      </c>
      <c r="E280" s="9">
        <v>100000</v>
      </c>
      <c r="F280" s="9"/>
      <c r="G280" s="10" t="s">
        <v>166</v>
      </c>
      <c r="H280" s="11"/>
    </row>
    <row r="281" spans="1:8" s="12" customFormat="1" x14ac:dyDescent="0.3">
      <c r="A281" s="6">
        <v>43686</v>
      </c>
      <c r="B281" s="7" t="s">
        <v>22</v>
      </c>
      <c r="C281" s="7" t="s">
        <v>80</v>
      </c>
      <c r="D281" s="8" t="s">
        <v>225</v>
      </c>
      <c r="E281" s="9">
        <v>67200</v>
      </c>
      <c r="F281" s="9"/>
      <c r="G281" s="10" t="s">
        <v>166</v>
      </c>
      <c r="H281" s="11"/>
    </row>
    <row r="282" spans="1:8" s="12" customFormat="1" x14ac:dyDescent="0.3">
      <c r="A282" s="6">
        <v>43686</v>
      </c>
      <c r="B282" s="7" t="s">
        <v>135</v>
      </c>
      <c r="C282" s="7" t="s">
        <v>80</v>
      </c>
      <c r="D282" s="8" t="s">
        <v>225</v>
      </c>
      <c r="E282" s="9">
        <v>20300</v>
      </c>
      <c r="F282" s="9"/>
      <c r="G282" s="10" t="s">
        <v>166</v>
      </c>
      <c r="H282" s="11"/>
    </row>
    <row r="283" spans="1:8" s="12" customFormat="1" x14ac:dyDescent="0.3">
      <c r="A283" s="6">
        <v>43686</v>
      </c>
      <c r="B283" s="7" t="s">
        <v>22</v>
      </c>
      <c r="C283" s="7" t="s">
        <v>226</v>
      </c>
      <c r="D283" s="8" t="s">
        <v>227</v>
      </c>
      <c r="E283" s="9">
        <v>200000</v>
      </c>
      <c r="F283" s="9"/>
      <c r="G283" s="10" t="s">
        <v>166</v>
      </c>
      <c r="H283" s="11"/>
    </row>
    <row r="284" spans="1:8" s="12" customFormat="1" x14ac:dyDescent="0.3">
      <c r="A284" s="6">
        <v>43686</v>
      </c>
      <c r="B284" s="7" t="s">
        <v>5</v>
      </c>
      <c r="C284" s="7" t="s">
        <v>88</v>
      </c>
      <c r="D284" s="8" t="s">
        <v>228</v>
      </c>
      <c r="E284" s="9">
        <v>26765</v>
      </c>
      <c r="F284" s="9"/>
      <c r="G284" s="10" t="s">
        <v>166</v>
      </c>
      <c r="H284" s="11"/>
    </row>
    <row r="285" spans="1:8" s="12" customFormat="1" x14ac:dyDescent="0.3">
      <c r="A285" s="6">
        <v>43696</v>
      </c>
      <c r="B285" s="7" t="s">
        <v>4</v>
      </c>
      <c r="C285" s="7" t="s">
        <v>229</v>
      </c>
      <c r="D285" s="8" t="s">
        <v>230</v>
      </c>
      <c r="E285" s="9">
        <v>168000</v>
      </c>
      <c r="F285" s="9"/>
      <c r="G285" s="10" t="s">
        <v>166</v>
      </c>
      <c r="H285" s="11"/>
    </row>
    <row r="286" spans="1:8" s="12" customFormat="1" x14ac:dyDescent="0.3">
      <c r="A286" s="6">
        <v>43696</v>
      </c>
      <c r="B286" s="7" t="s">
        <v>4</v>
      </c>
      <c r="C286" s="7" t="s">
        <v>80</v>
      </c>
      <c r="D286" s="8" t="s">
        <v>231</v>
      </c>
      <c r="E286" s="9">
        <v>112000</v>
      </c>
      <c r="F286" s="9"/>
      <c r="G286" s="10" t="s">
        <v>166</v>
      </c>
      <c r="H286" s="11"/>
    </row>
    <row r="287" spans="1:8" s="12" customFormat="1" x14ac:dyDescent="0.3">
      <c r="A287" s="6">
        <v>43696</v>
      </c>
      <c r="B287" s="7" t="s">
        <v>5</v>
      </c>
      <c r="C287" s="7" t="s">
        <v>86</v>
      </c>
      <c r="D287" s="8" t="s">
        <v>232</v>
      </c>
      <c r="E287" s="9">
        <v>66000</v>
      </c>
      <c r="F287" s="9"/>
      <c r="G287" s="10" t="s">
        <v>166</v>
      </c>
      <c r="H287" s="11"/>
    </row>
    <row r="288" spans="1:8" s="12" customFormat="1" x14ac:dyDescent="0.3">
      <c r="A288" s="6">
        <v>43699</v>
      </c>
      <c r="B288" s="7" t="s">
        <v>4</v>
      </c>
      <c r="C288" s="7" t="s">
        <v>24</v>
      </c>
      <c r="D288" s="8" t="s">
        <v>233</v>
      </c>
      <c r="E288" s="9">
        <v>20000</v>
      </c>
      <c r="F288" s="9"/>
      <c r="G288" s="10" t="s">
        <v>166</v>
      </c>
      <c r="H288" s="11"/>
    </row>
    <row r="289" spans="1:8" s="12" customFormat="1" x14ac:dyDescent="0.3">
      <c r="A289" s="6">
        <v>43703</v>
      </c>
      <c r="B289" s="7" t="s">
        <v>10</v>
      </c>
      <c r="C289" s="7" t="s">
        <v>234</v>
      </c>
      <c r="D289" s="8" t="s">
        <v>45</v>
      </c>
      <c r="E289" s="9">
        <v>4450</v>
      </c>
      <c r="F289" s="9"/>
      <c r="G289" s="10" t="s">
        <v>166</v>
      </c>
      <c r="H289" s="11"/>
    </row>
    <row r="290" spans="1:8" s="12" customFormat="1" x14ac:dyDescent="0.3">
      <c r="A290" s="6">
        <v>43703</v>
      </c>
      <c r="B290" s="7" t="s">
        <v>8</v>
      </c>
      <c r="C290" s="7" t="s">
        <v>234</v>
      </c>
      <c r="D290" s="8" t="s">
        <v>45</v>
      </c>
      <c r="E290" s="9">
        <v>35752</v>
      </c>
      <c r="F290" s="9"/>
      <c r="G290" s="10" t="s">
        <v>166</v>
      </c>
      <c r="H290" s="11"/>
    </row>
    <row r="291" spans="1:8" s="12" customFormat="1" x14ac:dyDescent="0.3">
      <c r="A291" s="6">
        <v>43703</v>
      </c>
      <c r="B291" s="7" t="s">
        <v>22</v>
      </c>
      <c r="C291" s="7" t="s">
        <v>89</v>
      </c>
      <c r="D291" s="8" t="s">
        <v>235</v>
      </c>
      <c r="E291" s="9">
        <v>150000</v>
      </c>
      <c r="F291" s="9"/>
      <c r="G291" s="10" t="s">
        <v>166</v>
      </c>
      <c r="H291" s="11"/>
    </row>
    <row r="292" spans="1:8" s="12" customFormat="1" x14ac:dyDescent="0.3">
      <c r="A292" s="6">
        <v>43704</v>
      </c>
      <c r="B292" s="7" t="s">
        <v>0</v>
      </c>
      <c r="C292" s="7" t="s">
        <v>206</v>
      </c>
      <c r="D292" s="8" t="s">
        <v>236</v>
      </c>
      <c r="E292" s="9">
        <v>200000</v>
      </c>
      <c r="F292" s="9"/>
      <c r="G292" s="10" t="s">
        <v>166</v>
      </c>
      <c r="H292" s="11"/>
    </row>
    <row r="293" spans="1:8" s="12" customFormat="1" x14ac:dyDescent="0.3">
      <c r="A293" s="6">
        <v>43704</v>
      </c>
      <c r="B293" s="7" t="s">
        <v>22</v>
      </c>
      <c r="C293" s="7" t="s">
        <v>78</v>
      </c>
      <c r="D293" s="8" t="s">
        <v>237</v>
      </c>
      <c r="E293" s="9">
        <v>42000</v>
      </c>
      <c r="F293" s="9"/>
      <c r="G293" s="10" t="s">
        <v>166</v>
      </c>
      <c r="H293" s="11"/>
    </row>
    <row r="294" spans="1:8" s="12" customFormat="1" x14ac:dyDescent="0.3">
      <c r="A294" s="6">
        <v>43704</v>
      </c>
      <c r="B294" s="7" t="s">
        <v>5</v>
      </c>
      <c r="C294" s="7" t="s">
        <v>86</v>
      </c>
      <c r="D294" s="8" t="s">
        <v>238</v>
      </c>
      <c r="E294" s="9">
        <v>44400</v>
      </c>
      <c r="F294" s="9"/>
      <c r="G294" s="10" t="s">
        <v>166</v>
      </c>
      <c r="H294" s="11"/>
    </row>
    <row r="295" spans="1:8" s="12" customFormat="1" ht="27.6" x14ac:dyDescent="0.3">
      <c r="A295" s="6">
        <v>43704</v>
      </c>
      <c r="B295" s="7" t="s">
        <v>57</v>
      </c>
      <c r="C295" s="7" t="s">
        <v>239</v>
      </c>
      <c r="D295" s="8" t="s">
        <v>240</v>
      </c>
      <c r="E295" s="9">
        <v>4300</v>
      </c>
      <c r="F295" s="9"/>
      <c r="G295" s="10" t="s">
        <v>166</v>
      </c>
      <c r="H295" s="11"/>
    </row>
    <row r="296" spans="1:8" s="12" customFormat="1" ht="27.6" x14ac:dyDescent="0.3">
      <c r="A296" s="6">
        <v>43704</v>
      </c>
      <c r="B296" s="7" t="s">
        <v>4</v>
      </c>
      <c r="C296" s="7" t="s">
        <v>239</v>
      </c>
      <c r="D296" s="8" t="s">
        <v>240</v>
      </c>
      <c r="E296" s="9">
        <v>52889</v>
      </c>
      <c r="F296" s="9"/>
      <c r="G296" s="10" t="s">
        <v>166</v>
      </c>
      <c r="H296" s="11"/>
    </row>
    <row r="297" spans="1:8" s="12" customFormat="1" ht="27.6" x14ac:dyDescent="0.3">
      <c r="A297" s="6">
        <v>43704</v>
      </c>
      <c r="B297" s="7" t="s">
        <v>22</v>
      </c>
      <c r="C297" s="7" t="s">
        <v>239</v>
      </c>
      <c r="D297" s="8" t="s">
        <v>240</v>
      </c>
      <c r="E297" s="9">
        <v>36300</v>
      </c>
      <c r="F297" s="9"/>
      <c r="G297" s="10" t="s">
        <v>166</v>
      </c>
      <c r="H297" s="11"/>
    </row>
    <row r="298" spans="1:8" s="12" customFormat="1" ht="27.6" x14ac:dyDescent="0.3">
      <c r="A298" s="6">
        <v>43704</v>
      </c>
      <c r="B298" s="7" t="s">
        <v>0</v>
      </c>
      <c r="C298" s="7" t="s">
        <v>239</v>
      </c>
      <c r="D298" s="8" t="s">
        <v>240</v>
      </c>
      <c r="E298" s="9">
        <v>6511</v>
      </c>
      <c r="F298" s="9"/>
      <c r="G298" s="10" t="s">
        <v>166</v>
      </c>
      <c r="H298" s="11"/>
    </row>
    <row r="299" spans="1:8" s="12" customFormat="1" ht="27.6" x14ac:dyDescent="0.3">
      <c r="A299" s="6">
        <v>43704</v>
      </c>
      <c r="B299" s="7" t="s">
        <v>4</v>
      </c>
      <c r="C299" s="7" t="s">
        <v>241</v>
      </c>
      <c r="D299" s="8" t="s">
        <v>242</v>
      </c>
      <c r="E299" s="9">
        <v>403500</v>
      </c>
      <c r="F299" s="9"/>
      <c r="G299" s="10" t="s">
        <v>166</v>
      </c>
      <c r="H299" s="11"/>
    </row>
    <row r="300" spans="1:8" s="12" customFormat="1" ht="27.6" x14ac:dyDescent="0.3">
      <c r="A300" s="6">
        <v>43704</v>
      </c>
      <c r="B300" s="7" t="s">
        <v>5</v>
      </c>
      <c r="C300" s="7" t="s">
        <v>117</v>
      </c>
      <c r="D300" s="8" t="s">
        <v>243</v>
      </c>
      <c r="E300" s="9">
        <v>59345</v>
      </c>
      <c r="F300" s="9"/>
      <c r="G300" s="10" t="s">
        <v>166</v>
      </c>
      <c r="H300" s="11"/>
    </row>
    <row r="301" spans="1:8" s="12" customFormat="1" x14ac:dyDescent="0.3">
      <c r="A301" s="6">
        <v>43705</v>
      </c>
      <c r="B301" s="7" t="s">
        <v>0</v>
      </c>
      <c r="C301" s="7" t="s">
        <v>244</v>
      </c>
      <c r="D301" s="8" t="s">
        <v>245</v>
      </c>
      <c r="E301" s="9">
        <v>40000</v>
      </c>
      <c r="F301" s="9"/>
      <c r="G301" s="10" t="s">
        <v>166</v>
      </c>
      <c r="H301" s="11"/>
    </row>
    <row r="302" spans="1:8" s="12" customFormat="1" ht="15.6" x14ac:dyDescent="0.3">
      <c r="A302" s="51" t="s">
        <v>389</v>
      </c>
      <c r="B302" s="51"/>
      <c r="C302" s="51"/>
      <c r="D302" s="51"/>
      <c r="E302" s="49">
        <f>SUM(E174:E301)</f>
        <v>5613376.1532258065</v>
      </c>
      <c r="F302" s="49">
        <f>SUM(F174:F301)</f>
        <v>0</v>
      </c>
      <c r="G302" s="50"/>
    </row>
    <row r="303" spans="1:8" ht="25.8" x14ac:dyDescent="0.5">
      <c r="A303" s="53" t="s">
        <v>417</v>
      </c>
      <c r="B303" s="53"/>
      <c r="C303" s="53"/>
      <c r="D303" s="53"/>
      <c r="E303" s="53"/>
      <c r="F303" s="53"/>
      <c r="G303" s="53"/>
    </row>
    <row r="304" spans="1:8" s="12" customFormat="1" x14ac:dyDescent="0.3">
      <c r="A304" s="13">
        <v>43679</v>
      </c>
      <c r="B304" s="14" t="s">
        <v>246</v>
      </c>
      <c r="C304" s="14" t="s">
        <v>149</v>
      </c>
      <c r="D304" s="14" t="s">
        <v>247</v>
      </c>
      <c r="E304" s="15"/>
      <c r="F304" s="15">
        <v>100000</v>
      </c>
      <c r="G304" s="16" t="s">
        <v>166</v>
      </c>
    </row>
    <row r="305" spans="1:7" s="12" customFormat="1" ht="27.6" x14ac:dyDescent="0.3">
      <c r="A305" s="13">
        <v>43679</v>
      </c>
      <c r="B305" s="14" t="s">
        <v>248</v>
      </c>
      <c r="C305" s="14" t="s">
        <v>149</v>
      </c>
      <c r="D305" s="17" t="s">
        <v>249</v>
      </c>
      <c r="E305" s="15"/>
      <c r="F305" s="15">
        <v>178925</v>
      </c>
      <c r="G305" s="16" t="s">
        <v>166</v>
      </c>
    </row>
    <row r="306" spans="1:7" s="12" customFormat="1" ht="41.4" x14ac:dyDescent="0.3">
      <c r="A306" s="13">
        <v>43680</v>
      </c>
      <c r="B306" s="14" t="s">
        <v>16</v>
      </c>
      <c r="C306" s="14" t="s">
        <v>149</v>
      </c>
      <c r="D306" s="19" t="s">
        <v>250</v>
      </c>
      <c r="E306" s="15"/>
      <c r="F306" s="15">
        <v>578815</v>
      </c>
      <c r="G306" s="16" t="s">
        <v>166</v>
      </c>
    </row>
    <row r="307" spans="1:7" s="12" customFormat="1" x14ac:dyDescent="0.3">
      <c r="A307" s="13">
        <v>43682</v>
      </c>
      <c r="B307" s="14" t="s">
        <v>4</v>
      </c>
      <c r="C307" s="14" t="s">
        <v>149</v>
      </c>
      <c r="D307" s="14" t="s">
        <v>251</v>
      </c>
      <c r="E307" s="15"/>
      <c r="F307" s="15">
        <v>150000</v>
      </c>
      <c r="G307" s="16" t="s">
        <v>166</v>
      </c>
    </row>
    <row r="308" spans="1:7" s="12" customFormat="1" x14ac:dyDescent="0.3">
      <c r="A308" s="13">
        <v>43682</v>
      </c>
      <c r="B308" s="14" t="s">
        <v>4</v>
      </c>
      <c r="C308" s="14" t="s">
        <v>149</v>
      </c>
      <c r="D308" s="14" t="s">
        <v>252</v>
      </c>
      <c r="E308" s="15"/>
      <c r="F308" s="15">
        <v>104881</v>
      </c>
      <c r="G308" s="16" t="s">
        <v>166</v>
      </c>
    </row>
    <row r="309" spans="1:7" s="12" customFormat="1" x14ac:dyDescent="0.3">
      <c r="A309" s="13">
        <v>43685</v>
      </c>
      <c r="B309" s="14" t="s">
        <v>18</v>
      </c>
      <c r="C309" s="14" t="s">
        <v>149</v>
      </c>
      <c r="D309" s="14" t="s">
        <v>253</v>
      </c>
      <c r="E309" s="15"/>
      <c r="F309" s="15">
        <v>157140</v>
      </c>
      <c r="G309" s="16" t="s">
        <v>166</v>
      </c>
    </row>
    <row r="310" spans="1:7" s="12" customFormat="1" x14ac:dyDescent="0.3">
      <c r="A310" s="13">
        <v>43685</v>
      </c>
      <c r="B310" s="14" t="s">
        <v>18</v>
      </c>
      <c r="C310" s="14" t="s">
        <v>149</v>
      </c>
      <c r="D310" s="14" t="s">
        <v>254</v>
      </c>
      <c r="E310" s="15"/>
      <c r="F310" s="15">
        <v>254375</v>
      </c>
      <c r="G310" s="16" t="s">
        <v>166</v>
      </c>
    </row>
    <row r="311" spans="1:7" s="12" customFormat="1" ht="41.4" x14ac:dyDescent="0.3">
      <c r="A311" s="13">
        <v>43685</v>
      </c>
      <c r="B311" s="20" t="s">
        <v>13</v>
      </c>
      <c r="C311" s="20" t="s">
        <v>149</v>
      </c>
      <c r="D311" s="19" t="s">
        <v>255</v>
      </c>
      <c r="E311" s="21"/>
      <c r="F311" s="21">
        <v>291000</v>
      </c>
      <c r="G311" s="16" t="s">
        <v>166</v>
      </c>
    </row>
    <row r="312" spans="1:7" s="12" customFormat="1" ht="27.6" x14ac:dyDescent="0.3">
      <c r="A312" s="13">
        <v>43692</v>
      </c>
      <c r="B312" s="14" t="s">
        <v>11</v>
      </c>
      <c r="C312" s="20" t="s">
        <v>149</v>
      </c>
      <c r="D312" s="19" t="s">
        <v>256</v>
      </c>
      <c r="E312" s="15"/>
      <c r="F312" s="15">
        <v>321064</v>
      </c>
      <c r="G312" s="16" t="s">
        <v>166</v>
      </c>
    </row>
    <row r="313" spans="1:7" s="12" customFormat="1" ht="27.6" x14ac:dyDescent="0.3">
      <c r="A313" s="13">
        <v>43699</v>
      </c>
      <c r="B313" s="20" t="s">
        <v>13</v>
      </c>
      <c r="C313" s="20" t="s">
        <v>149</v>
      </c>
      <c r="D313" s="19" t="s">
        <v>256</v>
      </c>
      <c r="E313" s="21"/>
      <c r="F313" s="21">
        <v>295582</v>
      </c>
      <c r="G313" s="16" t="s">
        <v>166</v>
      </c>
    </row>
    <row r="314" spans="1:7" s="12" customFormat="1" ht="27.6" x14ac:dyDescent="0.3">
      <c r="A314" s="13">
        <v>43704</v>
      </c>
      <c r="B314" s="14" t="s">
        <v>257</v>
      </c>
      <c r="C314" s="14" t="s">
        <v>149</v>
      </c>
      <c r="D314" s="17" t="s">
        <v>258</v>
      </c>
      <c r="E314" s="15"/>
      <c r="F314" s="15">
        <v>100000</v>
      </c>
      <c r="G314" s="16" t="s">
        <v>166</v>
      </c>
    </row>
    <row r="315" spans="1:7" s="12" customFormat="1" ht="27.6" x14ac:dyDescent="0.3">
      <c r="A315" s="13">
        <v>43704</v>
      </c>
      <c r="B315" s="14" t="s">
        <v>257</v>
      </c>
      <c r="C315" s="14" t="s">
        <v>149</v>
      </c>
      <c r="D315" s="17" t="s">
        <v>259</v>
      </c>
      <c r="E315" s="15"/>
      <c r="F315" s="15">
        <v>403500</v>
      </c>
      <c r="G315" s="16" t="s">
        <v>166</v>
      </c>
    </row>
    <row r="316" spans="1:7" s="12" customFormat="1" ht="27.6" x14ac:dyDescent="0.3">
      <c r="A316" s="13">
        <v>43704</v>
      </c>
      <c r="B316" s="14" t="s">
        <v>257</v>
      </c>
      <c r="C316" s="14" t="s">
        <v>149</v>
      </c>
      <c r="D316" s="17" t="s">
        <v>260</v>
      </c>
      <c r="E316" s="15"/>
      <c r="F316" s="15">
        <v>59345</v>
      </c>
      <c r="G316" s="16" t="s">
        <v>166</v>
      </c>
    </row>
    <row r="317" spans="1:7" s="12" customFormat="1" ht="27.6" x14ac:dyDescent="0.3">
      <c r="A317" s="43">
        <v>43704</v>
      </c>
      <c r="B317" s="44" t="s">
        <v>257</v>
      </c>
      <c r="C317" s="44" t="s">
        <v>149</v>
      </c>
      <c r="D317" s="45" t="s">
        <v>261</v>
      </c>
      <c r="E317" s="46"/>
      <c r="F317" s="46">
        <v>140657</v>
      </c>
      <c r="G317" s="47" t="s">
        <v>166</v>
      </c>
    </row>
    <row r="318" spans="1:7" s="12" customFormat="1" ht="15.6" x14ac:dyDescent="0.3">
      <c r="A318" s="51" t="s">
        <v>389</v>
      </c>
      <c r="B318" s="51"/>
      <c r="C318" s="51"/>
      <c r="D318" s="51"/>
      <c r="E318" s="49">
        <f>SUM(E304:E317)</f>
        <v>0</v>
      </c>
      <c r="F318" s="49">
        <f>SUM(F304:F317)</f>
        <v>3135284</v>
      </c>
      <c r="G318" s="50"/>
    </row>
    <row r="319" spans="1:7" ht="25.8" x14ac:dyDescent="0.5">
      <c r="A319" s="53" t="s">
        <v>414</v>
      </c>
      <c r="B319" s="53"/>
      <c r="C319" s="53"/>
      <c r="D319" s="53"/>
      <c r="E319" s="53"/>
      <c r="F319" s="53"/>
      <c r="G319" s="53"/>
    </row>
    <row r="320" spans="1:7" s="5" customFormat="1" x14ac:dyDescent="0.3">
      <c r="A320" s="30">
        <v>43710</v>
      </c>
      <c r="B320" s="31" t="s">
        <v>4</v>
      </c>
      <c r="C320" s="31" t="s">
        <v>24</v>
      </c>
      <c r="D320" s="48" t="s">
        <v>262</v>
      </c>
      <c r="E320" s="32">
        <v>26773</v>
      </c>
      <c r="F320" s="32"/>
      <c r="G320" s="33" t="s">
        <v>263</v>
      </c>
    </row>
    <row r="321" spans="1:7" s="5" customFormat="1" x14ac:dyDescent="0.3">
      <c r="A321" s="1">
        <v>43710</v>
      </c>
      <c r="B321" s="2" t="s">
        <v>22</v>
      </c>
      <c r="C321" s="2" t="s">
        <v>24</v>
      </c>
      <c r="D321" s="18" t="s">
        <v>264</v>
      </c>
      <c r="E321" s="3">
        <v>4700</v>
      </c>
      <c r="F321" s="3"/>
      <c r="G321" s="4" t="s">
        <v>263</v>
      </c>
    </row>
    <row r="322" spans="1:7" s="5" customFormat="1" x14ac:dyDescent="0.3">
      <c r="A322" s="1">
        <v>43711</v>
      </c>
      <c r="B322" s="2" t="s">
        <v>0</v>
      </c>
      <c r="C322" s="2" t="s">
        <v>1</v>
      </c>
      <c r="D322" s="18" t="s">
        <v>265</v>
      </c>
      <c r="E322" s="3">
        <v>25000</v>
      </c>
      <c r="F322" s="3"/>
      <c r="G322" s="4" t="s">
        <v>263</v>
      </c>
    </row>
    <row r="323" spans="1:7" s="5" customFormat="1" x14ac:dyDescent="0.3">
      <c r="A323" s="1">
        <v>43711</v>
      </c>
      <c r="B323" s="2" t="s">
        <v>5</v>
      </c>
      <c r="C323" s="2" t="s">
        <v>1</v>
      </c>
      <c r="D323" s="18" t="s">
        <v>265</v>
      </c>
      <c r="E323" s="3">
        <v>25000</v>
      </c>
      <c r="F323" s="3"/>
      <c r="G323" s="4" t="s">
        <v>263</v>
      </c>
    </row>
    <row r="324" spans="1:7" s="5" customFormat="1" x14ac:dyDescent="0.3">
      <c r="A324" s="1">
        <v>43711</v>
      </c>
      <c r="B324" s="2" t="s">
        <v>266</v>
      </c>
      <c r="C324" s="2" t="s">
        <v>1</v>
      </c>
      <c r="D324" s="18" t="s">
        <v>267</v>
      </c>
      <c r="E324" s="3">
        <v>8000</v>
      </c>
      <c r="F324" s="3"/>
      <c r="G324" s="4" t="s">
        <v>263</v>
      </c>
    </row>
    <row r="325" spans="1:7" s="5" customFormat="1" x14ac:dyDescent="0.3">
      <c r="A325" s="1">
        <v>43711</v>
      </c>
      <c r="B325" s="2" t="s">
        <v>0</v>
      </c>
      <c r="C325" s="2" t="s">
        <v>1</v>
      </c>
      <c r="D325" s="18" t="s">
        <v>2</v>
      </c>
      <c r="E325" s="3">
        <v>50000</v>
      </c>
      <c r="F325" s="3"/>
      <c r="G325" s="4" t="s">
        <v>263</v>
      </c>
    </row>
    <row r="326" spans="1:7" s="5" customFormat="1" x14ac:dyDescent="0.3">
      <c r="A326" s="1">
        <v>43711</v>
      </c>
      <c r="B326" s="2" t="s">
        <v>5</v>
      </c>
      <c r="C326" s="2" t="s">
        <v>1</v>
      </c>
      <c r="D326" s="18" t="s">
        <v>2</v>
      </c>
      <c r="E326" s="3">
        <v>50000</v>
      </c>
      <c r="F326" s="3"/>
      <c r="G326" s="4" t="s">
        <v>263</v>
      </c>
    </row>
    <row r="327" spans="1:7" s="5" customFormat="1" x14ac:dyDescent="0.3">
      <c r="A327" s="1">
        <v>43711</v>
      </c>
      <c r="B327" s="2" t="s">
        <v>10</v>
      </c>
      <c r="C327" s="2" t="s">
        <v>1</v>
      </c>
      <c r="D327" s="18" t="s">
        <v>10</v>
      </c>
      <c r="E327" s="3">
        <v>95000</v>
      </c>
      <c r="F327" s="3"/>
      <c r="G327" s="4" t="s">
        <v>263</v>
      </c>
    </row>
    <row r="328" spans="1:7" s="5" customFormat="1" x14ac:dyDescent="0.3">
      <c r="A328" s="1">
        <v>43711</v>
      </c>
      <c r="B328" s="2" t="s">
        <v>11</v>
      </c>
      <c r="C328" s="2" t="s">
        <v>1</v>
      </c>
      <c r="D328" s="18" t="s">
        <v>12</v>
      </c>
      <c r="E328" s="3">
        <v>184653.22580645161</v>
      </c>
      <c r="F328" s="3"/>
      <c r="G328" s="4" t="s">
        <v>263</v>
      </c>
    </row>
    <row r="329" spans="1:7" s="5" customFormat="1" x14ac:dyDescent="0.3">
      <c r="A329" s="1">
        <v>43711</v>
      </c>
      <c r="B329" s="2" t="s">
        <v>13</v>
      </c>
      <c r="C329" s="2" t="s">
        <v>1</v>
      </c>
      <c r="D329" s="18" t="s">
        <v>14</v>
      </c>
      <c r="E329" s="3">
        <v>145020.16129032255</v>
      </c>
      <c r="F329" s="3"/>
      <c r="G329" s="4" t="s">
        <v>263</v>
      </c>
    </row>
    <row r="330" spans="1:7" s="5" customFormat="1" x14ac:dyDescent="0.3">
      <c r="A330" s="1">
        <v>43711</v>
      </c>
      <c r="B330" s="2" t="s">
        <v>4</v>
      </c>
      <c r="C330" s="2" t="s">
        <v>1</v>
      </c>
      <c r="D330" s="18" t="s">
        <v>15</v>
      </c>
      <c r="E330" s="3">
        <v>364566.93548387091</v>
      </c>
      <c r="F330" s="3"/>
      <c r="G330" s="4" t="s">
        <v>263</v>
      </c>
    </row>
    <row r="331" spans="1:7" s="5" customFormat="1" x14ac:dyDescent="0.3">
      <c r="A331" s="1">
        <v>43711</v>
      </c>
      <c r="B331" s="2" t="s">
        <v>16</v>
      </c>
      <c r="C331" s="2" t="s">
        <v>1</v>
      </c>
      <c r="D331" s="18" t="s">
        <v>17</v>
      </c>
      <c r="E331" s="3">
        <v>94242.225806451621</v>
      </c>
      <c r="F331" s="3"/>
      <c r="G331" s="4" t="s">
        <v>263</v>
      </c>
    </row>
    <row r="332" spans="1:7" s="5" customFormat="1" x14ac:dyDescent="0.3">
      <c r="A332" s="1">
        <v>43711</v>
      </c>
      <c r="B332" s="2" t="s">
        <v>18</v>
      </c>
      <c r="C332" s="2" t="s">
        <v>1</v>
      </c>
      <c r="D332" s="18" t="s">
        <v>19</v>
      </c>
      <c r="E332" s="3">
        <v>81330.645161290333</v>
      </c>
      <c r="F332" s="3"/>
      <c r="G332" s="4" t="s">
        <v>263</v>
      </c>
    </row>
    <row r="333" spans="1:7" s="5" customFormat="1" x14ac:dyDescent="0.3">
      <c r="A333" s="1">
        <v>43711</v>
      </c>
      <c r="B333" s="2" t="s">
        <v>0</v>
      </c>
      <c r="C333" s="2" t="s">
        <v>1</v>
      </c>
      <c r="D333" s="18" t="s">
        <v>20</v>
      </c>
      <c r="E333" s="3">
        <v>110233.87096774194</v>
      </c>
      <c r="F333" s="3"/>
      <c r="G333" s="4" t="s">
        <v>263</v>
      </c>
    </row>
    <row r="334" spans="1:7" s="5" customFormat="1" x14ac:dyDescent="0.3">
      <c r="A334" s="1">
        <v>43711</v>
      </c>
      <c r="B334" s="2" t="s">
        <v>5</v>
      </c>
      <c r="C334" s="2" t="s">
        <v>1</v>
      </c>
      <c r="D334" s="18" t="s">
        <v>21</v>
      </c>
      <c r="E334" s="3">
        <v>152807.86290322582</v>
      </c>
      <c r="F334" s="3"/>
      <c r="G334" s="4" t="s">
        <v>263</v>
      </c>
    </row>
    <row r="335" spans="1:7" s="5" customFormat="1" x14ac:dyDescent="0.3">
      <c r="A335" s="1">
        <v>43711</v>
      </c>
      <c r="B335" s="2" t="s">
        <v>22</v>
      </c>
      <c r="C335" s="2" t="s">
        <v>1</v>
      </c>
      <c r="D335" s="18" t="s">
        <v>23</v>
      </c>
      <c r="E335" s="3">
        <v>37911.290322580651</v>
      </c>
      <c r="F335" s="3"/>
      <c r="G335" s="4" t="s">
        <v>263</v>
      </c>
    </row>
    <row r="336" spans="1:7" s="5" customFormat="1" x14ac:dyDescent="0.3">
      <c r="A336" s="1">
        <v>43710</v>
      </c>
      <c r="B336" s="2" t="s">
        <v>179</v>
      </c>
      <c r="C336" s="2" t="s">
        <v>33</v>
      </c>
      <c r="D336" s="18"/>
      <c r="E336" s="3">
        <v>230</v>
      </c>
      <c r="F336" s="3"/>
      <c r="G336" s="4" t="s">
        <v>263</v>
      </c>
    </row>
    <row r="337" spans="1:7" s="5" customFormat="1" x14ac:dyDescent="0.3">
      <c r="A337" s="1">
        <v>43711</v>
      </c>
      <c r="B337" s="2" t="s">
        <v>0</v>
      </c>
      <c r="C337" s="2" t="s">
        <v>24</v>
      </c>
      <c r="D337" s="18" t="s">
        <v>268</v>
      </c>
      <c r="E337" s="3">
        <v>231298</v>
      </c>
      <c r="F337" s="3"/>
      <c r="G337" s="4" t="s">
        <v>263</v>
      </c>
    </row>
    <row r="338" spans="1:7" s="5" customFormat="1" x14ac:dyDescent="0.3">
      <c r="A338" s="1">
        <v>43712</v>
      </c>
      <c r="B338" s="2" t="s">
        <v>22</v>
      </c>
      <c r="C338" s="2" t="s">
        <v>184</v>
      </c>
      <c r="D338" s="18" t="s">
        <v>269</v>
      </c>
      <c r="E338" s="3">
        <v>4000</v>
      </c>
      <c r="F338" s="3"/>
      <c r="G338" s="4" t="s">
        <v>263</v>
      </c>
    </row>
    <row r="339" spans="1:7" s="5" customFormat="1" x14ac:dyDescent="0.3">
      <c r="A339" s="1">
        <v>43712</v>
      </c>
      <c r="B339" s="2" t="s">
        <v>4</v>
      </c>
      <c r="C339" s="2" t="s">
        <v>72</v>
      </c>
      <c r="D339" s="18" t="s">
        <v>270</v>
      </c>
      <c r="E339" s="3">
        <v>10000</v>
      </c>
      <c r="F339" s="3"/>
      <c r="G339" s="4" t="s">
        <v>263</v>
      </c>
    </row>
    <row r="340" spans="1:7" s="5" customFormat="1" x14ac:dyDescent="0.3">
      <c r="A340" s="1">
        <v>43712</v>
      </c>
      <c r="B340" s="2" t="s">
        <v>271</v>
      </c>
      <c r="C340" s="2" t="s">
        <v>33</v>
      </c>
      <c r="D340" s="18" t="s">
        <v>45</v>
      </c>
      <c r="E340" s="3">
        <v>600</v>
      </c>
      <c r="F340" s="3"/>
      <c r="G340" s="4" t="s">
        <v>263</v>
      </c>
    </row>
    <row r="341" spans="1:7" s="5" customFormat="1" x14ac:dyDescent="0.3">
      <c r="A341" s="1">
        <v>43712</v>
      </c>
      <c r="B341" s="2" t="s">
        <v>179</v>
      </c>
      <c r="C341" s="2" t="s">
        <v>131</v>
      </c>
      <c r="D341" s="18" t="s">
        <v>45</v>
      </c>
      <c r="E341" s="3">
        <v>10000</v>
      </c>
      <c r="F341" s="3"/>
      <c r="G341" s="4" t="s">
        <v>263</v>
      </c>
    </row>
    <row r="342" spans="1:7" s="5" customFormat="1" x14ac:dyDescent="0.3">
      <c r="A342" s="1">
        <v>43712</v>
      </c>
      <c r="B342" s="2" t="s">
        <v>22</v>
      </c>
      <c r="C342" s="2" t="s">
        <v>24</v>
      </c>
      <c r="D342" s="18" t="s">
        <v>272</v>
      </c>
      <c r="E342" s="3">
        <f>480+2600+960+100</f>
        <v>4140</v>
      </c>
      <c r="F342" s="3"/>
      <c r="G342" s="4" t="s">
        <v>263</v>
      </c>
    </row>
    <row r="343" spans="1:7" s="5" customFormat="1" x14ac:dyDescent="0.3">
      <c r="A343" s="1">
        <v>43712</v>
      </c>
      <c r="B343" s="2" t="s">
        <v>5</v>
      </c>
      <c r="C343" s="2" t="s">
        <v>24</v>
      </c>
      <c r="D343" s="18" t="s">
        <v>272</v>
      </c>
      <c r="E343" s="3">
        <f>1000+100</f>
        <v>1100</v>
      </c>
      <c r="F343" s="3"/>
      <c r="G343" s="4" t="s">
        <v>263</v>
      </c>
    </row>
    <row r="344" spans="1:7" s="5" customFormat="1" x14ac:dyDescent="0.3">
      <c r="A344" s="1">
        <v>43712</v>
      </c>
      <c r="B344" s="2" t="s">
        <v>179</v>
      </c>
      <c r="C344" s="2" t="s">
        <v>24</v>
      </c>
      <c r="D344" s="18" t="s">
        <v>272</v>
      </c>
      <c r="E344" s="3">
        <f>14375-E342-E343</f>
        <v>9135</v>
      </c>
      <c r="F344" s="3"/>
      <c r="G344" s="4" t="s">
        <v>263</v>
      </c>
    </row>
    <row r="345" spans="1:7" s="5" customFormat="1" x14ac:dyDescent="0.3">
      <c r="A345" s="1">
        <v>43712</v>
      </c>
      <c r="B345" s="2" t="s">
        <v>179</v>
      </c>
      <c r="C345" s="2" t="s">
        <v>33</v>
      </c>
      <c r="D345" s="18"/>
      <c r="E345" s="3">
        <v>450</v>
      </c>
      <c r="F345" s="3"/>
      <c r="G345" s="4" t="s">
        <v>263</v>
      </c>
    </row>
    <row r="346" spans="1:7" s="5" customFormat="1" x14ac:dyDescent="0.3">
      <c r="A346" s="1">
        <v>43712</v>
      </c>
      <c r="B346" s="2" t="s">
        <v>4</v>
      </c>
      <c r="C346" s="2" t="s">
        <v>33</v>
      </c>
      <c r="D346" s="18"/>
      <c r="E346" s="3">
        <v>400</v>
      </c>
      <c r="F346" s="3"/>
      <c r="G346" s="4" t="s">
        <v>263</v>
      </c>
    </row>
    <row r="347" spans="1:7" s="5" customFormat="1" x14ac:dyDescent="0.3">
      <c r="A347" s="1">
        <v>43712</v>
      </c>
      <c r="B347" s="2" t="s">
        <v>10</v>
      </c>
      <c r="C347" s="2" t="s">
        <v>273</v>
      </c>
      <c r="D347" s="18" t="s">
        <v>274</v>
      </c>
      <c r="E347" s="3">
        <v>3000</v>
      </c>
      <c r="F347" s="3"/>
      <c r="G347" s="4" t="s">
        <v>263</v>
      </c>
    </row>
    <row r="348" spans="1:7" s="5" customFormat="1" x14ac:dyDescent="0.3">
      <c r="A348" s="1">
        <v>43712</v>
      </c>
      <c r="B348" s="2" t="s">
        <v>0</v>
      </c>
      <c r="C348" s="2" t="s">
        <v>275</v>
      </c>
      <c r="D348" s="18" t="s">
        <v>2</v>
      </c>
      <c r="E348" s="3">
        <v>3000</v>
      </c>
      <c r="F348" s="3"/>
      <c r="G348" s="4" t="s">
        <v>263</v>
      </c>
    </row>
    <row r="349" spans="1:7" s="5" customFormat="1" x14ac:dyDescent="0.3">
      <c r="A349" s="1">
        <v>43712</v>
      </c>
      <c r="B349" s="2" t="s">
        <v>13</v>
      </c>
      <c r="C349" s="2" t="s">
        <v>24</v>
      </c>
      <c r="D349" s="18" t="s">
        <v>276</v>
      </c>
      <c r="E349" s="3">
        <v>1520</v>
      </c>
      <c r="F349" s="3"/>
      <c r="G349" s="4" t="s">
        <v>263</v>
      </c>
    </row>
    <row r="350" spans="1:7" s="5" customFormat="1" x14ac:dyDescent="0.3">
      <c r="A350" s="1">
        <v>43712</v>
      </c>
      <c r="B350" s="2" t="s">
        <v>10</v>
      </c>
      <c r="C350" s="2" t="s">
        <v>67</v>
      </c>
      <c r="D350" s="18" t="s">
        <v>45</v>
      </c>
      <c r="E350" s="3">
        <v>4162</v>
      </c>
      <c r="F350" s="3"/>
      <c r="G350" s="4" t="s">
        <v>263</v>
      </c>
    </row>
    <row r="351" spans="1:7" s="5" customFormat="1" x14ac:dyDescent="0.3">
      <c r="A351" s="1">
        <v>43713</v>
      </c>
      <c r="B351" s="2" t="s">
        <v>0</v>
      </c>
      <c r="C351" s="2" t="s">
        <v>24</v>
      </c>
      <c r="D351" s="18" t="s">
        <v>277</v>
      </c>
      <c r="E351" s="3">
        <v>6000</v>
      </c>
      <c r="F351" s="3"/>
      <c r="G351" s="4" t="s">
        <v>263</v>
      </c>
    </row>
    <row r="352" spans="1:7" s="5" customFormat="1" x14ac:dyDescent="0.3">
      <c r="A352" s="1">
        <v>43713</v>
      </c>
      <c r="B352" s="2" t="s">
        <v>5</v>
      </c>
      <c r="C352" s="2" t="s">
        <v>24</v>
      </c>
      <c r="D352" s="18" t="s">
        <v>277</v>
      </c>
      <c r="E352" s="3">
        <v>5300</v>
      </c>
      <c r="F352" s="3"/>
      <c r="G352" s="4" t="s">
        <v>263</v>
      </c>
    </row>
    <row r="353" spans="1:7" s="5" customFormat="1" x14ac:dyDescent="0.3">
      <c r="A353" s="1">
        <v>43713</v>
      </c>
      <c r="B353" s="2" t="s">
        <v>13</v>
      </c>
      <c r="C353" s="2" t="s">
        <v>24</v>
      </c>
      <c r="D353" s="18" t="s">
        <v>277</v>
      </c>
      <c r="E353" s="3">
        <f>34517-E351-E352</f>
        <v>23217</v>
      </c>
      <c r="F353" s="3"/>
      <c r="G353" s="4" t="s">
        <v>263</v>
      </c>
    </row>
    <row r="354" spans="1:7" s="5" customFormat="1" x14ac:dyDescent="0.3">
      <c r="A354" s="1">
        <v>43713</v>
      </c>
      <c r="B354" s="2" t="s">
        <v>0</v>
      </c>
      <c r="C354" s="2" t="s">
        <v>24</v>
      </c>
      <c r="D354" s="18" t="s">
        <v>277</v>
      </c>
      <c r="E354" s="3">
        <f>1140</f>
        <v>1140</v>
      </c>
      <c r="F354" s="3"/>
      <c r="G354" s="4" t="s">
        <v>263</v>
      </c>
    </row>
    <row r="355" spans="1:7" s="5" customFormat="1" x14ac:dyDescent="0.3">
      <c r="A355" s="1">
        <v>43713</v>
      </c>
      <c r="B355" s="2" t="s">
        <v>22</v>
      </c>
      <c r="C355" s="2" t="s">
        <v>24</v>
      </c>
      <c r="D355" s="18" t="s">
        <v>277</v>
      </c>
      <c r="E355" s="3">
        <v>2300</v>
      </c>
      <c r="F355" s="3"/>
      <c r="G355" s="4" t="s">
        <v>263</v>
      </c>
    </row>
    <row r="356" spans="1:7" s="5" customFormat="1" x14ac:dyDescent="0.3">
      <c r="A356" s="1">
        <v>43714</v>
      </c>
      <c r="B356" s="2" t="s">
        <v>0</v>
      </c>
      <c r="C356" s="2" t="s">
        <v>24</v>
      </c>
      <c r="D356" s="18" t="s">
        <v>277</v>
      </c>
      <c r="E356" s="3">
        <f>7766+4440</f>
        <v>12206</v>
      </c>
      <c r="F356" s="3"/>
      <c r="G356" s="4" t="s">
        <v>263</v>
      </c>
    </row>
    <row r="357" spans="1:7" s="5" customFormat="1" x14ac:dyDescent="0.3">
      <c r="A357" s="1">
        <v>43714</v>
      </c>
      <c r="B357" s="2" t="s">
        <v>22</v>
      </c>
      <c r="C357" s="2" t="s">
        <v>24</v>
      </c>
      <c r="D357" s="18" t="s">
        <v>277</v>
      </c>
      <c r="E357" s="3">
        <v>13215</v>
      </c>
      <c r="F357" s="3"/>
      <c r="G357" s="4" t="s">
        <v>263</v>
      </c>
    </row>
    <row r="358" spans="1:7" s="5" customFormat="1" x14ac:dyDescent="0.3">
      <c r="A358" s="1">
        <v>43714</v>
      </c>
      <c r="B358" s="2" t="s">
        <v>0</v>
      </c>
      <c r="C358" s="2" t="s">
        <v>24</v>
      </c>
      <c r="D358" s="18" t="s">
        <v>277</v>
      </c>
      <c r="E358" s="3">
        <f>560+17720+2000+150</f>
        <v>20430</v>
      </c>
      <c r="F358" s="3"/>
      <c r="G358" s="4" t="s">
        <v>263</v>
      </c>
    </row>
    <row r="359" spans="1:7" s="5" customFormat="1" x14ac:dyDescent="0.3">
      <c r="A359" s="1">
        <v>43714</v>
      </c>
      <c r="B359" s="2" t="s">
        <v>4</v>
      </c>
      <c r="C359" s="2" t="s">
        <v>24</v>
      </c>
      <c r="D359" s="18" t="s">
        <v>277</v>
      </c>
      <c r="E359" s="3">
        <v>14840</v>
      </c>
      <c r="F359" s="3"/>
      <c r="G359" s="4" t="s">
        <v>263</v>
      </c>
    </row>
    <row r="360" spans="1:7" s="5" customFormat="1" x14ac:dyDescent="0.3">
      <c r="A360" s="1">
        <v>43719</v>
      </c>
      <c r="B360" s="2" t="s">
        <v>22</v>
      </c>
      <c r="C360" s="2" t="s">
        <v>24</v>
      </c>
      <c r="D360" s="18" t="s">
        <v>48</v>
      </c>
      <c r="E360" s="3">
        <v>4600</v>
      </c>
      <c r="F360" s="3"/>
      <c r="G360" s="4" t="s">
        <v>263</v>
      </c>
    </row>
    <row r="361" spans="1:7" s="5" customFormat="1" x14ac:dyDescent="0.3">
      <c r="A361" s="1">
        <v>43719</v>
      </c>
      <c r="B361" s="2" t="s">
        <v>22</v>
      </c>
      <c r="C361" s="2" t="s">
        <v>24</v>
      </c>
      <c r="D361" s="18" t="s">
        <v>173</v>
      </c>
      <c r="E361" s="3">
        <v>9610</v>
      </c>
      <c r="F361" s="3"/>
      <c r="G361" s="4" t="s">
        <v>263</v>
      </c>
    </row>
    <row r="362" spans="1:7" s="5" customFormat="1" x14ac:dyDescent="0.3">
      <c r="A362" s="1">
        <v>43719</v>
      </c>
      <c r="B362" s="2" t="s">
        <v>22</v>
      </c>
      <c r="C362" s="2" t="s">
        <v>24</v>
      </c>
      <c r="D362" s="18" t="s">
        <v>173</v>
      </c>
      <c r="E362" s="3">
        <v>1740</v>
      </c>
      <c r="F362" s="3"/>
      <c r="G362" s="4" t="s">
        <v>263</v>
      </c>
    </row>
    <row r="363" spans="1:7" s="5" customFormat="1" x14ac:dyDescent="0.3">
      <c r="A363" s="1">
        <v>43720</v>
      </c>
      <c r="B363" s="2" t="s">
        <v>22</v>
      </c>
      <c r="C363" s="2" t="s">
        <v>24</v>
      </c>
      <c r="D363" s="18" t="s">
        <v>173</v>
      </c>
      <c r="E363" s="3">
        <v>1800</v>
      </c>
      <c r="F363" s="3"/>
      <c r="G363" s="4" t="s">
        <v>263</v>
      </c>
    </row>
    <row r="364" spans="1:7" s="5" customFormat="1" x14ac:dyDescent="0.3">
      <c r="A364" s="1">
        <v>43720</v>
      </c>
      <c r="B364" s="2" t="s">
        <v>13</v>
      </c>
      <c r="C364" s="2" t="s">
        <v>24</v>
      </c>
      <c r="D364" s="18" t="s">
        <v>173</v>
      </c>
      <c r="E364" s="3">
        <f>660+1995</f>
        <v>2655</v>
      </c>
      <c r="F364" s="3"/>
      <c r="G364" s="4" t="s">
        <v>263</v>
      </c>
    </row>
    <row r="365" spans="1:7" s="5" customFormat="1" x14ac:dyDescent="0.3">
      <c r="A365" s="1">
        <v>43720</v>
      </c>
      <c r="B365" s="2" t="s">
        <v>179</v>
      </c>
      <c r="C365" s="2" t="s">
        <v>24</v>
      </c>
      <c r="D365" s="18" t="s">
        <v>173</v>
      </c>
      <c r="E365" s="3">
        <f>350+475+1080</f>
        <v>1905</v>
      </c>
      <c r="F365" s="3"/>
      <c r="G365" s="4" t="s">
        <v>263</v>
      </c>
    </row>
    <row r="366" spans="1:7" s="5" customFormat="1" x14ac:dyDescent="0.3">
      <c r="A366" s="1">
        <v>43720</v>
      </c>
      <c r="B366" s="2" t="s">
        <v>10</v>
      </c>
      <c r="C366" s="2" t="s">
        <v>24</v>
      </c>
      <c r="D366" s="18" t="s">
        <v>278</v>
      </c>
      <c r="E366" s="3">
        <v>260</v>
      </c>
      <c r="F366" s="3"/>
      <c r="G366" s="4" t="s">
        <v>263</v>
      </c>
    </row>
    <row r="367" spans="1:7" s="5" customFormat="1" x14ac:dyDescent="0.3">
      <c r="A367" s="1">
        <v>43720</v>
      </c>
      <c r="B367" s="2" t="s">
        <v>22</v>
      </c>
      <c r="C367" s="2" t="s">
        <v>24</v>
      </c>
      <c r="D367" s="18" t="s">
        <v>168</v>
      </c>
      <c r="E367" s="3">
        <v>750</v>
      </c>
      <c r="F367" s="3"/>
      <c r="G367" s="4" t="s">
        <v>263</v>
      </c>
    </row>
    <row r="368" spans="1:7" s="5" customFormat="1" x14ac:dyDescent="0.3">
      <c r="A368" s="1">
        <v>43720</v>
      </c>
      <c r="B368" s="2" t="s">
        <v>179</v>
      </c>
      <c r="C368" s="2" t="s">
        <v>24</v>
      </c>
      <c r="D368" s="18" t="s">
        <v>279</v>
      </c>
      <c r="E368" s="3">
        <v>11900</v>
      </c>
      <c r="F368" s="3"/>
      <c r="G368" s="4" t="s">
        <v>263</v>
      </c>
    </row>
    <row r="369" spans="1:7" s="5" customFormat="1" x14ac:dyDescent="0.3">
      <c r="A369" s="1">
        <v>43720</v>
      </c>
      <c r="B369" s="2" t="s">
        <v>179</v>
      </c>
      <c r="C369" s="2" t="s">
        <v>131</v>
      </c>
      <c r="D369" s="18" t="s">
        <v>45</v>
      </c>
      <c r="E369" s="3">
        <v>3000</v>
      </c>
      <c r="F369" s="3"/>
      <c r="G369" s="4" t="s">
        <v>263</v>
      </c>
    </row>
    <row r="370" spans="1:7" s="5" customFormat="1" x14ac:dyDescent="0.3">
      <c r="A370" s="1">
        <v>43720</v>
      </c>
      <c r="B370" s="2" t="s">
        <v>0</v>
      </c>
      <c r="C370" s="2" t="s">
        <v>44</v>
      </c>
      <c r="D370" s="18" t="s">
        <v>45</v>
      </c>
      <c r="E370" s="3">
        <v>1760</v>
      </c>
      <c r="F370" s="3"/>
      <c r="G370" s="4" t="s">
        <v>263</v>
      </c>
    </row>
    <row r="371" spans="1:7" s="5" customFormat="1" x14ac:dyDescent="0.3">
      <c r="A371" s="1">
        <v>43722</v>
      </c>
      <c r="B371" s="2" t="s">
        <v>22</v>
      </c>
      <c r="C371" s="2" t="s">
        <v>24</v>
      </c>
      <c r="D371" s="18" t="s">
        <v>280</v>
      </c>
      <c r="E371" s="3">
        <v>2800</v>
      </c>
      <c r="F371" s="3"/>
      <c r="G371" s="4" t="s">
        <v>263</v>
      </c>
    </row>
    <row r="372" spans="1:7" s="5" customFormat="1" x14ac:dyDescent="0.3">
      <c r="A372" s="1">
        <v>43724</v>
      </c>
      <c r="B372" s="2" t="s">
        <v>0</v>
      </c>
      <c r="C372" s="2" t="s">
        <v>24</v>
      </c>
      <c r="D372" s="18" t="s">
        <v>173</v>
      </c>
      <c r="E372" s="3">
        <v>5945</v>
      </c>
      <c r="F372" s="3"/>
      <c r="G372" s="4" t="s">
        <v>263</v>
      </c>
    </row>
    <row r="373" spans="1:7" s="5" customFormat="1" x14ac:dyDescent="0.3">
      <c r="A373" s="1">
        <v>43724</v>
      </c>
      <c r="B373" s="2" t="s">
        <v>41</v>
      </c>
      <c r="C373" s="2" t="s">
        <v>281</v>
      </c>
      <c r="D373" s="18" t="s">
        <v>45</v>
      </c>
      <c r="E373" s="3">
        <v>1000</v>
      </c>
      <c r="F373" s="3"/>
      <c r="G373" s="4" t="s">
        <v>263</v>
      </c>
    </row>
    <row r="374" spans="1:7" s="5" customFormat="1" x14ac:dyDescent="0.3">
      <c r="A374" s="1">
        <v>43724</v>
      </c>
      <c r="B374" s="2" t="s">
        <v>4</v>
      </c>
      <c r="C374" s="2" t="s">
        <v>76</v>
      </c>
      <c r="D374" s="18" t="s">
        <v>45</v>
      </c>
      <c r="E374" s="3">
        <v>10000</v>
      </c>
      <c r="F374" s="3"/>
      <c r="G374" s="4" t="s">
        <v>263</v>
      </c>
    </row>
    <row r="375" spans="1:7" s="5" customFormat="1" x14ac:dyDescent="0.3">
      <c r="A375" s="1">
        <v>43725</v>
      </c>
      <c r="B375" s="2" t="s">
        <v>0</v>
      </c>
      <c r="C375" s="2" t="s">
        <v>24</v>
      </c>
      <c r="D375" s="18" t="s">
        <v>282</v>
      </c>
      <c r="E375" s="3">
        <f>3750+450+7142+2880+1300+2600+500</f>
        <v>18622</v>
      </c>
      <c r="F375" s="3"/>
      <c r="G375" s="4" t="s">
        <v>263</v>
      </c>
    </row>
    <row r="376" spans="1:7" s="5" customFormat="1" x14ac:dyDescent="0.3">
      <c r="A376" s="1">
        <v>43725</v>
      </c>
      <c r="B376" s="2" t="s">
        <v>4</v>
      </c>
      <c r="C376" s="2" t="s">
        <v>24</v>
      </c>
      <c r="D376" s="18" t="s">
        <v>283</v>
      </c>
      <c r="E376" s="3">
        <v>400</v>
      </c>
      <c r="F376" s="3"/>
      <c r="G376" s="4" t="s">
        <v>263</v>
      </c>
    </row>
    <row r="377" spans="1:7" s="5" customFormat="1" x14ac:dyDescent="0.3">
      <c r="A377" s="1">
        <v>43725</v>
      </c>
      <c r="B377" s="2" t="s">
        <v>10</v>
      </c>
      <c r="C377" s="2" t="s">
        <v>171</v>
      </c>
      <c r="D377" s="18" t="s">
        <v>284</v>
      </c>
      <c r="E377" s="3">
        <v>1150</v>
      </c>
      <c r="F377" s="3"/>
      <c r="G377" s="4" t="s">
        <v>263</v>
      </c>
    </row>
    <row r="378" spans="1:7" s="5" customFormat="1" x14ac:dyDescent="0.3">
      <c r="A378" s="1">
        <v>43725</v>
      </c>
      <c r="B378" s="2" t="s">
        <v>4</v>
      </c>
      <c r="C378" s="2" t="s">
        <v>24</v>
      </c>
      <c r="D378" s="18" t="s">
        <v>188</v>
      </c>
      <c r="E378" s="3">
        <v>12565</v>
      </c>
      <c r="F378" s="3"/>
      <c r="G378" s="4" t="s">
        <v>263</v>
      </c>
    </row>
    <row r="379" spans="1:7" s="5" customFormat="1" x14ac:dyDescent="0.3">
      <c r="A379" s="1">
        <v>43726</v>
      </c>
      <c r="B379" s="2" t="s">
        <v>179</v>
      </c>
      <c r="C379" s="2" t="s">
        <v>24</v>
      </c>
      <c r="D379" s="18" t="s">
        <v>173</v>
      </c>
      <c r="E379" s="3">
        <v>5610</v>
      </c>
      <c r="F379" s="3"/>
      <c r="G379" s="4" t="s">
        <v>263</v>
      </c>
    </row>
    <row r="380" spans="1:7" s="5" customFormat="1" ht="27.6" x14ac:dyDescent="0.3">
      <c r="A380" s="1">
        <v>43727</v>
      </c>
      <c r="B380" s="2" t="s">
        <v>0</v>
      </c>
      <c r="C380" s="2" t="s">
        <v>24</v>
      </c>
      <c r="D380" s="18" t="s">
        <v>285</v>
      </c>
      <c r="E380" s="3">
        <v>54044</v>
      </c>
      <c r="F380" s="3"/>
      <c r="G380" s="4" t="s">
        <v>263</v>
      </c>
    </row>
    <row r="381" spans="1:7" s="5" customFormat="1" ht="27.6" x14ac:dyDescent="0.3">
      <c r="A381" s="1">
        <v>43727</v>
      </c>
      <c r="B381" s="2" t="s">
        <v>179</v>
      </c>
      <c r="C381" s="2" t="s">
        <v>24</v>
      </c>
      <c r="D381" s="18" t="s">
        <v>286</v>
      </c>
      <c r="E381" s="3">
        <v>12924</v>
      </c>
      <c r="F381" s="3"/>
      <c r="G381" s="4" t="s">
        <v>263</v>
      </c>
    </row>
    <row r="382" spans="1:7" s="5" customFormat="1" ht="27.6" x14ac:dyDescent="0.3">
      <c r="A382" s="1">
        <v>43727</v>
      </c>
      <c r="B382" s="2" t="s">
        <v>5</v>
      </c>
      <c r="C382" s="2" t="s">
        <v>24</v>
      </c>
      <c r="D382" s="18" t="s">
        <v>287</v>
      </c>
      <c r="E382" s="3">
        <v>39600</v>
      </c>
      <c r="F382" s="3"/>
      <c r="G382" s="4" t="s">
        <v>263</v>
      </c>
    </row>
    <row r="383" spans="1:7" s="5" customFormat="1" x14ac:dyDescent="0.3">
      <c r="A383" s="1">
        <v>43727</v>
      </c>
      <c r="B383" s="2" t="s">
        <v>13</v>
      </c>
      <c r="C383" s="2" t="s">
        <v>1</v>
      </c>
      <c r="D383" s="18" t="s">
        <v>288</v>
      </c>
      <c r="E383" s="3">
        <v>7440</v>
      </c>
      <c r="F383" s="3"/>
      <c r="G383" s="4" t="s">
        <v>263</v>
      </c>
    </row>
    <row r="384" spans="1:7" s="5" customFormat="1" x14ac:dyDescent="0.3">
      <c r="A384" s="1">
        <v>43728</v>
      </c>
      <c r="B384" s="2" t="s">
        <v>22</v>
      </c>
      <c r="C384" s="2" t="s">
        <v>24</v>
      </c>
      <c r="D384" s="18" t="s">
        <v>45</v>
      </c>
      <c r="E384" s="3">
        <v>1600</v>
      </c>
      <c r="F384" s="3"/>
      <c r="G384" s="4" t="s">
        <v>263</v>
      </c>
    </row>
    <row r="385" spans="1:7" s="5" customFormat="1" x14ac:dyDescent="0.3">
      <c r="A385" s="1">
        <v>43728</v>
      </c>
      <c r="B385" s="2" t="s">
        <v>271</v>
      </c>
      <c r="C385" s="2" t="s">
        <v>33</v>
      </c>
      <c r="D385" s="18" t="s">
        <v>45</v>
      </c>
      <c r="E385" s="3">
        <v>1120</v>
      </c>
      <c r="F385" s="3"/>
      <c r="G385" s="4" t="s">
        <v>263</v>
      </c>
    </row>
    <row r="386" spans="1:7" s="5" customFormat="1" ht="27.6" x14ac:dyDescent="0.3">
      <c r="A386" s="1">
        <v>43728</v>
      </c>
      <c r="B386" s="2" t="s">
        <v>179</v>
      </c>
      <c r="C386" s="2" t="s">
        <v>24</v>
      </c>
      <c r="D386" s="18" t="s">
        <v>289</v>
      </c>
      <c r="E386" s="3">
        <v>29187</v>
      </c>
      <c r="F386" s="3"/>
      <c r="G386" s="4" t="s">
        <v>263</v>
      </c>
    </row>
    <row r="387" spans="1:7" s="5" customFormat="1" x14ac:dyDescent="0.3">
      <c r="A387" s="1">
        <v>43728</v>
      </c>
      <c r="B387" s="2" t="s">
        <v>0</v>
      </c>
      <c r="C387" s="2" t="s">
        <v>24</v>
      </c>
      <c r="D387" s="18" t="s">
        <v>290</v>
      </c>
      <c r="E387" s="3">
        <v>19643</v>
      </c>
      <c r="F387" s="3"/>
      <c r="G387" s="4" t="s">
        <v>263</v>
      </c>
    </row>
    <row r="388" spans="1:7" s="5" customFormat="1" ht="27.6" x14ac:dyDescent="0.3">
      <c r="A388" s="1">
        <v>43729</v>
      </c>
      <c r="B388" s="2" t="s">
        <v>0</v>
      </c>
      <c r="C388" s="2" t="s">
        <v>24</v>
      </c>
      <c r="D388" s="18" t="s">
        <v>291</v>
      </c>
      <c r="E388" s="3">
        <v>11000</v>
      </c>
      <c r="F388" s="3"/>
      <c r="G388" s="4" t="s">
        <v>263</v>
      </c>
    </row>
    <row r="389" spans="1:7" s="5" customFormat="1" x14ac:dyDescent="0.3">
      <c r="A389" s="1">
        <v>43729</v>
      </c>
      <c r="B389" s="2" t="s">
        <v>179</v>
      </c>
      <c r="C389" s="2" t="s">
        <v>24</v>
      </c>
      <c r="D389" s="18" t="s">
        <v>173</v>
      </c>
      <c r="E389" s="3">
        <v>2660</v>
      </c>
      <c r="F389" s="3"/>
      <c r="G389" s="4" t="s">
        <v>263</v>
      </c>
    </row>
    <row r="390" spans="1:7" s="5" customFormat="1" x14ac:dyDescent="0.3">
      <c r="A390" s="1">
        <v>43729</v>
      </c>
      <c r="B390" s="2" t="s">
        <v>22</v>
      </c>
      <c r="C390" s="2" t="s">
        <v>33</v>
      </c>
      <c r="D390" s="18"/>
      <c r="E390" s="3">
        <v>720</v>
      </c>
      <c r="F390" s="3"/>
      <c r="G390" s="4" t="s">
        <v>263</v>
      </c>
    </row>
    <row r="391" spans="1:7" s="5" customFormat="1" x14ac:dyDescent="0.3">
      <c r="A391" s="1">
        <v>43733</v>
      </c>
      <c r="B391" s="2" t="s">
        <v>8</v>
      </c>
      <c r="C391" s="2" t="s">
        <v>39</v>
      </c>
      <c r="D391" s="18" t="s">
        <v>292</v>
      </c>
      <c r="E391" s="3">
        <v>11360</v>
      </c>
      <c r="F391" s="3"/>
      <c r="G391" s="4" t="s">
        <v>263</v>
      </c>
    </row>
    <row r="392" spans="1:7" s="5" customFormat="1" x14ac:dyDescent="0.3">
      <c r="A392" s="1">
        <v>43733</v>
      </c>
      <c r="B392" s="2" t="s">
        <v>293</v>
      </c>
      <c r="C392" s="2" t="s">
        <v>294</v>
      </c>
      <c r="D392" s="18" t="s">
        <v>295</v>
      </c>
      <c r="E392" s="3">
        <v>12000</v>
      </c>
      <c r="F392" s="3"/>
      <c r="G392" s="4" t="s">
        <v>263</v>
      </c>
    </row>
    <row r="393" spans="1:7" s="5" customFormat="1" x14ac:dyDescent="0.3">
      <c r="A393" s="1">
        <v>43734</v>
      </c>
      <c r="B393" s="2" t="s">
        <v>22</v>
      </c>
      <c r="C393" s="2" t="s">
        <v>33</v>
      </c>
      <c r="D393" s="18"/>
      <c r="E393" s="3">
        <v>240</v>
      </c>
      <c r="F393" s="3"/>
      <c r="G393" s="4" t="s">
        <v>263</v>
      </c>
    </row>
    <row r="394" spans="1:7" s="5" customFormat="1" x14ac:dyDescent="0.3">
      <c r="A394" s="1">
        <v>43734</v>
      </c>
      <c r="B394" s="2" t="s">
        <v>22</v>
      </c>
      <c r="C394" s="2" t="s">
        <v>33</v>
      </c>
      <c r="D394" s="18" t="s">
        <v>296</v>
      </c>
      <c r="E394" s="3">
        <v>2640</v>
      </c>
      <c r="F394" s="3"/>
      <c r="G394" s="4" t="s">
        <v>263</v>
      </c>
    </row>
    <row r="395" spans="1:7" s="5" customFormat="1" x14ac:dyDescent="0.3">
      <c r="A395" s="1">
        <v>43734</v>
      </c>
      <c r="B395" s="2" t="s">
        <v>0</v>
      </c>
      <c r="C395" s="2" t="s">
        <v>275</v>
      </c>
      <c r="D395" s="18" t="s">
        <v>167</v>
      </c>
      <c r="E395" s="3">
        <v>5000</v>
      </c>
      <c r="F395" s="3"/>
      <c r="G395" s="4" t="s">
        <v>263</v>
      </c>
    </row>
    <row r="396" spans="1:7" s="5" customFormat="1" x14ac:dyDescent="0.3">
      <c r="A396" s="1">
        <v>43734</v>
      </c>
      <c r="B396" s="2" t="s">
        <v>5</v>
      </c>
      <c r="C396" s="2" t="s">
        <v>275</v>
      </c>
      <c r="D396" s="18" t="s">
        <v>167</v>
      </c>
      <c r="E396" s="3">
        <v>5100</v>
      </c>
      <c r="F396" s="3"/>
      <c r="G396" s="4" t="s">
        <v>263</v>
      </c>
    </row>
    <row r="397" spans="1:7" s="5" customFormat="1" x14ac:dyDescent="0.3">
      <c r="A397" s="1">
        <v>43734</v>
      </c>
      <c r="B397" s="2" t="s">
        <v>10</v>
      </c>
      <c r="C397" s="2" t="s">
        <v>171</v>
      </c>
      <c r="D397" s="18" t="s">
        <v>297</v>
      </c>
      <c r="E397" s="3">
        <v>120</v>
      </c>
      <c r="F397" s="3"/>
      <c r="G397" s="4" t="s">
        <v>263</v>
      </c>
    </row>
    <row r="398" spans="1:7" s="5" customFormat="1" x14ac:dyDescent="0.3">
      <c r="A398" s="1">
        <v>43734</v>
      </c>
      <c r="B398" s="2" t="s">
        <v>8</v>
      </c>
      <c r="C398" s="2" t="s">
        <v>196</v>
      </c>
      <c r="D398" s="18" t="s">
        <v>45</v>
      </c>
      <c r="E398" s="3">
        <v>600</v>
      </c>
      <c r="F398" s="3"/>
      <c r="G398" s="4" t="s">
        <v>263</v>
      </c>
    </row>
    <row r="399" spans="1:7" s="5" customFormat="1" x14ac:dyDescent="0.3">
      <c r="A399" s="1">
        <v>43734</v>
      </c>
      <c r="B399" s="2" t="s">
        <v>0</v>
      </c>
      <c r="C399" s="2" t="s">
        <v>275</v>
      </c>
      <c r="D399" s="18" t="s">
        <v>2</v>
      </c>
      <c r="E399" s="3">
        <v>1000</v>
      </c>
      <c r="F399" s="3"/>
      <c r="G399" s="4" t="s">
        <v>263</v>
      </c>
    </row>
    <row r="400" spans="1:7" s="5" customFormat="1" x14ac:dyDescent="0.3">
      <c r="A400" s="1">
        <v>43734</v>
      </c>
      <c r="B400" s="2" t="s">
        <v>0</v>
      </c>
      <c r="C400" s="2" t="s">
        <v>24</v>
      </c>
      <c r="D400" s="18" t="s">
        <v>298</v>
      </c>
      <c r="E400" s="3">
        <v>22400</v>
      </c>
      <c r="F400" s="3"/>
      <c r="G400" s="4" t="s">
        <v>263</v>
      </c>
    </row>
    <row r="401" spans="1:8" s="5" customFormat="1" x14ac:dyDescent="0.3">
      <c r="A401" s="1">
        <v>43735</v>
      </c>
      <c r="B401" s="2" t="s">
        <v>0</v>
      </c>
      <c r="C401" s="2" t="s">
        <v>24</v>
      </c>
      <c r="D401" s="18" t="s">
        <v>299</v>
      </c>
      <c r="E401" s="3">
        <v>15920</v>
      </c>
      <c r="F401" s="3"/>
      <c r="G401" s="4" t="s">
        <v>263</v>
      </c>
    </row>
    <row r="402" spans="1:8" s="5" customFormat="1" ht="27.6" x14ac:dyDescent="0.3">
      <c r="A402" s="1">
        <v>43738</v>
      </c>
      <c r="B402" s="2" t="s">
        <v>0</v>
      </c>
      <c r="C402" s="2" t="s">
        <v>24</v>
      </c>
      <c r="D402" s="18" t="s">
        <v>300</v>
      </c>
      <c r="E402" s="3">
        <v>6406</v>
      </c>
      <c r="F402" s="3"/>
      <c r="G402" s="4" t="s">
        <v>263</v>
      </c>
    </row>
    <row r="403" spans="1:8" s="5" customFormat="1" x14ac:dyDescent="0.3">
      <c r="A403" s="1">
        <v>43738</v>
      </c>
      <c r="B403" s="2" t="s">
        <v>179</v>
      </c>
      <c r="C403" s="2" t="s">
        <v>33</v>
      </c>
      <c r="D403" s="18" t="s">
        <v>45</v>
      </c>
      <c r="E403" s="3">
        <v>450</v>
      </c>
      <c r="F403" s="3"/>
      <c r="G403" s="4" t="s">
        <v>263</v>
      </c>
    </row>
    <row r="404" spans="1:8" s="5" customFormat="1" x14ac:dyDescent="0.3">
      <c r="A404" s="1">
        <v>43738</v>
      </c>
      <c r="B404" s="2" t="s">
        <v>22</v>
      </c>
      <c r="C404" s="2" t="s">
        <v>24</v>
      </c>
      <c r="D404" s="18"/>
      <c r="E404" s="3">
        <v>330</v>
      </c>
      <c r="F404" s="3"/>
      <c r="G404" s="4" t="s">
        <v>263</v>
      </c>
    </row>
    <row r="405" spans="1:8" s="5" customFormat="1" x14ac:dyDescent="0.3">
      <c r="A405" s="1">
        <v>43738</v>
      </c>
      <c r="B405" s="2" t="s">
        <v>10</v>
      </c>
      <c r="C405" s="2" t="s">
        <v>171</v>
      </c>
      <c r="D405" s="18" t="s">
        <v>204</v>
      </c>
      <c r="E405" s="3">
        <v>38769</v>
      </c>
      <c r="F405" s="3"/>
      <c r="G405" s="4" t="s">
        <v>263</v>
      </c>
    </row>
    <row r="406" spans="1:8" s="12" customFormat="1" ht="27.6" x14ac:dyDescent="0.3">
      <c r="A406" s="6">
        <v>43710</v>
      </c>
      <c r="B406" s="7" t="s">
        <v>16</v>
      </c>
      <c r="C406" s="7" t="s">
        <v>301</v>
      </c>
      <c r="D406" s="8" t="s">
        <v>302</v>
      </c>
      <c r="E406" s="9">
        <v>40000</v>
      </c>
      <c r="F406" s="9"/>
      <c r="G406" s="10" t="s">
        <v>263</v>
      </c>
      <c r="H406" s="11"/>
    </row>
    <row r="407" spans="1:8" s="12" customFormat="1" ht="27.6" x14ac:dyDescent="0.3">
      <c r="A407" s="6">
        <v>43711</v>
      </c>
      <c r="B407" s="7" t="s">
        <v>4</v>
      </c>
      <c r="C407" s="7" t="s">
        <v>82</v>
      </c>
      <c r="D407" s="8" t="s">
        <v>303</v>
      </c>
      <c r="E407" s="9">
        <v>852222</v>
      </c>
      <c r="F407" s="9"/>
      <c r="G407" s="10" t="s">
        <v>263</v>
      </c>
      <c r="H407" s="11"/>
    </row>
    <row r="408" spans="1:8" s="12" customFormat="1" ht="27.6" x14ac:dyDescent="0.3">
      <c r="A408" s="6">
        <v>43711</v>
      </c>
      <c r="B408" s="7" t="s">
        <v>4</v>
      </c>
      <c r="C408" s="7" t="s">
        <v>82</v>
      </c>
      <c r="D408" s="8" t="s">
        <v>303</v>
      </c>
      <c r="E408" s="9">
        <v>850000</v>
      </c>
      <c r="F408" s="9"/>
      <c r="G408" s="10" t="s">
        <v>263</v>
      </c>
      <c r="H408" s="11"/>
    </row>
    <row r="409" spans="1:8" s="12" customFormat="1" x14ac:dyDescent="0.3">
      <c r="A409" s="6">
        <v>43712</v>
      </c>
      <c r="B409" s="7" t="s">
        <v>4</v>
      </c>
      <c r="C409" s="7" t="s">
        <v>304</v>
      </c>
      <c r="D409" s="8" t="s">
        <v>305</v>
      </c>
      <c r="E409" s="9">
        <v>300000</v>
      </c>
      <c r="F409" s="9"/>
      <c r="G409" s="10" t="s">
        <v>263</v>
      </c>
      <c r="H409" s="11"/>
    </row>
    <row r="410" spans="1:8" s="12" customFormat="1" x14ac:dyDescent="0.3">
      <c r="A410" s="6">
        <v>43712</v>
      </c>
      <c r="B410" s="7" t="s">
        <v>4</v>
      </c>
      <c r="C410" s="7" t="s">
        <v>304</v>
      </c>
      <c r="D410" s="8" t="s">
        <v>305</v>
      </c>
      <c r="E410" s="9">
        <v>300000</v>
      </c>
      <c r="F410" s="9"/>
      <c r="G410" s="10" t="s">
        <v>263</v>
      </c>
      <c r="H410" s="11"/>
    </row>
    <row r="411" spans="1:8" s="12" customFormat="1" x14ac:dyDescent="0.3">
      <c r="A411" s="6">
        <v>43712</v>
      </c>
      <c r="B411" s="7" t="s">
        <v>4</v>
      </c>
      <c r="C411" s="7" t="s">
        <v>304</v>
      </c>
      <c r="D411" s="8" t="s">
        <v>305</v>
      </c>
      <c r="E411" s="9">
        <v>300000</v>
      </c>
      <c r="F411" s="9"/>
      <c r="G411" s="10" t="s">
        <v>263</v>
      </c>
      <c r="H411" s="11"/>
    </row>
    <row r="412" spans="1:8" s="12" customFormat="1" x14ac:dyDescent="0.3">
      <c r="A412" s="6">
        <v>43712</v>
      </c>
      <c r="B412" s="7" t="s">
        <v>4</v>
      </c>
      <c r="C412" s="7" t="s">
        <v>304</v>
      </c>
      <c r="D412" s="8" t="s">
        <v>305</v>
      </c>
      <c r="E412" s="9">
        <v>300000</v>
      </c>
      <c r="F412" s="9"/>
      <c r="G412" s="10" t="s">
        <v>263</v>
      </c>
      <c r="H412" s="11"/>
    </row>
    <row r="413" spans="1:8" s="12" customFormat="1" x14ac:dyDescent="0.3">
      <c r="A413" s="6">
        <v>43712</v>
      </c>
      <c r="B413" s="7" t="s">
        <v>0</v>
      </c>
      <c r="C413" s="7" t="s">
        <v>111</v>
      </c>
      <c r="D413" s="8" t="s">
        <v>306</v>
      </c>
      <c r="E413" s="9">
        <v>100000</v>
      </c>
      <c r="F413" s="9"/>
      <c r="G413" s="10" t="s">
        <v>263</v>
      </c>
      <c r="H413" s="11"/>
    </row>
    <row r="414" spans="1:8" s="12" customFormat="1" x14ac:dyDescent="0.3">
      <c r="A414" s="6">
        <v>43712</v>
      </c>
      <c r="B414" s="7" t="s">
        <v>5</v>
      </c>
      <c r="C414" s="22" t="s">
        <v>208</v>
      </c>
      <c r="D414" s="23" t="s">
        <v>307</v>
      </c>
      <c r="E414" s="9">
        <v>80000</v>
      </c>
      <c r="F414" s="9"/>
      <c r="G414" s="10" t="s">
        <v>263</v>
      </c>
      <c r="H414" s="11"/>
    </row>
    <row r="415" spans="1:8" s="12" customFormat="1" x14ac:dyDescent="0.3">
      <c r="A415" s="6">
        <v>43713</v>
      </c>
      <c r="B415" s="7" t="s">
        <v>22</v>
      </c>
      <c r="C415" s="7" t="s">
        <v>89</v>
      </c>
      <c r="D415" s="8" t="s">
        <v>308</v>
      </c>
      <c r="E415" s="9">
        <v>64975</v>
      </c>
      <c r="F415" s="9"/>
      <c r="G415" s="10" t="s">
        <v>263</v>
      </c>
      <c r="H415" s="11"/>
    </row>
    <row r="416" spans="1:8" s="12" customFormat="1" ht="27.6" x14ac:dyDescent="0.3">
      <c r="A416" s="6">
        <v>43714</v>
      </c>
      <c r="B416" s="7" t="s">
        <v>4</v>
      </c>
      <c r="C416" s="7" t="s">
        <v>309</v>
      </c>
      <c r="D416" s="8" t="s">
        <v>310</v>
      </c>
      <c r="E416" s="9">
        <v>10000</v>
      </c>
      <c r="F416" s="9"/>
      <c r="G416" s="10" t="s">
        <v>263</v>
      </c>
      <c r="H416" s="11"/>
    </row>
    <row r="417" spans="1:8" s="12" customFormat="1" x14ac:dyDescent="0.3">
      <c r="A417" s="6">
        <v>43714</v>
      </c>
      <c r="B417" s="7" t="s">
        <v>4</v>
      </c>
      <c r="C417" s="7" t="s">
        <v>219</v>
      </c>
      <c r="D417" s="8" t="s">
        <v>311</v>
      </c>
      <c r="E417" s="9">
        <v>40000</v>
      </c>
      <c r="F417" s="9"/>
      <c r="G417" s="10" t="s">
        <v>263</v>
      </c>
      <c r="H417" s="11"/>
    </row>
    <row r="418" spans="1:8" s="12" customFormat="1" ht="27.6" x14ac:dyDescent="0.3">
      <c r="A418" s="6">
        <v>43714</v>
      </c>
      <c r="B418" s="7" t="s">
        <v>5</v>
      </c>
      <c r="C418" s="7" t="s">
        <v>86</v>
      </c>
      <c r="D418" s="8" t="s">
        <v>312</v>
      </c>
      <c r="E418" s="9">
        <v>86000</v>
      </c>
      <c r="F418" s="9"/>
      <c r="G418" s="10" t="s">
        <v>263</v>
      </c>
      <c r="H418" s="11"/>
    </row>
    <row r="419" spans="1:8" s="12" customFormat="1" ht="27.6" x14ac:dyDescent="0.3">
      <c r="A419" s="6">
        <v>43720</v>
      </c>
      <c r="B419" s="7" t="s">
        <v>16</v>
      </c>
      <c r="C419" s="7" t="s">
        <v>50</v>
      </c>
      <c r="D419" s="8" t="s">
        <v>313</v>
      </c>
      <c r="E419" s="9">
        <v>60743</v>
      </c>
      <c r="F419" s="9"/>
      <c r="G419" s="10" t="s">
        <v>263</v>
      </c>
      <c r="H419" s="11"/>
    </row>
    <row r="420" spans="1:8" s="12" customFormat="1" ht="27.6" x14ac:dyDescent="0.3">
      <c r="A420" s="6">
        <v>43720</v>
      </c>
      <c r="B420" s="7" t="s">
        <v>18</v>
      </c>
      <c r="C420" s="7" t="s">
        <v>50</v>
      </c>
      <c r="D420" s="8" t="s">
        <v>313</v>
      </c>
      <c r="E420" s="9">
        <v>12960</v>
      </c>
      <c r="F420" s="9"/>
      <c r="G420" s="10" t="s">
        <v>263</v>
      </c>
      <c r="H420" s="11"/>
    </row>
    <row r="421" spans="1:8" s="12" customFormat="1" ht="27.6" x14ac:dyDescent="0.3">
      <c r="A421" s="6">
        <v>43720</v>
      </c>
      <c r="B421" s="7" t="s">
        <v>11</v>
      </c>
      <c r="C421" s="7" t="s">
        <v>50</v>
      </c>
      <c r="D421" s="8" t="s">
        <v>313</v>
      </c>
      <c r="E421" s="9">
        <v>32760</v>
      </c>
      <c r="F421" s="9"/>
      <c r="G421" s="10" t="s">
        <v>263</v>
      </c>
      <c r="H421" s="11"/>
    </row>
    <row r="422" spans="1:8" s="12" customFormat="1" ht="27.6" x14ac:dyDescent="0.3">
      <c r="A422" s="6">
        <v>43720</v>
      </c>
      <c r="B422" s="7" t="s">
        <v>13</v>
      </c>
      <c r="C422" s="7" t="s">
        <v>50</v>
      </c>
      <c r="D422" s="8" t="s">
        <v>313</v>
      </c>
      <c r="E422" s="9">
        <v>30160</v>
      </c>
      <c r="F422" s="9"/>
      <c r="G422" s="10" t="s">
        <v>263</v>
      </c>
      <c r="H422" s="11"/>
    </row>
    <row r="423" spans="1:8" s="12" customFormat="1" ht="27.6" x14ac:dyDescent="0.3">
      <c r="A423" s="6">
        <v>43720</v>
      </c>
      <c r="B423" s="7" t="s">
        <v>179</v>
      </c>
      <c r="C423" s="7" t="s">
        <v>314</v>
      </c>
      <c r="D423" s="8" t="s">
        <v>315</v>
      </c>
      <c r="E423" s="9">
        <v>25000</v>
      </c>
      <c r="F423" s="9"/>
      <c r="G423" s="10" t="s">
        <v>263</v>
      </c>
      <c r="H423" s="11"/>
    </row>
    <row r="424" spans="1:8" s="12" customFormat="1" x14ac:dyDescent="0.3">
      <c r="A424" s="6">
        <v>43721</v>
      </c>
      <c r="B424" s="7" t="s">
        <v>4</v>
      </c>
      <c r="C424" s="7" t="s">
        <v>84</v>
      </c>
      <c r="D424" s="8" t="s">
        <v>316</v>
      </c>
      <c r="E424" s="9">
        <v>72600</v>
      </c>
      <c r="F424" s="9"/>
      <c r="G424" s="10" t="s">
        <v>263</v>
      </c>
      <c r="H424" s="11"/>
    </row>
    <row r="425" spans="1:8" s="12" customFormat="1" x14ac:dyDescent="0.3">
      <c r="A425" s="6">
        <v>43721</v>
      </c>
      <c r="B425" s="7" t="s">
        <v>179</v>
      </c>
      <c r="C425" s="7" t="s">
        <v>317</v>
      </c>
      <c r="D425" s="8" t="s">
        <v>318</v>
      </c>
      <c r="E425" s="9">
        <v>150000</v>
      </c>
      <c r="F425" s="9"/>
      <c r="G425" s="10" t="s">
        <v>263</v>
      </c>
      <c r="H425" s="11"/>
    </row>
    <row r="426" spans="1:8" s="12" customFormat="1" x14ac:dyDescent="0.3">
      <c r="A426" s="6">
        <v>43721</v>
      </c>
      <c r="B426" s="7" t="s">
        <v>8</v>
      </c>
      <c r="C426" s="7" t="s">
        <v>39</v>
      </c>
      <c r="D426" s="8" t="s">
        <v>319</v>
      </c>
      <c r="E426" s="9">
        <v>72118</v>
      </c>
      <c r="F426" s="9"/>
      <c r="G426" s="10" t="s">
        <v>263</v>
      </c>
      <c r="H426" s="11"/>
    </row>
    <row r="427" spans="1:8" s="12" customFormat="1" x14ac:dyDescent="0.3">
      <c r="A427" s="6">
        <v>43721</v>
      </c>
      <c r="B427" s="7" t="s">
        <v>8</v>
      </c>
      <c r="C427" s="7" t="s">
        <v>320</v>
      </c>
      <c r="D427" s="8" t="s">
        <v>321</v>
      </c>
      <c r="E427" s="9">
        <v>23000</v>
      </c>
      <c r="F427" s="9"/>
      <c r="G427" s="10" t="s">
        <v>263</v>
      </c>
      <c r="H427" s="11"/>
    </row>
    <row r="428" spans="1:8" s="12" customFormat="1" x14ac:dyDescent="0.3">
      <c r="A428" s="6">
        <v>43721</v>
      </c>
      <c r="B428" s="7" t="s">
        <v>5</v>
      </c>
      <c r="C428" s="7" t="s">
        <v>131</v>
      </c>
      <c r="D428" s="8" t="s">
        <v>322</v>
      </c>
      <c r="E428" s="9">
        <v>44275</v>
      </c>
      <c r="F428" s="9"/>
      <c r="G428" s="10" t="s">
        <v>263</v>
      </c>
      <c r="H428" s="11"/>
    </row>
    <row r="429" spans="1:8" s="12" customFormat="1" x14ac:dyDescent="0.3">
      <c r="A429" s="6">
        <v>43721</v>
      </c>
      <c r="B429" s="7" t="s">
        <v>4</v>
      </c>
      <c r="C429" s="7" t="s">
        <v>114</v>
      </c>
      <c r="D429" s="8" t="s">
        <v>323</v>
      </c>
      <c r="E429" s="9">
        <v>22000</v>
      </c>
      <c r="F429" s="9"/>
      <c r="G429" s="10" t="s">
        <v>263</v>
      </c>
      <c r="H429" s="11"/>
    </row>
    <row r="430" spans="1:8" s="12" customFormat="1" ht="41.4" x14ac:dyDescent="0.3">
      <c r="A430" s="6">
        <v>43721</v>
      </c>
      <c r="B430" s="7" t="s">
        <v>4</v>
      </c>
      <c r="C430" s="7" t="s">
        <v>114</v>
      </c>
      <c r="D430" s="8" t="s">
        <v>324</v>
      </c>
      <c r="E430" s="9">
        <v>167000</v>
      </c>
      <c r="F430" s="9"/>
      <c r="G430" s="10" t="s">
        <v>263</v>
      </c>
      <c r="H430" s="11"/>
    </row>
    <row r="431" spans="1:8" s="12" customFormat="1" x14ac:dyDescent="0.3">
      <c r="A431" s="6">
        <v>43721</v>
      </c>
      <c r="B431" s="7" t="s">
        <v>223</v>
      </c>
      <c r="C431" s="7" t="s">
        <v>114</v>
      </c>
      <c r="D431" s="8" t="s">
        <v>325</v>
      </c>
      <c r="E431" s="9">
        <v>-125000</v>
      </c>
      <c r="F431" s="9"/>
      <c r="G431" s="10" t="s">
        <v>263</v>
      </c>
      <c r="H431" s="11"/>
    </row>
    <row r="432" spans="1:8" s="12" customFormat="1" ht="27.6" x14ac:dyDescent="0.3">
      <c r="A432" s="6">
        <v>43721</v>
      </c>
      <c r="B432" s="7" t="s">
        <v>223</v>
      </c>
      <c r="C432" s="7" t="s">
        <v>114</v>
      </c>
      <c r="D432" s="8" t="s">
        <v>326</v>
      </c>
      <c r="E432" s="9">
        <v>58000</v>
      </c>
      <c r="F432" s="9"/>
      <c r="G432" s="10" t="s">
        <v>263</v>
      </c>
      <c r="H432" s="11"/>
    </row>
    <row r="433" spans="1:8" s="12" customFormat="1" x14ac:dyDescent="0.3">
      <c r="A433" s="6">
        <v>43724</v>
      </c>
      <c r="B433" s="7" t="s">
        <v>179</v>
      </c>
      <c r="C433" s="7" t="s">
        <v>215</v>
      </c>
      <c r="D433" s="8" t="s">
        <v>327</v>
      </c>
      <c r="E433" s="9">
        <v>75000</v>
      </c>
      <c r="F433" s="9"/>
      <c r="G433" s="10" t="s">
        <v>263</v>
      </c>
      <c r="H433" s="11"/>
    </row>
    <row r="434" spans="1:8" s="12" customFormat="1" x14ac:dyDescent="0.3">
      <c r="A434" s="6">
        <v>43724</v>
      </c>
      <c r="B434" s="7" t="s">
        <v>5</v>
      </c>
      <c r="C434" s="7" t="s">
        <v>215</v>
      </c>
      <c r="D434" s="8" t="s">
        <v>328</v>
      </c>
      <c r="E434" s="9">
        <v>100000</v>
      </c>
      <c r="F434" s="9"/>
      <c r="G434" s="10" t="s">
        <v>263</v>
      </c>
      <c r="H434" s="11"/>
    </row>
    <row r="435" spans="1:8" s="12" customFormat="1" x14ac:dyDescent="0.3">
      <c r="A435" s="6">
        <v>43724</v>
      </c>
      <c r="B435" s="7" t="s">
        <v>0</v>
      </c>
      <c r="C435" s="7" t="s">
        <v>24</v>
      </c>
      <c r="D435" s="8" t="s">
        <v>329</v>
      </c>
      <c r="E435" s="9">
        <v>29550</v>
      </c>
      <c r="F435" s="9"/>
      <c r="G435" s="10" t="s">
        <v>263</v>
      </c>
      <c r="H435" s="11"/>
    </row>
    <row r="436" spans="1:8" s="12" customFormat="1" x14ac:dyDescent="0.3">
      <c r="A436" s="6">
        <v>43726</v>
      </c>
      <c r="B436" s="7" t="s">
        <v>22</v>
      </c>
      <c r="C436" s="7" t="s">
        <v>226</v>
      </c>
      <c r="D436" s="8" t="s">
        <v>330</v>
      </c>
      <c r="E436" s="9">
        <v>90000</v>
      </c>
      <c r="F436" s="9"/>
      <c r="G436" s="10" t="s">
        <v>263</v>
      </c>
      <c r="H436" s="11"/>
    </row>
    <row r="437" spans="1:8" s="12" customFormat="1" x14ac:dyDescent="0.3">
      <c r="A437" s="6">
        <v>43726</v>
      </c>
      <c r="B437" s="7" t="s">
        <v>5</v>
      </c>
      <c r="C437" s="7" t="s">
        <v>86</v>
      </c>
      <c r="D437" s="8" t="s">
        <v>331</v>
      </c>
      <c r="E437" s="9">
        <v>43000</v>
      </c>
      <c r="F437" s="9"/>
      <c r="G437" s="10" t="s">
        <v>263</v>
      </c>
      <c r="H437" s="11"/>
    </row>
    <row r="438" spans="1:8" s="12" customFormat="1" x14ac:dyDescent="0.3">
      <c r="A438" s="6">
        <v>43728</v>
      </c>
      <c r="B438" s="7" t="s">
        <v>0</v>
      </c>
      <c r="C438" s="7" t="s">
        <v>208</v>
      </c>
      <c r="D438" s="8" t="s">
        <v>332</v>
      </c>
      <c r="E438" s="9">
        <v>16500</v>
      </c>
      <c r="F438" s="9"/>
      <c r="G438" s="10" t="s">
        <v>263</v>
      </c>
      <c r="H438" s="11"/>
    </row>
    <row r="439" spans="1:8" s="12" customFormat="1" ht="27.6" x14ac:dyDescent="0.3">
      <c r="A439" s="6">
        <v>43728</v>
      </c>
      <c r="B439" s="7" t="s">
        <v>5</v>
      </c>
      <c r="C439" s="7" t="s">
        <v>208</v>
      </c>
      <c r="D439" s="8" t="s">
        <v>333</v>
      </c>
      <c r="E439" s="9">
        <v>200000</v>
      </c>
      <c r="F439" s="9"/>
      <c r="G439" s="10" t="s">
        <v>263</v>
      </c>
      <c r="H439" s="11"/>
    </row>
    <row r="440" spans="1:8" s="12" customFormat="1" ht="27.6" x14ac:dyDescent="0.3">
      <c r="A440" s="6">
        <v>43728</v>
      </c>
      <c r="B440" s="7" t="s">
        <v>0</v>
      </c>
      <c r="C440" s="7" t="s">
        <v>208</v>
      </c>
      <c r="D440" s="8" t="s">
        <v>333</v>
      </c>
      <c r="E440" s="9">
        <v>50000</v>
      </c>
      <c r="F440" s="9"/>
      <c r="G440" s="10" t="s">
        <v>263</v>
      </c>
      <c r="H440" s="11"/>
    </row>
    <row r="441" spans="1:8" s="12" customFormat="1" ht="27.6" x14ac:dyDescent="0.3">
      <c r="A441" s="6">
        <v>43729</v>
      </c>
      <c r="B441" s="7" t="s">
        <v>4</v>
      </c>
      <c r="C441" s="7" t="s">
        <v>304</v>
      </c>
      <c r="D441" s="8" t="s">
        <v>333</v>
      </c>
      <c r="E441" s="9">
        <v>250000</v>
      </c>
      <c r="F441" s="9"/>
      <c r="G441" s="10" t="s">
        <v>263</v>
      </c>
      <c r="H441" s="11"/>
    </row>
    <row r="442" spans="1:8" s="12" customFormat="1" ht="27.6" x14ac:dyDescent="0.3">
      <c r="A442" s="6">
        <v>43729</v>
      </c>
      <c r="B442" s="7" t="s">
        <v>4</v>
      </c>
      <c r="C442" s="7" t="s">
        <v>304</v>
      </c>
      <c r="D442" s="8" t="s">
        <v>333</v>
      </c>
      <c r="E442" s="9">
        <v>250000</v>
      </c>
      <c r="F442" s="9"/>
      <c r="G442" s="10" t="s">
        <v>263</v>
      </c>
      <c r="H442" s="11"/>
    </row>
    <row r="443" spans="1:8" s="12" customFormat="1" ht="27.6" x14ac:dyDescent="0.3">
      <c r="A443" s="6">
        <v>43729</v>
      </c>
      <c r="B443" s="7" t="s">
        <v>4</v>
      </c>
      <c r="C443" s="7" t="s">
        <v>304</v>
      </c>
      <c r="D443" s="8" t="s">
        <v>333</v>
      </c>
      <c r="E443" s="9">
        <v>250000</v>
      </c>
      <c r="F443" s="9"/>
      <c r="G443" s="10" t="s">
        <v>263</v>
      </c>
      <c r="H443" s="11"/>
    </row>
    <row r="444" spans="1:8" s="12" customFormat="1" x14ac:dyDescent="0.3">
      <c r="A444" s="6">
        <v>43729</v>
      </c>
      <c r="B444" s="7" t="s">
        <v>5</v>
      </c>
      <c r="C444" s="7" t="s">
        <v>86</v>
      </c>
      <c r="D444" s="8" t="s">
        <v>334</v>
      </c>
      <c r="E444" s="9">
        <v>86000</v>
      </c>
      <c r="F444" s="9"/>
      <c r="G444" s="10" t="s">
        <v>263</v>
      </c>
      <c r="H444" s="11"/>
    </row>
    <row r="445" spans="1:8" s="12" customFormat="1" x14ac:dyDescent="0.3">
      <c r="A445" s="6">
        <v>43731</v>
      </c>
      <c r="B445" s="7" t="s">
        <v>5</v>
      </c>
      <c r="C445" s="7" t="s">
        <v>131</v>
      </c>
      <c r="D445" s="8" t="s">
        <v>270</v>
      </c>
      <c r="E445" s="9">
        <v>25000</v>
      </c>
      <c r="F445" s="9"/>
      <c r="G445" s="10" t="s">
        <v>263</v>
      </c>
      <c r="H445" s="11"/>
    </row>
    <row r="446" spans="1:8" s="12" customFormat="1" ht="27.6" x14ac:dyDescent="0.3">
      <c r="A446" s="6">
        <v>43731</v>
      </c>
      <c r="B446" s="7" t="s">
        <v>4</v>
      </c>
      <c r="C446" s="7" t="s">
        <v>335</v>
      </c>
      <c r="D446" s="8" t="s">
        <v>336</v>
      </c>
      <c r="E446" s="9">
        <v>70000</v>
      </c>
      <c r="F446" s="9"/>
      <c r="G446" s="10" t="s">
        <v>263</v>
      </c>
      <c r="H446" s="11"/>
    </row>
    <row r="447" spans="1:8" s="12" customFormat="1" x14ac:dyDescent="0.3">
      <c r="A447" s="6">
        <v>43731</v>
      </c>
      <c r="B447" s="7" t="s">
        <v>135</v>
      </c>
      <c r="C447" s="7" t="s">
        <v>201</v>
      </c>
      <c r="D447" s="8" t="s">
        <v>337</v>
      </c>
      <c r="E447" s="9">
        <v>13000</v>
      </c>
      <c r="F447" s="9"/>
      <c r="G447" s="10" t="s">
        <v>263</v>
      </c>
      <c r="H447" s="11"/>
    </row>
    <row r="448" spans="1:8" s="12" customFormat="1" ht="27.6" x14ac:dyDescent="0.3">
      <c r="A448" s="6">
        <v>43731</v>
      </c>
      <c r="B448" s="7" t="s">
        <v>4</v>
      </c>
      <c r="C448" s="7" t="s">
        <v>338</v>
      </c>
      <c r="D448" s="8" t="s">
        <v>339</v>
      </c>
      <c r="E448" s="9">
        <v>180000</v>
      </c>
      <c r="F448" s="9"/>
      <c r="G448" s="10" t="s">
        <v>263</v>
      </c>
      <c r="H448" s="11"/>
    </row>
    <row r="449" spans="1:8" s="12" customFormat="1" x14ac:dyDescent="0.3">
      <c r="A449" s="6">
        <v>43732</v>
      </c>
      <c r="B449" s="7" t="s">
        <v>293</v>
      </c>
      <c r="C449" s="7" t="s">
        <v>294</v>
      </c>
      <c r="D449" s="8" t="s">
        <v>216</v>
      </c>
      <c r="E449" s="9">
        <v>12000</v>
      </c>
      <c r="F449" s="9"/>
      <c r="G449" s="10" t="s">
        <v>263</v>
      </c>
      <c r="H449" s="11"/>
    </row>
    <row r="450" spans="1:8" s="12" customFormat="1" x14ac:dyDescent="0.3">
      <c r="A450" s="6">
        <v>43732</v>
      </c>
      <c r="B450" s="7" t="s">
        <v>179</v>
      </c>
      <c r="C450" s="7" t="s">
        <v>340</v>
      </c>
      <c r="D450" s="8" t="s">
        <v>341</v>
      </c>
      <c r="E450" s="9">
        <v>35000</v>
      </c>
      <c r="F450" s="9"/>
      <c r="G450" s="10" t="s">
        <v>263</v>
      </c>
      <c r="H450" s="11"/>
    </row>
    <row r="451" spans="1:8" s="12" customFormat="1" x14ac:dyDescent="0.3">
      <c r="A451" s="6">
        <v>43733</v>
      </c>
      <c r="B451" s="7" t="s">
        <v>0</v>
      </c>
      <c r="C451" s="7" t="s">
        <v>206</v>
      </c>
      <c r="D451" s="8" t="s">
        <v>342</v>
      </c>
      <c r="E451" s="9">
        <v>150000</v>
      </c>
      <c r="F451" s="9"/>
      <c r="G451" s="10" t="s">
        <v>263</v>
      </c>
      <c r="H451" s="11"/>
    </row>
    <row r="452" spans="1:8" s="12" customFormat="1" ht="27.6" x14ac:dyDescent="0.3">
      <c r="A452" s="6">
        <v>43733</v>
      </c>
      <c r="B452" s="7" t="s">
        <v>5</v>
      </c>
      <c r="C452" s="7" t="s">
        <v>343</v>
      </c>
      <c r="D452" s="8" t="s">
        <v>344</v>
      </c>
      <c r="E452" s="9">
        <v>51800</v>
      </c>
      <c r="F452" s="9"/>
      <c r="G452" s="10" t="s">
        <v>263</v>
      </c>
      <c r="H452" s="11"/>
    </row>
    <row r="453" spans="1:8" s="12" customFormat="1" ht="27.6" x14ac:dyDescent="0.3">
      <c r="A453" s="6">
        <v>43733</v>
      </c>
      <c r="B453" s="7" t="s">
        <v>179</v>
      </c>
      <c r="C453" s="7" t="s">
        <v>343</v>
      </c>
      <c r="D453" s="8" t="s">
        <v>345</v>
      </c>
      <c r="E453" s="9">
        <v>70000</v>
      </c>
      <c r="F453" s="9"/>
      <c r="G453" s="10" t="s">
        <v>263</v>
      </c>
      <c r="H453" s="11"/>
    </row>
    <row r="454" spans="1:8" s="12" customFormat="1" x14ac:dyDescent="0.3">
      <c r="A454" s="6">
        <v>43734</v>
      </c>
      <c r="B454" s="7" t="s">
        <v>179</v>
      </c>
      <c r="C454" s="7" t="s">
        <v>131</v>
      </c>
      <c r="D454" s="8" t="s">
        <v>346</v>
      </c>
      <c r="E454" s="9">
        <v>60000</v>
      </c>
      <c r="F454" s="9"/>
      <c r="G454" s="10" t="s">
        <v>263</v>
      </c>
      <c r="H454" s="11"/>
    </row>
    <row r="455" spans="1:8" s="12" customFormat="1" x14ac:dyDescent="0.3">
      <c r="A455" s="6">
        <v>43734</v>
      </c>
      <c r="B455" s="7" t="s">
        <v>0</v>
      </c>
      <c r="C455" s="7" t="s">
        <v>347</v>
      </c>
      <c r="D455" s="8" t="s">
        <v>348</v>
      </c>
      <c r="E455" s="9">
        <v>100000</v>
      </c>
      <c r="F455" s="9"/>
      <c r="G455" s="10" t="s">
        <v>263</v>
      </c>
      <c r="H455" s="11"/>
    </row>
    <row r="456" spans="1:8" s="12" customFormat="1" x14ac:dyDescent="0.3">
      <c r="A456" s="6">
        <v>43734</v>
      </c>
      <c r="B456" s="7" t="s">
        <v>223</v>
      </c>
      <c r="C456" s="7" t="s">
        <v>114</v>
      </c>
      <c r="D456" s="8" t="s">
        <v>349</v>
      </c>
      <c r="E456" s="9">
        <v>50000</v>
      </c>
      <c r="F456" s="9"/>
      <c r="G456" s="10" t="s">
        <v>263</v>
      </c>
      <c r="H456" s="11"/>
    </row>
    <row r="457" spans="1:8" s="12" customFormat="1" x14ac:dyDescent="0.3">
      <c r="A457" s="6">
        <v>43735</v>
      </c>
      <c r="B457" s="7" t="s">
        <v>5</v>
      </c>
      <c r="C457" s="7" t="s">
        <v>350</v>
      </c>
      <c r="D457" s="8" t="s">
        <v>351</v>
      </c>
      <c r="E457" s="9">
        <v>21000</v>
      </c>
      <c r="F457" s="9"/>
      <c r="G457" s="10" t="s">
        <v>263</v>
      </c>
      <c r="H457" s="11"/>
    </row>
    <row r="458" spans="1:8" s="12" customFormat="1" x14ac:dyDescent="0.3">
      <c r="A458" s="6">
        <v>43735</v>
      </c>
      <c r="B458" s="7" t="s">
        <v>22</v>
      </c>
      <c r="C458" s="7" t="s">
        <v>78</v>
      </c>
      <c r="D458" s="8" t="s">
        <v>352</v>
      </c>
      <c r="E458" s="9">
        <v>15800</v>
      </c>
      <c r="F458" s="9"/>
      <c r="G458" s="10" t="s">
        <v>263</v>
      </c>
      <c r="H458" s="11"/>
    </row>
    <row r="459" spans="1:8" s="12" customFormat="1" x14ac:dyDescent="0.3">
      <c r="A459" s="6">
        <v>43735</v>
      </c>
      <c r="B459" s="7" t="s">
        <v>0</v>
      </c>
      <c r="C459" s="7" t="s">
        <v>125</v>
      </c>
      <c r="D459" s="8" t="s">
        <v>353</v>
      </c>
      <c r="E459" s="9">
        <v>30000</v>
      </c>
      <c r="F459" s="9"/>
      <c r="G459" s="10" t="s">
        <v>263</v>
      </c>
      <c r="H459" s="11"/>
    </row>
    <row r="460" spans="1:8" s="12" customFormat="1" x14ac:dyDescent="0.3">
      <c r="A460" s="6">
        <v>43738</v>
      </c>
      <c r="B460" s="7" t="s">
        <v>4</v>
      </c>
      <c r="C460" s="7" t="s">
        <v>54</v>
      </c>
      <c r="D460" s="8" t="s">
        <v>45</v>
      </c>
      <c r="E460" s="9">
        <v>7000</v>
      </c>
      <c r="F460" s="9"/>
      <c r="G460" s="10" t="s">
        <v>263</v>
      </c>
      <c r="H460" s="11"/>
    </row>
    <row r="461" spans="1:8" s="12" customFormat="1" x14ac:dyDescent="0.3">
      <c r="A461" s="6">
        <v>43738</v>
      </c>
      <c r="B461" s="7" t="s">
        <v>0</v>
      </c>
      <c r="C461" s="7" t="s">
        <v>54</v>
      </c>
      <c r="D461" s="8" t="s">
        <v>45</v>
      </c>
      <c r="E461" s="9">
        <v>17000</v>
      </c>
      <c r="F461" s="9"/>
      <c r="G461" s="10" t="s">
        <v>263</v>
      </c>
      <c r="H461" s="11"/>
    </row>
    <row r="462" spans="1:8" s="12" customFormat="1" x14ac:dyDescent="0.3">
      <c r="A462" s="6">
        <v>43738</v>
      </c>
      <c r="B462" s="7" t="s">
        <v>5</v>
      </c>
      <c r="C462" s="7" t="s">
        <v>354</v>
      </c>
      <c r="D462" s="8" t="s">
        <v>355</v>
      </c>
      <c r="E462" s="9">
        <v>115000</v>
      </c>
      <c r="F462" s="9"/>
      <c r="G462" s="10" t="s">
        <v>263</v>
      </c>
      <c r="H462" s="11"/>
    </row>
    <row r="463" spans="1:8" s="12" customFormat="1" x14ac:dyDescent="0.3">
      <c r="A463" s="6">
        <v>43738</v>
      </c>
      <c r="B463" s="7" t="s">
        <v>5</v>
      </c>
      <c r="C463" s="7" t="s">
        <v>356</v>
      </c>
      <c r="D463" s="8" t="s">
        <v>357</v>
      </c>
      <c r="E463" s="9">
        <v>42000</v>
      </c>
      <c r="F463" s="9"/>
      <c r="G463" s="10" t="s">
        <v>263</v>
      </c>
      <c r="H463" s="11"/>
    </row>
    <row r="464" spans="1:8" s="12" customFormat="1" ht="27.6" x14ac:dyDescent="0.3">
      <c r="A464" s="6">
        <v>43738</v>
      </c>
      <c r="B464" s="7" t="s">
        <v>4</v>
      </c>
      <c r="C464" s="7" t="s">
        <v>82</v>
      </c>
      <c r="D464" s="24" t="s">
        <v>358</v>
      </c>
      <c r="E464" s="9">
        <v>1291618</v>
      </c>
      <c r="F464" s="9"/>
      <c r="G464" s="10" t="s">
        <v>263</v>
      </c>
      <c r="H464" s="11"/>
    </row>
    <row r="465" spans="1:8" s="12" customFormat="1" ht="41.4" x14ac:dyDescent="0.3">
      <c r="A465" s="6">
        <v>43738</v>
      </c>
      <c r="B465" s="7" t="s">
        <v>0</v>
      </c>
      <c r="C465" s="7" t="s">
        <v>123</v>
      </c>
      <c r="D465" s="24" t="s">
        <v>359</v>
      </c>
      <c r="E465" s="9">
        <v>2281500</v>
      </c>
      <c r="F465" s="9"/>
      <c r="G465" s="10" t="s">
        <v>263</v>
      </c>
      <c r="H465" s="11"/>
    </row>
    <row r="466" spans="1:8" s="12" customFormat="1" ht="15.6" x14ac:dyDescent="0.3">
      <c r="A466" s="51" t="s">
        <v>389</v>
      </c>
      <c r="B466" s="51"/>
      <c r="C466" s="51"/>
      <c r="D466" s="51"/>
      <c r="E466" s="49">
        <f>SUM(E320:E465)</f>
        <v>12283848.217741936</v>
      </c>
      <c r="F466" s="49">
        <f>SUM(F320:F465)</f>
        <v>0</v>
      </c>
      <c r="G466" s="50"/>
    </row>
    <row r="467" spans="1:8" ht="25.8" x14ac:dyDescent="0.5">
      <c r="A467" s="53" t="s">
        <v>415</v>
      </c>
      <c r="B467" s="53"/>
      <c r="C467" s="53"/>
      <c r="D467" s="53"/>
      <c r="E467" s="53"/>
      <c r="F467" s="53"/>
      <c r="G467" s="53"/>
    </row>
    <row r="468" spans="1:8" s="12" customFormat="1" ht="27.6" x14ac:dyDescent="0.3">
      <c r="A468" s="13">
        <v>43711</v>
      </c>
      <c r="B468" s="14" t="s">
        <v>4</v>
      </c>
      <c r="C468" s="14" t="s">
        <v>149</v>
      </c>
      <c r="D468" s="17" t="s">
        <v>360</v>
      </c>
      <c r="E468" s="15"/>
      <c r="F468" s="15">
        <v>852222</v>
      </c>
      <c r="G468" s="16" t="s">
        <v>263</v>
      </c>
    </row>
    <row r="469" spans="1:8" s="12" customFormat="1" ht="27.6" x14ac:dyDescent="0.3">
      <c r="A469" s="13">
        <v>43711</v>
      </c>
      <c r="B469" s="14" t="s">
        <v>4</v>
      </c>
      <c r="C469" s="14" t="s">
        <v>149</v>
      </c>
      <c r="D469" s="17" t="s">
        <v>361</v>
      </c>
      <c r="E469" s="15"/>
      <c r="F469" s="15">
        <v>850000</v>
      </c>
      <c r="G469" s="16" t="s">
        <v>263</v>
      </c>
    </row>
    <row r="470" spans="1:8" s="12" customFormat="1" x14ac:dyDescent="0.3">
      <c r="A470" s="13">
        <v>43713</v>
      </c>
      <c r="B470" s="14" t="s">
        <v>5</v>
      </c>
      <c r="C470" s="14" t="s">
        <v>149</v>
      </c>
      <c r="D470" s="14" t="s">
        <v>362</v>
      </c>
      <c r="E470" s="15"/>
      <c r="F470" s="15">
        <v>2225000</v>
      </c>
      <c r="G470" s="16" t="s">
        <v>263</v>
      </c>
    </row>
    <row r="471" spans="1:8" s="12" customFormat="1" ht="41.4" x14ac:dyDescent="0.3">
      <c r="A471" s="13">
        <v>43713</v>
      </c>
      <c r="B471" s="14" t="s">
        <v>5</v>
      </c>
      <c r="C471" s="14" t="s">
        <v>149</v>
      </c>
      <c r="D471" s="17" t="s">
        <v>363</v>
      </c>
      <c r="E471" s="15"/>
      <c r="F471" s="15">
        <v>500000</v>
      </c>
      <c r="G471" s="16" t="s">
        <v>263</v>
      </c>
    </row>
    <row r="472" spans="1:8" s="12" customFormat="1" x14ac:dyDescent="0.3">
      <c r="A472" s="13">
        <v>43724</v>
      </c>
      <c r="B472" s="14" t="s">
        <v>13</v>
      </c>
      <c r="C472" s="14" t="s">
        <v>149</v>
      </c>
      <c r="D472" s="14" t="s">
        <v>364</v>
      </c>
      <c r="E472" s="15"/>
      <c r="F472" s="15">
        <v>295582</v>
      </c>
      <c r="G472" s="16" t="s">
        <v>263</v>
      </c>
    </row>
    <row r="473" spans="1:8" s="12" customFormat="1" x14ac:dyDescent="0.3">
      <c r="A473" s="13">
        <v>43725</v>
      </c>
      <c r="B473" s="14" t="s">
        <v>11</v>
      </c>
      <c r="C473" s="14" t="s">
        <v>149</v>
      </c>
      <c r="D473" s="14" t="s">
        <v>364</v>
      </c>
      <c r="E473" s="15"/>
      <c r="F473" s="15">
        <v>321064</v>
      </c>
      <c r="G473" s="16" t="s">
        <v>263</v>
      </c>
    </row>
    <row r="474" spans="1:8" s="12" customFormat="1" x14ac:dyDescent="0.3">
      <c r="A474" s="13">
        <v>43728</v>
      </c>
      <c r="B474" s="14" t="s">
        <v>179</v>
      </c>
      <c r="C474" s="14" t="s">
        <v>149</v>
      </c>
      <c r="D474" s="14" t="s">
        <v>365</v>
      </c>
      <c r="E474" s="15"/>
      <c r="F474" s="15">
        <v>250000</v>
      </c>
      <c r="G474" s="16" t="s">
        <v>263</v>
      </c>
    </row>
    <row r="475" spans="1:8" s="12" customFormat="1" x14ac:dyDescent="0.3">
      <c r="A475" s="13">
        <v>43728</v>
      </c>
      <c r="B475" s="14" t="s">
        <v>179</v>
      </c>
      <c r="C475" s="14" t="s">
        <v>149</v>
      </c>
      <c r="D475" s="14" t="s">
        <v>366</v>
      </c>
      <c r="E475" s="15"/>
      <c r="F475" s="15">
        <v>250000</v>
      </c>
      <c r="G475" s="16" t="s">
        <v>263</v>
      </c>
    </row>
    <row r="476" spans="1:8" s="12" customFormat="1" x14ac:dyDescent="0.3">
      <c r="A476" s="13">
        <v>43728</v>
      </c>
      <c r="B476" s="14" t="s">
        <v>179</v>
      </c>
      <c r="C476" s="14" t="s">
        <v>149</v>
      </c>
      <c r="D476" s="14" t="s">
        <v>366</v>
      </c>
      <c r="E476" s="15"/>
      <c r="F476" s="15">
        <v>250000</v>
      </c>
      <c r="G476" s="16" t="s">
        <v>263</v>
      </c>
    </row>
    <row r="477" spans="1:8" s="12" customFormat="1" x14ac:dyDescent="0.3">
      <c r="A477" s="13">
        <v>43728</v>
      </c>
      <c r="B477" s="14" t="s">
        <v>179</v>
      </c>
      <c r="C477" s="14" t="s">
        <v>149</v>
      </c>
      <c r="D477" s="14" t="s">
        <v>366</v>
      </c>
      <c r="E477" s="15"/>
      <c r="F477" s="15">
        <v>250000</v>
      </c>
      <c r="G477" s="16" t="s">
        <v>263</v>
      </c>
    </row>
    <row r="478" spans="1:8" s="12" customFormat="1" x14ac:dyDescent="0.3">
      <c r="A478" s="13">
        <v>43728</v>
      </c>
      <c r="B478" s="14" t="s">
        <v>22</v>
      </c>
      <c r="C478" s="14" t="s">
        <v>149</v>
      </c>
      <c r="D478" s="14" t="s">
        <v>367</v>
      </c>
      <c r="E478" s="15"/>
      <c r="F478" s="15">
        <v>219591</v>
      </c>
      <c r="G478" s="16" t="s">
        <v>263</v>
      </c>
    </row>
    <row r="479" spans="1:8" s="12" customFormat="1" ht="27.6" x14ac:dyDescent="0.3">
      <c r="A479" s="13">
        <v>43728</v>
      </c>
      <c r="B479" s="14" t="s">
        <v>22</v>
      </c>
      <c r="C479" s="14" t="s">
        <v>149</v>
      </c>
      <c r="D479" s="17" t="s">
        <v>368</v>
      </c>
      <c r="E479" s="15"/>
      <c r="F479" s="15">
        <v>2281500</v>
      </c>
      <c r="G479" s="16" t="s">
        <v>263</v>
      </c>
    </row>
    <row r="480" spans="1:8" s="12" customFormat="1" ht="27.6" x14ac:dyDescent="0.3">
      <c r="A480" s="13">
        <v>43728</v>
      </c>
      <c r="B480" s="14" t="s">
        <v>22</v>
      </c>
      <c r="C480" s="14" t="s">
        <v>149</v>
      </c>
      <c r="D480" s="17" t="s">
        <v>369</v>
      </c>
      <c r="E480" s="15"/>
      <c r="F480" s="15">
        <v>180000</v>
      </c>
      <c r="G480" s="16" t="s">
        <v>263</v>
      </c>
    </row>
    <row r="481" spans="1:7" s="12" customFormat="1" ht="27.6" x14ac:dyDescent="0.3">
      <c r="A481" s="13">
        <v>43733</v>
      </c>
      <c r="B481" s="14" t="s">
        <v>7</v>
      </c>
      <c r="C481" s="14" t="s">
        <v>149</v>
      </c>
      <c r="D481" s="17" t="s">
        <v>370</v>
      </c>
      <c r="E481" s="15"/>
      <c r="F481" s="15">
        <v>1291618</v>
      </c>
      <c r="G481" s="16" t="s">
        <v>263</v>
      </c>
    </row>
    <row r="482" spans="1:7" s="12" customFormat="1" x14ac:dyDescent="0.3">
      <c r="A482" s="13">
        <v>43734</v>
      </c>
      <c r="B482" s="14" t="s">
        <v>18</v>
      </c>
      <c r="C482" s="14" t="s">
        <v>149</v>
      </c>
      <c r="D482" s="14" t="s">
        <v>371</v>
      </c>
      <c r="E482" s="15"/>
      <c r="F482" s="15">
        <v>157140</v>
      </c>
      <c r="G482" s="16" t="s">
        <v>263</v>
      </c>
    </row>
    <row r="483" spans="1:7" s="12" customFormat="1" x14ac:dyDescent="0.3">
      <c r="A483" s="43">
        <v>43734</v>
      </c>
      <c r="B483" s="44" t="s">
        <v>18</v>
      </c>
      <c r="C483" s="44" t="s">
        <v>149</v>
      </c>
      <c r="D483" s="44" t="s">
        <v>372</v>
      </c>
      <c r="E483" s="46"/>
      <c r="F483" s="46">
        <v>157140</v>
      </c>
      <c r="G483" s="47" t="s">
        <v>263</v>
      </c>
    </row>
    <row r="484" spans="1:7" s="12" customFormat="1" ht="15.6" x14ac:dyDescent="0.3">
      <c r="A484" s="51" t="s">
        <v>389</v>
      </c>
      <c r="B484" s="51"/>
      <c r="C484" s="51"/>
      <c r="D484" s="51"/>
      <c r="E484" s="49">
        <f>SUM(E468:E483)</f>
        <v>0</v>
      </c>
      <c r="F484" s="49">
        <f>SUM(F468:F483)</f>
        <v>10330857</v>
      </c>
      <c r="G484" s="50"/>
    </row>
    <row r="485" spans="1:7" s="12" customFormat="1" x14ac:dyDescent="0.3">
      <c r="A485" s="1">
        <v>43739</v>
      </c>
      <c r="B485" s="2" t="s">
        <v>22</v>
      </c>
      <c r="C485" s="25" t="s">
        <v>24</v>
      </c>
      <c r="D485" s="25" t="s">
        <v>373</v>
      </c>
      <c r="E485" s="26">
        <v>6850</v>
      </c>
      <c r="F485" s="3"/>
      <c r="G485" s="4" t="s">
        <v>390</v>
      </c>
    </row>
    <row r="486" spans="1:7" s="12" customFormat="1" x14ac:dyDescent="0.3">
      <c r="A486" s="1">
        <v>43739</v>
      </c>
      <c r="B486" s="25" t="s">
        <v>5</v>
      </c>
      <c r="C486" s="25" t="s">
        <v>33</v>
      </c>
      <c r="D486" s="25"/>
      <c r="E486" s="26">
        <v>4200</v>
      </c>
      <c r="F486" s="3"/>
      <c r="G486" s="4" t="s">
        <v>390</v>
      </c>
    </row>
    <row r="487" spans="1:7" s="12" customFormat="1" x14ac:dyDescent="0.3">
      <c r="A487" s="1">
        <v>43739</v>
      </c>
      <c r="B487" s="25" t="s">
        <v>4</v>
      </c>
      <c r="C487" s="25" t="s">
        <v>33</v>
      </c>
      <c r="D487" s="25"/>
      <c r="E487" s="26">
        <v>1500</v>
      </c>
      <c r="F487" s="3"/>
      <c r="G487" s="4" t="s">
        <v>390</v>
      </c>
    </row>
    <row r="488" spans="1:7" s="12" customFormat="1" x14ac:dyDescent="0.3">
      <c r="A488" s="1">
        <v>43739</v>
      </c>
      <c r="B488" s="25" t="s">
        <v>10</v>
      </c>
      <c r="C488" s="25" t="s">
        <v>67</v>
      </c>
      <c r="D488" s="25"/>
      <c r="E488" s="26">
        <v>4200</v>
      </c>
      <c r="F488" s="26"/>
      <c r="G488" s="4" t="s">
        <v>390</v>
      </c>
    </row>
    <row r="489" spans="1:7" s="12" customFormat="1" x14ac:dyDescent="0.3">
      <c r="A489" s="1">
        <v>43739</v>
      </c>
      <c r="B489" s="25" t="s">
        <v>4</v>
      </c>
      <c r="C489" s="25" t="s">
        <v>1</v>
      </c>
      <c r="D489" s="25" t="s">
        <v>167</v>
      </c>
      <c r="E489" s="26">
        <v>25000</v>
      </c>
      <c r="F489" s="26"/>
      <c r="G489" s="4" t="s">
        <v>390</v>
      </c>
    </row>
    <row r="490" spans="1:7" s="12" customFormat="1" x14ac:dyDescent="0.3">
      <c r="A490" s="1">
        <v>43739</v>
      </c>
      <c r="B490" s="25" t="s">
        <v>0</v>
      </c>
      <c r="C490" s="25" t="s">
        <v>1</v>
      </c>
      <c r="D490" s="25" t="s">
        <v>167</v>
      </c>
      <c r="E490" s="26">
        <v>25000</v>
      </c>
      <c r="F490" s="26"/>
      <c r="G490" s="4" t="s">
        <v>390</v>
      </c>
    </row>
    <row r="491" spans="1:7" s="12" customFormat="1" x14ac:dyDescent="0.3">
      <c r="A491" s="1">
        <v>43739</v>
      </c>
      <c r="B491" s="25" t="s">
        <v>5</v>
      </c>
      <c r="C491" s="25" t="s">
        <v>1</v>
      </c>
      <c r="D491" s="25" t="s">
        <v>2</v>
      </c>
      <c r="E491" s="26">
        <v>25000</v>
      </c>
      <c r="F491" s="26"/>
      <c r="G491" s="4" t="s">
        <v>390</v>
      </c>
    </row>
    <row r="492" spans="1:7" s="12" customFormat="1" x14ac:dyDescent="0.3">
      <c r="A492" s="1">
        <v>43739</v>
      </c>
      <c r="B492" s="25" t="s">
        <v>179</v>
      </c>
      <c r="C492" s="25" t="s">
        <v>1</v>
      </c>
      <c r="D492" s="25" t="s">
        <v>2</v>
      </c>
      <c r="E492" s="26">
        <v>25000</v>
      </c>
      <c r="F492" s="26"/>
      <c r="G492" s="4" t="s">
        <v>390</v>
      </c>
    </row>
    <row r="493" spans="1:7" s="12" customFormat="1" x14ac:dyDescent="0.3">
      <c r="A493" s="1">
        <v>43739</v>
      </c>
      <c r="B493" s="25" t="s">
        <v>8</v>
      </c>
      <c r="C493" s="25" t="s">
        <v>1</v>
      </c>
      <c r="D493" s="25" t="s">
        <v>9</v>
      </c>
      <c r="E493" s="26">
        <v>55000</v>
      </c>
      <c r="F493" s="26"/>
      <c r="G493" s="4" t="s">
        <v>390</v>
      </c>
    </row>
    <row r="494" spans="1:7" s="12" customFormat="1" x14ac:dyDescent="0.3">
      <c r="A494" s="1">
        <v>43739</v>
      </c>
      <c r="B494" s="25" t="s">
        <v>10</v>
      </c>
      <c r="C494" s="25" t="s">
        <v>1</v>
      </c>
      <c r="D494" s="25" t="s">
        <v>10</v>
      </c>
      <c r="E494" s="26">
        <v>93000</v>
      </c>
      <c r="F494" s="26"/>
      <c r="G494" s="4" t="s">
        <v>390</v>
      </c>
    </row>
    <row r="495" spans="1:7" s="12" customFormat="1" x14ac:dyDescent="0.3">
      <c r="A495" s="1">
        <v>43739</v>
      </c>
      <c r="B495" s="25" t="s">
        <v>11</v>
      </c>
      <c r="C495" s="25" t="s">
        <v>1</v>
      </c>
      <c r="D495" s="25" t="s">
        <v>12</v>
      </c>
      <c r="E495" s="26">
        <v>169499.5</v>
      </c>
      <c r="F495" s="26"/>
      <c r="G495" s="4" t="s">
        <v>390</v>
      </c>
    </row>
    <row r="496" spans="1:7" s="12" customFormat="1" x14ac:dyDescent="0.3">
      <c r="A496" s="1">
        <v>43739</v>
      </c>
      <c r="B496" s="25" t="s">
        <v>13</v>
      </c>
      <c r="C496" s="25" t="s">
        <v>1</v>
      </c>
      <c r="D496" s="25" t="s">
        <v>14</v>
      </c>
      <c r="E496" s="26">
        <v>178750.58333333334</v>
      </c>
      <c r="F496" s="26"/>
      <c r="G496" s="4" t="s">
        <v>390</v>
      </c>
    </row>
    <row r="497" spans="1:7" s="12" customFormat="1" x14ac:dyDescent="0.3">
      <c r="A497" s="1">
        <v>43739</v>
      </c>
      <c r="B497" s="25" t="s">
        <v>4</v>
      </c>
      <c r="C497" s="25" t="s">
        <v>1</v>
      </c>
      <c r="D497" s="25" t="s">
        <v>15</v>
      </c>
      <c r="E497" s="26">
        <v>347220.79166666663</v>
      </c>
      <c r="F497" s="26"/>
      <c r="G497" s="4" t="s">
        <v>390</v>
      </c>
    </row>
    <row r="498" spans="1:7" s="12" customFormat="1" x14ac:dyDescent="0.3">
      <c r="A498" s="1">
        <v>43739</v>
      </c>
      <c r="B498" s="25" t="s">
        <v>16</v>
      </c>
      <c r="C498" s="25" t="s">
        <v>1</v>
      </c>
      <c r="D498" s="25" t="s">
        <v>17</v>
      </c>
      <c r="E498" s="26">
        <v>94633.333333333328</v>
      </c>
      <c r="F498" s="26"/>
      <c r="G498" s="4" t="s">
        <v>390</v>
      </c>
    </row>
    <row r="499" spans="1:7" s="12" customFormat="1" x14ac:dyDescent="0.3">
      <c r="A499" s="1">
        <v>43739</v>
      </c>
      <c r="B499" s="25" t="s">
        <v>18</v>
      </c>
      <c r="C499" s="25" t="s">
        <v>1</v>
      </c>
      <c r="D499" s="25" t="s">
        <v>19</v>
      </c>
      <c r="E499" s="26">
        <v>90437.5</v>
      </c>
      <c r="F499" s="26"/>
      <c r="G499" s="4" t="s">
        <v>390</v>
      </c>
    </row>
    <row r="500" spans="1:7" s="12" customFormat="1" x14ac:dyDescent="0.3">
      <c r="A500" s="1">
        <v>43739</v>
      </c>
      <c r="B500" s="25" t="s">
        <v>0</v>
      </c>
      <c r="C500" s="25" t="s">
        <v>1</v>
      </c>
      <c r="D500" s="25" t="s">
        <v>20</v>
      </c>
      <c r="E500" s="26">
        <v>216154.16666666669</v>
      </c>
      <c r="F500" s="26"/>
      <c r="G500" s="4" t="s">
        <v>390</v>
      </c>
    </row>
    <row r="501" spans="1:7" s="12" customFormat="1" x14ac:dyDescent="0.3">
      <c r="A501" s="1">
        <v>43739</v>
      </c>
      <c r="B501" s="25" t="s">
        <v>5</v>
      </c>
      <c r="C501" s="25" t="s">
        <v>1</v>
      </c>
      <c r="D501" s="25" t="s">
        <v>21</v>
      </c>
      <c r="E501" s="26">
        <v>160373.29166666666</v>
      </c>
      <c r="F501" s="26"/>
      <c r="G501" s="4" t="s">
        <v>390</v>
      </c>
    </row>
    <row r="502" spans="1:7" s="12" customFormat="1" x14ac:dyDescent="0.3">
      <c r="A502" s="1">
        <v>43739</v>
      </c>
      <c r="B502" s="25" t="s">
        <v>22</v>
      </c>
      <c r="C502" s="25" t="s">
        <v>1</v>
      </c>
      <c r="D502" s="25" t="s">
        <v>23</v>
      </c>
      <c r="E502" s="26">
        <v>23083.333333333332</v>
      </c>
      <c r="F502" s="26"/>
      <c r="G502" s="4" t="s">
        <v>390</v>
      </c>
    </row>
    <row r="503" spans="1:7" s="12" customFormat="1" x14ac:dyDescent="0.3">
      <c r="A503" s="1">
        <v>43741</v>
      </c>
      <c r="B503" s="25" t="s">
        <v>22</v>
      </c>
      <c r="C503" s="25" t="s">
        <v>24</v>
      </c>
      <c r="D503" s="25" t="s">
        <v>374</v>
      </c>
      <c r="E503" s="26">
        <v>15000</v>
      </c>
      <c r="F503" s="26"/>
      <c r="G503" s="4" t="s">
        <v>390</v>
      </c>
    </row>
    <row r="504" spans="1:7" s="12" customFormat="1" x14ac:dyDescent="0.3">
      <c r="A504" s="1">
        <v>43741</v>
      </c>
      <c r="B504" s="25" t="s">
        <v>0</v>
      </c>
      <c r="C504" s="25" t="s">
        <v>33</v>
      </c>
      <c r="D504" s="25"/>
      <c r="E504" s="26">
        <v>750</v>
      </c>
      <c r="F504" s="26"/>
      <c r="G504" s="4" t="s">
        <v>390</v>
      </c>
    </row>
    <row r="505" spans="1:7" s="12" customFormat="1" x14ac:dyDescent="0.3">
      <c r="A505" s="1">
        <v>43741</v>
      </c>
      <c r="B505" s="25" t="s">
        <v>16</v>
      </c>
      <c r="C505" s="25" t="s">
        <v>24</v>
      </c>
      <c r="D505" s="25" t="s">
        <v>375</v>
      </c>
      <c r="E505" s="26">
        <v>1176</v>
      </c>
      <c r="F505" s="26"/>
      <c r="G505" s="4" t="s">
        <v>390</v>
      </c>
    </row>
    <row r="506" spans="1:7" s="12" customFormat="1" x14ac:dyDescent="0.3">
      <c r="A506" s="1">
        <v>43741</v>
      </c>
      <c r="B506" s="25" t="s">
        <v>5</v>
      </c>
      <c r="C506" s="25" t="s">
        <v>24</v>
      </c>
      <c r="D506" s="25" t="s">
        <v>376</v>
      </c>
      <c r="E506" s="26">
        <v>9000</v>
      </c>
      <c r="F506" s="26"/>
      <c r="G506" s="4" t="s">
        <v>390</v>
      </c>
    </row>
    <row r="507" spans="1:7" s="12" customFormat="1" x14ac:dyDescent="0.3">
      <c r="A507" s="1">
        <v>43742</v>
      </c>
      <c r="B507" s="25" t="s">
        <v>4</v>
      </c>
      <c r="C507" s="25" t="s">
        <v>24</v>
      </c>
      <c r="D507" s="25" t="s">
        <v>391</v>
      </c>
      <c r="E507" s="26">
        <v>19700</v>
      </c>
      <c r="F507" s="26"/>
      <c r="G507" s="4" t="s">
        <v>390</v>
      </c>
    </row>
    <row r="508" spans="1:7" s="12" customFormat="1" x14ac:dyDescent="0.3">
      <c r="A508" s="1">
        <v>43742</v>
      </c>
      <c r="B508" s="25" t="s">
        <v>5</v>
      </c>
      <c r="C508" s="25" t="s">
        <v>33</v>
      </c>
      <c r="D508" s="25"/>
      <c r="E508" s="26">
        <v>4200</v>
      </c>
      <c r="F508" s="26"/>
      <c r="G508" s="4" t="s">
        <v>390</v>
      </c>
    </row>
    <row r="509" spans="1:7" s="12" customFormat="1" x14ac:dyDescent="0.3">
      <c r="A509" s="1">
        <v>43742</v>
      </c>
      <c r="B509" s="25" t="s">
        <v>22</v>
      </c>
      <c r="C509" s="25" t="s">
        <v>24</v>
      </c>
      <c r="D509" s="25" t="s">
        <v>392</v>
      </c>
      <c r="E509" s="26">
        <v>350</v>
      </c>
      <c r="F509" s="26"/>
      <c r="G509" s="4" t="s">
        <v>390</v>
      </c>
    </row>
    <row r="510" spans="1:7" s="12" customFormat="1" x14ac:dyDescent="0.3">
      <c r="A510" s="1">
        <v>43742</v>
      </c>
      <c r="B510" s="25" t="s">
        <v>179</v>
      </c>
      <c r="C510" s="25" t="s">
        <v>24</v>
      </c>
      <c r="D510" s="25" t="s">
        <v>392</v>
      </c>
      <c r="E510" s="26">
        <v>6210</v>
      </c>
      <c r="F510" s="26"/>
      <c r="G510" s="4" t="s">
        <v>390</v>
      </c>
    </row>
    <row r="511" spans="1:7" s="12" customFormat="1" x14ac:dyDescent="0.3">
      <c r="A511" s="1">
        <v>43742</v>
      </c>
      <c r="B511" s="25" t="s">
        <v>0</v>
      </c>
      <c r="C511" s="25" t="s">
        <v>24</v>
      </c>
      <c r="D511" s="25" t="s">
        <v>392</v>
      </c>
      <c r="E511" s="26">
        <v>7440</v>
      </c>
      <c r="F511" s="26"/>
      <c r="G511" s="4" t="s">
        <v>390</v>
      </c>
    </row>
    <row r="512" spans="1:7" s="12" customFormat="1" x14ac:dyDescent="0.3">
      <c r="A512" s="1">
        <v>43742</v>
      </c>
      <c r="B512" s="25" t="s">
        <v>0</v>
      </c>
      <c r="C512" s="25" t="s">
        <v>275</v>
      </c>
      <c r="D512" s="25" t="s">
        <v>393</v>
      </c>
      <c r="E512" s="26">
        <f>14940/2</f>
        <v>7470</v>
      </c>
      <c r="F512" s="26"/>
      <c r="G512" s="4" t="s">
        <v>390</v>
      </c>
    </row>
    <row r="513" spans="1:8" s="12" customFormat="1" x14ac:dyDescent="0.3">
      <c r="A513" s="1">
        <v>43742</v>
      </c>
      <c r="B513" s="25" t="s">
        <v>0</v>
      </c>
      <c r="C513" s="25" t="s">
        <v>275</v>
      </c>
      <c r="D513" s="25" t="s">
        <v>393</v>
      </c>
      <c r="E513" s="26">
        <f>14940/2</f>
        <v>7470</v>
      </c>
      <c r="F513" s="26"/>
      <c r="G513" s="4" t="s">
        <v>390</v>
      </c>
    </row>
    <row r="514" spans="1:8" s="12" customFormat="1" x14ac:dyDescent="0.3">
      <c r="A514" s="1">
        <v>43742</v>
      </c>
      <c r="B514" s="25" t="s">
        <v>10</v>
      </c>
      <c r="C514" s="25" t="s">
        <v>171</v>
      </c>
      <c r="D514" s="25" t="s">
        <v>394</v>
      </c>
      <c r="E514" s="26">
        <v>320</v>
      </c>
      <c r="F514" s="26"/>
      <c r="G514" s="4" t="s">
        <v>390</v>
      </c>
    </row>
    <row r="515" spans="1:8" s="12" customFormat="1" x14ac:dyDescent="0.3">
      <c r="A515" s="1">
        <v>43742</v>
      </c>
      <c r="B515" s="25" t="s">
        <v>10</v>
      </c>
      <c r="C515" s="25" t="s">
        <v>171</v>
      </c>
      <c r="D515" s="25" t="s">
        <v>395</v>
      </c>
      <c r="E515" s="26">
        <v>750</v>
      </c>
      <c r="F515" s="26"/>
      <c r="G515" s="4" t="s">
        <v>390</v>
      </c>
    </row>
    <row r="516" spans="1:8" s="12" customFormat="1" x14ac:dyDescent="0.3">
      <c r="A516" s="1">
        <v>43742</v>
      </c>
      <c r="B516" s="25" t="s">
        <v>0</v>
      </c>
      <c r="C516" s="25" t="s">
        <v>24</v>
      </c>
      <c r="D516" s="25" t="s">
        <v>396</v>
      </c>
      <c r="E516" s="26">
        <v>44532</v>
      </c>
      <c r="F516" s="26"/>
      <c r="G516" s="4" t="s">
        <v>390</v>
      </c>
    </row>
    <row r="517" spans="1:8" s="12" customFormat="1" x14ac:dyDescent="0.3">
      <c r="A517" s="1">
        <v>43742</v>
      </c>
      <c r="B517" s="25" t="s">
        <v>4</v>
      </c>
      <c r="C517" s="25" t="s">
        <v>275</v>
      </c>
      <c r="D517" s="25" t="s">
        <v>397</v>
      </c>
      <c r="E517" s="26">
        <v>5500</v>
      </c>
      <c r="F517" s="26"/>
      <c r="G517" s="4" t="s">
        <v>390</v>
      </c>
    </row>
    <row r="518" spans="1:8" s="12" customFormat="1" x14ac:dyDescent="0.3">
      <c r="A518" s="1">
        <v>43742</v>
      </c>
      <c r="B518" s="25" t="s">
        <v>4</v>
      </c>
      <c r="C518" s="25" t="s">
        <v>24</v>
      </c>
      <c r="D518" s="25" t="s">
        <v>398</v>
      </c>
      <c r="E518" s="26">
        <v>1300</v>
      </c>
      <c r="F518" s="26"/>
      <c r="G518" s="4" t="s">
        <v>390</v>
      </c>
    </row>
    <row r="519" spans="1:8" s="12" customFormat="1" x14ac:dyDescent="0.3">
      <c r="A519" s="1">
        <v>43742</v>
      </c>
      <c r="B519" s="25" t="s">
        <v>4</v>
      </c>
      <c r="C519" s="25" t="s">
        <v>24</v>
      </c>
      <c r="D519" s="25" t="s">
        <v>262</v>
      </c>
      <c r="E519" s="26">
        <v>94864</v>
      </c>
      <c r="F519" s="26"/>
      <c r="G519" s="4" t="s">
        <v>390</v>
      </c>
    </row>
    <row r="520" spans="1:8" s="12" customFormat="1" x14ac:dyDescent="0.3">
      <c r="A520" s="1">
        <v>43742</v>
      </c>
      <c r="B520" s="25" t="s">
        <v>22</v>
      </c>
      <c r="C520" s="25" t="s">
        <v>24</v>
      </c>
      <c r="D520" s="25" t="s">
        <v>399</v>
      </c>
      <c r="E520" s="26">
        <v>270</v>
      </c>
      <c r="F520" s="26"/>
      <c r="G520" s="4" t="s">
        <v>390</v>
      </c>
    </row>
    <row r="521" spans="1:8" s="12" customFormat="1" x14ac:dyDescent="0.3">
      <c r="A521" s="1">
        <v>43742</v>
      </c>
      <c r="B521" s="25" t="s">
        <v>0</v>
      </c>
      <c r="C521" s="25" t="s">
        <v>24</v>
      </c>
      <c r="D521" s="25" t="s">
        <v>399</v>
      </c>
      <c r="E521" s="26">
        <v>7300</v>
      </c>
      <c r="F521" s="26"/>
      <c r="G521" s="4" t="s">
        <v>390</v>
      </c>
    </row>
    <row r="522" spans="1:8" s="12" customFormat="1" x14ac:dyDescent="0.3">
      <c r="A522" s="1">
        <v>43742</v>
      </c>
      <c r="B522" s="25" t="s">
        <v>5</v>
      </c>
      <c r="C522" s="25" t="s">
        <v>24</v>
      </c>
      <c r="D522" s="25" t="s">
        <v>399</v>
      </c>
      <c r="E522" s="26">
        <v>8540</v>
      </c>
      <c r="F522" s="26"/>
      <c r="G522" s="4" t="s">
        <v>390</v>
      </c>
    </row>
    <row r="523" spans="1:8" s="12" customFormat="1" x14ac:dyDescent="0.3">
      <c r="A523" s="1">
        <v>43743</v>
      </c>
      <c r="B523" s="25" t="s">
        <v>0</v>
      </c>
      <c r="C523" s="25" t="s">
        <v>24</v>
      </c>
      <c r="D523" s="25" t="s">
        <v>399</v>
      </c>
      <c r="E523" s="26">
        <v>28755</v>
      </c>
      <c r="F523" s="26"/>
      <c r="G523" s="4" t="s">
        <v>390</v>
      </c>
    </row>
    <row r="524" spans="1:8" s="12" customFormat="1" x14ac:dyDescent="0.3">
      <c r="A524" s="1">
        <v>43743</v>
      </c>
      <c r="B524" s="25" t="s">
        <v>4</v>
      </c>
      <c r="C524" s="25" t="s">
        <v>400</v>
      </c>
      <c r="D524" s="25" t="s">
        <v>401</v>
      </c>
      <c r="E524" s="26">
        <v>15000</v>
      </c>
      <c r="F524" s="26"/>
      <c r="G524" s="4" t="s">
        <v>390</v>
      </c>
    </row>
    <row r="525" spans="1:8" s="12" customFormat="1" x14ac:dyDescent="0.3">
      <c r="A525" s="1">
        <v>43743</v>
      </c>
      <c r="B525" s="25" t="s">
        <v>10</v>
      </c>
      <c r="C525" s="25" t="s">
        <v>171</v>
      </c>
      <c r="D525" s="25" t="s">
        <v>402</v>
      </c>
      <c r="E525" s="26">
        <v>7500</v>
      </c>
      <c r="F525" s="26"/>
      <c r="G525" s="4" t="s">
        <v>390</v>
      </c>
    </row>
    <row r="526" spans="1:8" s="12" customFormat="1" x14ac:dyDescent="0.3">
      <c r="A526" s="1">
        <v>43743</v>
      </c>
      <c r="B526" s="25" t="s">
        <v>22</v>
      </c>
      <c r="C526" s="25" t="s">
        <v>24</v>
      </c>
      <c r="D526" s="25" t="s">
        <v>403</v>
      </c>
      <c r="E526" s="26">
        <v>9223</v>
      </c>
      <c r="F526" s="26"/>
      <c r="G526" s="4" t="s">
        <v>390</v>
      </c>
    </row>
    <row r="527" spans="1:8" s="12" customFormat="1" x14ac:dyDescent="0.3">
      <c r="A527" s="6">
        <v>43739</v>
      </c>
      <c r="B527" s="7" t="s">
        <v>179</v>
      </c>
      <c r="C527" s="7" t="s">
        <v>80</v>
      </c>
      <c r="D527" s="8" t="s">
        <v>377</v>
      </c>
      <c r="E527" s="9">
        <v>30000</v>
      </c>
      <c r="F527" s="9"/>
      <c r="G527" s="10" t="s">
        <v>390</v>
      </c>
      <c r="H527" s="11"/>
    </row>
    <row r="528" spans="1:8" s="12" customFormat="1" x14ac:dyDescent="0.3">
      <c r="A528" s="6">
        <v>43739</v>
      </c>
      <c r="B528" s="7" t="s">
        <v>4</v>
      </c>
      <c r="C528" s="7" t="s">
        <v>80</v>
      </c>
      <c r="D528" s="8" t="s">
        <v>377</v>
      </c>
      <c r="E528" s="27">
        <v>22000</v>
      </c>
      <c r="F528" s="27"/>
      <c r="G528" s="10" t="s">
        <v>390</v>
      </c>
    </row>
    <row r="529" spans="1:7" s="12" customFormat="1" x14ac:dyDescent="0.3">
      <c r="A529" s="6">
        <v>43739</v>
      </c>
      <c r="B529" s="7" t="s">
        <v>5</v>
      </c>
      <c r="C529" s="7" t="s">
        <v>80</v>
      </c>
      <c r="D529" s="8" t="s">
        <v>377</v>
      </c>
      <c r="E529" s="27">
        <v>48000</v>
      </c>
      <c r="F529" s="27"/>
      <c r="G529" s="10" t="s">
        <v>390</v>
      </c>
    </row>
    <row r="530" spans="1:7" s="12" customFormat="1" ht="69" customHeight="1" x14ac:dyDescent="0.3">
      <c r="A530" s="6">
        <v>43739</v>
      </c>
      <c r="B530" s="7" t="s">
        <v>22</v>
      </c>
      <c r="C530" s="7" t="s">
        <v>378</v>
      </c>
      <c r="D530" s="28" t="s">
        <v>379</v>
      </c>
      <c r="E530" s="9">
        <v>720000</v>
      </c>
      <c r="F530" s="9"/>
      <c r="G530" s="10" t="s">
        <v>390</v>
      </c>
    </row>
    <row r="531" spans="1:7" s="12" customFormat="1" x14ac:dyDescent="0.3">
      <c r="A531" s="6">
        <v>43739</v>
      </c>
      <c r="B531" s="52" t="s">
        <v>5</v>
      </c>
      <c r="C531" s="52" t="s">
        <v>380</v>
      </c>
      <c r="D531" s="52" t="s">
        <v>381</v>
      </c>
      <c r="E531" s="27">
        <v>25700</v>
      </c>
      <c r="F531" s="9"/>
      <c r="G531" s="10" t="s">
        <v>390</v>
      </c>
    </row>
    <row r="532" spans="1:7" s="12" customFormat="1" x14ac:dyDescent="0.3">
      <c r="A532" s="6">
        <v>43739</v>
      </c>
      <c r="B532" s="52" t="s">
        <v>0</v>
      </c>
      <c r="C532" s="52" t="s">
        <v>24</v>
      </c>
      <c r="D532" s="8" t="s">
        <v>404</v>
      </c>
      <c r="E532" s="27">
        <v>45350</v>
      </c>
      <c r="F532" s="27"/>
      <c r="G532" s="10" t="s">
        <v>390</v>
      </c>
    </row>
    <row r="533" spans="1:7" s="12" customFormat="1" x14ac:dyDescent="0.3">
      <c r="A533" s="6">
        <v>43742</v>
      </c>
      <c r="B533" s="52" t="s">
        <v>8</v>
      </c>
      <c r="C533" s="52" t="s">
        <v>39</v>
      </c>
      <c r="D533" s="8" t="s">
        <v>405</v>
      </c>
      <c r="E533" s="27">
        <v>29254</v>
      </c>
      <c r="F533" s="27"/>
      <c r="G533" s="10" t="s">
        <v>390</v>
      </c>
    </row>
    <row r="534" spans="1:7" s="12" customFormat="1" ht="27.6" x14ac:dyDescent="0.3">
      <c r="A534" s="6">
        <v>43745</v>
      </c>
      <c r="B534" s="52" t="s">
        <v>22</v>
      </c>
      <c r="C534" s="52" t="s">
        <v>244</v>
      </c>
      <c r="D534" s="8" t="s">
        <v>406</v>
      </c>
      <c r="E534" s="27">
        <v>18000</v>
      </c>
      <c r="F534" s="27"/>
      <c r="G534" s="10" t="s">
        <v>390</v>
      </c>
    </row>
    <row r="535" spans="1:7" s="12" customFormat="1" x14ac:dyDescent="0.3">
      <c r="A535" s="6">
        <v>43745</v>
      </c>
      <c r="B535" s="52" t="s">
        <v>0</v>
      </c>
      <c r="C535" s="52" t="s">
        <v>109</v>
      </c>
      <c r="D535" s="8" t="s">
        <v>407</v>
      </c>
      <c r="E535" s="27">
        <v>24550</v>
      </c>
      <c r="F535" s="27"/>
      <c r="G535" s="10" t="s">
        <v>390</v>
      </c>
    </row>
    <row r="536" spans="1:7" s="12" customFormat="1" x14ac:dyDescent="0.3">
      <c r="A536" s="6">
        <v>43745</v>
      </c>
      <c r="B536" s="52" t="s">
        <v>4</v>
      </c>
      <c r="C536" s="52" t="s">
        <v>408</v>
      </c>
      <c r="D536" s="52" t="s">
        <v>409</v>
      </c>
      <c r="E536" s="27">
        <v>150000</v>
      </c>
      <c r="F536" s="27"/>
      <c r="G536" s="10" t="s">
        <v>390</v>
      </c>
    </row>
    <row r="537" spans="1:7" s="12" customFormat="1" x14ac:dyDescent="0.3">
      <c r="A537" s="6">
        <v>43745</v>
      </c>
      <c r="B537" s="52" t="s">
        <v>4</v>
      </c>
      <c r="C537" s="52" t="s">
        <v>76</v>
      </c>
      <c r="D537" s="8" t="s">
        <v>410</v>
      </c>
      <c r="E537" s="27">
        <v>20000</v>
      </c>
      <c r="F537" s="27"/>
      <c r="G537" s="10" t="s">
        <v>390</v>
      </c>
    </row>
    <row r="538" spans="1:7" s="12" customFormat="1" x14ac:dyDescent="0.3">
      <c r="A538" s="6">
        <v>43745</v>
      </c>
      <c r="B538" s="52" t="s">
        <v>5</v>
      </c>
      <c r="C538" s="52" t="s">
        <v>86</v>
      </c>
      <c r="D538" s="52" t="s">
        <v>411</v>
      </c>
      <c r="E538" s="27">
        <v>62900</v>
      </c>
      <c r="F538" s="27"/>
      <c r="G538" s="10" t="s">
        <v>390</v>
      </c>
    </row>
    <row r="539" spans="1:7" s="12" customFormat="1" ht="15.6" x14ac:dyDescent="0.3">
      <c r="A539" s="51" t="s">
        <v>389</v>
      </c>
      <c r="B539" s="51"/>
      <c r="C539" s="51"/>
      <c r="D539" s="51"/>
      <c r="E539" s="49">
        <f>SUM(E485:E538)</f>
        <v>3043276.5</v>
      </c>
      <c r="F539" s="49">
        <f>SUM(F485:F538)</f>
        <v>0</v>
      </c>
      <c r="G539" s="50"/>
    </row>
    <row r="543" spans="1:7" x14ac:dyDescent="0.3">
      <c r="E543" s="29"/>
      <c r="F543" s="29"/>
    </row>
    <row r="546" spans="5:6" x14ac:dyDescent="0.3">
      <c r="F546" s="29"/>
    </row>
    <row r="552" spans="5:6" x14ac:dyDescent="0.3">
      <c r="E552" s="29"/>
      <c r="F552" s="29"/>
    </row>
    <row r="556" spans="5:6" x14ac:dyDescent="0.3">
      <c r="F556" s="29"/>
    </row>
  </sheetData>
  <mergeCells count="13">
    <mergeCell ref="A172:D172"/>
    <mergeCell ref="A318:D318"/>
    <mergeCell ref="A484:D484"/>
    <mergeCell ref="A539:D539"/>
    <mergeCell ref="A1:G1"/>
    <mergeCell ref="A152:G152"/>
    <mergeCell ref="A151:D151"/>
    <mergeCell ref="A173:G173"/>
    <mergeCell ref="A303:G303"/>
    <mergeCell ref="A302:D302"/>
    <mergeCell ref="A319:G319"/>
    <mergeCell ref="A466:D466"/>
    <mergeCell ref="A467:G467"/>
  </mergeCells>
  <printOptions horizontalCentered="1"/>
  <pageMargins left="0" right="0" top="0.5" bottom="0" header="0.3" footer="0.3"/>
  <pageSetup paperSize="9" scale="96" orientation="landscape" r:id="rId1"/>
  <rowBreaks count="7" manualBreakCount="7">
    <brk id="151" max="16383" man="1"/>
    <brk id="172" max="6" man="1"/>
    <brk id="302" max="6" man="1"/>
    <brk id="318" max="6" man="1"/>
    <brk id="445" max="6" man="1"/>
    <brk id="466" max="6" man="1"/>
    <brk id="484" max="6"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2019-10-08T07:07:13Z</dcterms:modified>
</cp:coreProperties>
</file>