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ffice file\"/>
    </mc:Choice>
  </mc:AlternateContent>
  <bookViews>
    <workbookView xWindow="0" yWindow="0" windowWidth="17280" windowHeight="9195" firstSheet="33" activeTab="37"/>
  </bookViews>
  <sheets>
    <sheet name="Sheet5" sheetId="26" r:id="rId1"/>
    <sheet name="Sheet3" sheetId="40" r:id="rId2"/>
    <sheet name="Shehbaz" sheetId="1" r:id="rId3"/>
    <sheet name="Sheet6" sheetId="44" r:id="rId4"/>
    <sheet name="Ashraf Civel Contractor" sheetId="28" r:id="rId5"/>
    <sheet name="Asgher" sheetId="2" r:id="rId6"/>
    <sheet name="Abdullah" sheetId="3" r:id="rId7"/>
    <sheet name="Faizan" sheetId="4" r:id="rId8"/>
    <sheet name="Wilson" sheetId="5" r:id="rId9"/>
    <sheet name="Salman" sheetId="8" r:id="rId10"/>
    <sheet name="Rashid" sheetId="11" r:id="rId11"/>
    <sheet name="Sajid Ali" sheetId="12" r:id="rId12"/>
    <sheet name="Asif Chiller" sheetId="18" r:id="rId13"/>
    <sheet name="AZAD" sheetId="45" r:id="rId14"/>
    <sheet name="Mehboob" sheetId="19" r:id="rId15"/>
    <sheet name="Asif Fan Guard" sheetId="24" r:id="rId16"/>
    <sheet name="Ali Duct" sheetId="20" r:id="rId17"/>
    <sheet name="Rizwan" sheetId="21" r:id="rId18"/>
    <sheet name="sagheer" sheetId="16" r:id="rId19"/>
    <sheet name="Ramzan" sheetId="25" r:id="rId20"/>
    <sheet name="Iftikhar" sheetId="17" r:id="rId21"/>
    <sheet name="Shakeel" sheetId="22" r:id="rId22"/>
    <sheet name="Sheet2" sheetId="14" r:id="rId23"/>
    <sheet name="Hussain Abbas" sheetId="15" r:id="rId24"/>
    <sheet name="Ali Extrem" sheetId="6" r:id="rId25"/>
    <sheet name="Sheet1" sheetId="13" r:id="rId26"/>
    <sheet name="Javed Diff" sheetId="7" r:id="rId27"/>
    <sheet name="Anees duct" sheetId="9" r:id="rId28"/>
    <sheet name="Lateef" sheetId="10" r:id="rId29"/>
    <sheet name="Ghaffar" sheetId="27" r:id="rId30"/>
    <sheet name="ADIL DUCT" sheetId="29" r:id="rId31"/>
    <sheet name="Rana Afzal" sheetId="30" r:id="rId32"/>
    <sheet name="Rashid indus" sheetId="31" r:id="rId33"/>
    <sheet name="Sheet4" sheetId="42" r:id="rId34"/>
    <sheet name="Tariq Insulator" sheetId="32" r:id="rId35"/>
    <sheet name="Asif c32" sheetId="33" r:id="rId36"/>
    <sheet name="Asif Hyper" sheetId="34" r:id="rId37"/>
    <sheet name="Amjad Hyper" sheetId="35" r:id="rId38"/>
    <sheet name="Asif (Fire exit)" sheetId="36" r:id="rId39"/>
    <sheet name="Adnan Tile fixture" sheetId="37" r:id="rId40"/>
    <sheet name="Khalid core " sheetId="38" r:id="rId41"/>
    <sheet name="khaadi louver" sheetId="39" r:id="rId42"/>
    <sheet name="Imran khaadi lahore" sheetId="41" r:id="rId43"/>
    <sheet name="khaadi lahore contractor" sheetId="43" r:id="rId44"/>
  </sheets>
  <definedNames>
    <definedName name="_xlnm._FilterDatabase" localSheetId="25" hidden="1">Sheet1!$A$2:$J$57</definedName>
    <definedName name="_xlnm.Print_Area" localSheetId="6">Abdullah!$A$1:$G$89</definedName>
    <definedName name="_xlnm.Print_Area" localSheetId="24">'Ali Extrem'!$A$1:$E$25</definedName>
    <definedName name="_xlnm.Print_Area" localSheetId="5">Asgher!$A$1:$F$104</definedName>
    <definedName name="_xlnm.Print_Area" localSheetId="29">Ghaffar!$A$25:$F$48</definedName>
    <definedName name="_xlnm.Print_Area" localSheetId="20">Iftikhar!$A$6:$G$27</definedName>
    <definedName name="_xlnm.Print_Area" localSheetId="26">'Javed Diff'!$A$1:$F$41</definedName>
    <definedName name="_xlnm.Print_Area" localSheetId="11">'Sajid Ali'!$A$1:$H$112</definedName>
    <definedName name="_xlnm.Print_Area" localSheetId="25">Sheet1!$H$60:$I$75</definedName>
    <definedName name="_xlnm.Print_Area" localSheetId="2">Shehbaz!$A$1:$F$76</definedName>
    <definedName name="_xlnm.Print_Area" localSheetId="8">Wilson!$A$1:$F$47</definedName>
    <definedName name="_xlnm.Print_Titles" localSheetId="5">Asgher!$1:$2</definedName>
  </definedNames>
  <calcPr calcId="152511"/>
  <pivotCaches>
    <pivotCache cacheId="3" r:id="rId45"/>
  </pivotCaches>
</workbook>
</file>

<file path=xl/calcChain.xml><?xml version="1.0" encoding="utf-8"?>
<calcChain xmlns="http://schemas.openxmlformats.org/spreadsheetml/2006/main">
  <c r="E40" i="35" l="1"/>
  <c r="H15" i="43"/>
  <c r="N21" i="35" l="1"/>
  <c r="L20" i="35"/>
  <c r="J42" i="35"/>
  <c r="E215" i="3" l="1"/>
  <c r="E181" i="3"/>
  <c r="E209" i="3" l="1"/>
  <c r="H47" i="43" l="1"/>
  <c r="H48" i="43" l="1"/>
  <c r="H51" i="43" s="1"/>
  <c r="N20" i="35"/>
  <c r="J49" i="35"/>
  <c r="N19" i="35"/>
  <c r="N14" i="35"/>
  <c r="N15" i="35"/>
  <c r="N16" i="35" s="1"/>
  <c r="N17" i="35" s="1"/>
  <c r="N18" i="35" s="1"/>
  <c r="N13" i="35"/>
  <c r="N12" i="35"/>
  <c r="H16" i="43" l="1"/>
  <c r="D33" i="43"/>
  <c r="H9" i="43" l="1"/>
  <c r="N48" i="35"/>
  <c r="H11" i="43" l="1"/>
  <c r="E203" i="3" l="1"/>
  <c r="H193" i="3" l="1"/>
  <c r="J14" i="31" l="1"/>
  <c r="J10" i="31"/>
  <c r="J11" i="31"/>
  <c r="J12" i="31"/>
  <c r="J13" i="31"/>
  <c r="E193" i="3" l="1"/>
  <c r="E93" i="5" l="1"/>
  <c r="E19" i="45" l="1"/>
  <c r="E31" i="22" l="1"/>
  <c r="E17" i="22"/>
  <c r="E109" i="1" l="1"/>
  <c r="H18" i="43" l="1"/>
  <c r="H17" i="43"/>
  <c r="E94" i="4" l="1"/>
  <c r="E24" i="22" l="1"/>
  <c r="E24" i="31" l="1"/>
  <c r="E82" i="5" l="1"/>
  <c r="E151" i="5" l="1"/>
  <c r="H14" i="43" l="1"/>
  <c r="H13" i="43"/>
  <c r="H12" i="43"/>
  <c r="H10" i="43"/>
  <c r="H21" i="43" s="1"/>
  <c r="E116" i="4" l="1"/>
  <c r="E98" i="1" l="1"/>
  <c r="E87" i="1"/>
  <c r="E23" i="42" l="1"/>
  <c r="E58" i="8" l="1"/>
  <c r="E72" i="27" l="1"/>
  <c r="D15" i="41"/>
  <c r="E23" i="32" l="1"/>
  <c r="E105" i="4" l="1"/>
  <c r="E47" i="27" l="1"/>
  <c r="E134" i="5" l="1"/>
  <c r="D15" i="39" l="1"/>
  <c r="E15" i="38" l="1"/>
  <c r="E15" i="37" l="1"/>
  <c r="E23" i="35" l="1"/>
  <c r="E171" i="3" l="1"/>
  <c r="E165" i="3"/>
  <c r="E83" i="4" l="1"/>
  <c r="E16" i="29" l="1"/>
  <c r="E23" i="36" l="1"/>
  <c r="J9" i="31" l="1"/>
  <c r="J18" i="31" s="1"/>
  <c r="E118" i="5" l="1"/>
  <c r="E159" i="3" l="1"/>
  <c r="E126" i="5" l="1"/>
  <c r="E23" i="34" l="1"/>
  <c r="E23" i="33"/>
  <c r="E12" i="28" l="1"/>
  <c r="E64" i="5" l="1"/>
  <c r="F20" i="28" l="1"/>
  <c r="D23" i="28" s="1"/>
  <c r="E23" i="30" l="1"/>
  <c r="E23" i="27" l="1"/>
  <c r="E110" i="5" l="1"/>
  <c r="E27" i="17" l="1"/>
  <c r="I29" i="17" l="1"/>
  <c r="J6" i="27" l="1"/>
  <c r="J15" i="27" s="1"/>
  <c r="J17" i="27" s="1"/>
  <c r="J20" i="27" s="1"/>
  <c r="J22" i="27" s="1"/>
  <c r="J24" i="27" s="1"/>
  <c r="J26" i="27" s="1"/>
  <c r="J28" i="27" s="1"/>
  <c r="J30" i="27" s="1"/>
  <c r="J33" i="27" s="1"/>
  <c r="J39" i="27" s="1"/>
  <c r="E104" i="5" l="1"/>
  <c r="E50" i="8" l="1"/>
  <c r="E71" i="5" l="1"/>
  <c r="E17" i="24" l="1"/>
  <c r="E8" i="24"/>
  <c r="E19" i="24" s="1"/>
  <c r="E72" i="4" l="1"/>
  <c r="E151" i="3" l="1"/>
  <c r="E143" i="3"/>
  <c r="E21" i="25" l="1"/>
  <c r="E112" i="12" l="1"/>
  <c r="E107" i="3" l="1"/>
  <c r="E66" i="1" l="1"/>
  <c r="E42" i="8" l="1"/>
  <c r="E135" i="3"/>
  <c r="E70" i="1" l="1"/>
  <c r="E7" i="22" l="1"/>
  <c r="E34" i="8" l="1"/>
  <c r="E127" i="3"/>
  <c r="E119" i="3" l="1"/>
  <c r="E26" i="8" l="1"/>
  <c r="E20" i="21" l="1"/>
  <c r="E20" i="18" l="1"/>
  <c r="H71" i="13" l="1"/>
  <c r="I71" i="13" l="1"/>
  <c r="I73" i="13" s="1"/>
  <c r="I75" i="13" s="1"/>
  <c r="I50" i="13" l="1"/>
  <c r="E20" i="20" l="1"/>
  <c r="E20" i="19" l="1"/>
  <c r="E47" i="5" l="1"/>
  <c r="E61" i="4" l="1"/>
  <c r="F94" i="3" l="1"/>
  <c r="F95" i="3" s="1"/>
  <c r="F96" i="3" s="1"/>
  <c r="F97" i="3" s="1"/>
  <c r="F98" i="3" s="1"/>
  <c r="F99" i="3" s="1"/>
  <c r="F67" i="12" l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F80" i="12" s="1"/>
  <c r="F47" i="12"/>
  <c r="F48" i="12" s="1"/>
  <c r="F49" i="12" s="1"/>
  <c r="F50" i="12" s="1"/>
  <c r="F5" i="16" l="1"/>
  <c r="E50" i="4" l="1"/>
  <c r="E19" i="5" l="1"/>
  <c r="F54" i="12" l="1"/>
  <c r="F55" i="12" s="1"/>
  <c r="F56" i="12" s="1"/>
  <c r="F57" i="12" s="1"/>
  <c r="F58" i="12" s="1"/>
  <c r="F59" i="12" s="1"/>
  <c r="F60" i="12" s="1"/>
  <c r="F61" i="12" s="1"/>
  <c r="F62" i="12" s="1"/>
  <c r="E101" i="2" l="1"/>
  <c r="F78" i="3" l="1"/>
  <c r="F79" i="3" s="1"/>
  <c r="F80" i="3" s="1"/>
  <c r="F81" i="3" s="1"/>
  <c r="F82" i="3" s="1"/>
  <c r="F83" i="3" s="1"/>
  <c r="F84" i="3" s="1"/>
  <c r="F2" i="15" l="1"/>
  <c r="F3" i="15" s="1"/>
  <c r="F4" i="15" s="1"/>
  <c r="J11" i="13" l="1"/>
  <c r="J12" i="13"/>
  <c r="E44" i="3" l="1"/>
  <c r="F35" i="12" l="1"/>
  <c r="F36" i="12" s="1"/>
  <c r="F37" i="12" s="1"/>
  <c r="F38" i="12" s="1"/>
  <c r="F39" i="12" s="1"/>
  <c r="F40" i="12" s="1"/>
  <c r="F41" i="12" s="1"/>
  <c r="F42" i="12" s="1"/>
  <c r="F43" i="12" s="1"/>
  <c r="E40" i="4" l="1"/>
  <c r="F90" i="3" l="1"/>
  <c r="F91" i="3" s="1"/>
  <c r="F15" i="12" l="1"/>
  <c r="F16" i="12" s="1"/>
  <c r="F17" i="12" s="1"/>
  <c r="F18" i="12" s="1"/>
  <c r="F19" i="12" s="1"/>
  <c r="F20" i="12" l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" i="12" l="1"/>
  <c r="F4" i="12" s="1"/>
  <c r="F5" i="12" s="1"/>
  <c r="F6" i="12" s="1"/>
  <c r="F7" i="12" s="1"/>
  <c r="F8" i="12" s="1"/>
  <c r="F9" i="12" s="1"/>
  <c r="F10" i="12" s="1"/>
  <c r="F47" i="3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E19" i="11" l="1"/>
  <c r="E26" i="5" l="1"/>
  <c r="E18" i="8" l="1"/>
  <c r="E11" i="10" l="1"/>
  <c r="C106" i="9" l="1"/>
  <c r="E71" i="9"/>
  <c r="G72" i="9" s="1"/>
  <c r="E70" i="9"/>
  <c r="F70" i="9" s="1"/>
  <c r="F73" i="9"/>
  <c r="F68" i="9"/>
  <c r="F69" i="9"/>
  <c r="F71" i="9"/>
  <c r="F72" i="9"/>
  <c r="F66" i="9"/>
  <c r="E67" i="9"/>
  <c r="E74" i="9" s="1"/>
  <c r="D86" i="9"/>
  <c r="E90" i="9"/>
  <c r="D88" i="9"/>
  <c r="E88" i="9" s="1"/>
  <c r="E86" i="9"/>
  <c r="D84" i="9"/>
  <c r="D93" i="9" s="1"/>
  <c r="C84" i="9"/>
  <c r="E82" i="9"/>
  <c r="C82" i="9"/>
  <c r="E80" i="9"/>
  <c r="C80" i="9"/>
  <c r="E78" i="9"/>
  <c r="C78" i="9"/>
  <c r="C93" i="9" s="1"/>
  <c r="D62" i="9"/>
  <c r="D54" i="9"/>
  <c r="E41" i="9"/>
  <c r="E38" i="9"/>
  <c r="E35" i="9"/>
  <c r="E32" i="9"/>
  <c r="E28" i="9"/>
  <c r="E21" i="9"/>
  <c r="E15" i="9"/>
  <c r="E11" i="8"/>
  <c r="E41" i="7"/>
  <c r="E37" i="7"/>
  <c r="E34" i="7"/>
  <c r="E31" i="7"/>
  <c r="E28" i="7"/>
  <c r="E17" i="7"/>
  <c r="E9" i="7"/>
  <c r="E24" i="6"/>
  <c r="E20" i="6"/>
  <c r="E16" i="6"/>
  <c r="E12" i="6"/>
  <c r="E8" i="6"/>
  <c r="E35" i="4"/>
  <c r="E26" i="4"/>
  <c r="E16" i="4"/>
  <c r="E13" i="4"/>
  <c r="E9" i="4"/>
  <c r="E29" i="3"/>
  <c r="E25" i="3"/>
  <c r="E20" i="3"/>
  <c r="E78" i="2"/>
  <c r="E73" i="2"/>
  <c r="E47" i="2"/>
  <c r="E42" i="2"/>
  <c r="E34" i="2"/>
  <c r="E31" i="2"/>
  <c r="E28" i="2"/>
  <c r="E24" i="2"/>
  <c r="E17" i="2"/>
  <c r="E12" i="2"/>
  <c r="E54" i="2"/>
  <c r="E66" i="2" s="1"/>
  <c r="E76" i="1"/>
  <c r="E73" i="1"/>
  <c r="E46" i="1"/>
  <c r="E37" i="1"/>
  <c r="E25" i="1"/>
  <c r="E15" i="1"/>
  <c r="E9" i="1"/>
  <c r="E84" i="9" l="1"/>
  <c r="E93" i="9" s="1"/>
  <c r="F67" i="9"/>
</calcChain>
</file>

<file path=xl/sharedStrings.xml><?xml version="1.0" encoding="utf-8"?>
<sst xmlns="http://schemas.openxmlformats.org/spreadsheetml/2006/main" count="3865" uniqueCount="1030">
  <si>
    <t>03-06-2014</t>
  </si>
  <si>
    <t>Shehbaz duct</t>
  </si>
  <si>
    <t>Tabba Heart</t>
  </si>
  <si>
    <t>Office</t>
  </si>
  <si>
    <t>27-06-2014</t>
  </si>
  <si>
    <t>Tabba</t>
  </si>
  <si>
    <t>21-08-2014</t>
  </si>
  <si>
    <t>04-09-2014</t>
  </si>
  <si>
    <t>25-09-2014</t>
  </si>
  <si>
    <t>12-09-2014</t>
  </si>
  <si>
    <t>Movenpick</t>
  </si>
  <si>
    <t>19-09-2014</t>
  </si>
  <si>
    <t>28-10-2014</t>
  </si>
  <si>
    <t>10-12-2014</t>
  </si>
  <si>
    <t>11-12-2014</t>
  </si>
  <si>
    <t>EMA</t>
  </si>
  <si>
    <t>26-12-2014</t>
  </si>
  <si>
    <t xml:space="preserve">Meezan bank FTC  </t>
  </si>
  <si>
    <t xml:space="preserve">8th Floor FTC Murtaza  </t>
  </si>
  <si>
    <t>23-01-2015</t>
  </si>
  <si>
    <t>EBM</t>
  </si>
  <si>
    <t>02-02-2015</t>
  </si>
  <si>
    <t>26-02-2015</t>
  </si>
  <si>
    <t>Ocean Mall</t>
  </si>
  <si>
    <t>05-03-2015</t>
  </si>
  <si>
    <t xml:space="preserve">Shehbaz duct paid </t>
  </si>
  <si>
    <t>06-04-2015</t>
  </si>
  <si>
    <t>Shehbaz duct paid</t>
  </si>
  <si>
    <t>GETZ</t>
  </si>
  <si>
    <t>29-04-2015</t>
  </si>
  <si>
    <t>Getz</t>
  </si>
  <si>
    <t>28-05-2015</t>
  </si>
  <si>
    <t>11-06-2015</t>
  </si>
  <si>
    <t>FTC 7th Floor</t>
  </si>
  <si>
    <t>16-06-2015</t>
  </si>
  <si>
    <t>08-07-2015</t>
  </si>
  <si>
    <t>16-07-2015</t>
  </si>
  <si>
    <t>03-08-2015</t>
  </si>
  <si>
    <t>EFU</t>
  </si>
  <si>
    <t>05-09-2015</t>
  </si>
  <si>
    <t>FTC 7th</t>
  </si>
  <si>
    <t>05-10-2015</t>
  </si>
  <si>
    <t>19-10-2015</t>
  </si>
  <si>
    <t>JS Bank</t>
  </si>
  <si>
    <t>20-10-2015</t>
  </si>
  <si>
    <t>09-11-2015</t>
  </si>
  <si>
    <t>15-12-2015</t>
  </si>
  <si>
    <t>01-01-2016</t>
  </si>
  <si>
    <t>office</t>
  </si>
  <si>
    <t xml:space="preserve">Shehbaz Ducting  (Tabba Heart) </t>
  </si>
  <si>
    <t>(Shehbaz Ducting) Movenpick</t>
  </si>
  <si>
    <t>(Shehbaz Ducting) EBM</t>
  </si>
  <si>
    <t>Shehbaz duct (Cheque 57, 000)</t>
  </si>
  <si>
    <t>(Shehbaz Ducting) FTC</t>
  </si>
  <si>
    <t xml:space="preserve">Meezan bank </t>
  </si>
  <si>
    <t xml:space="preserve">8th Floor FTC Murtaza   </t>
  </si>
  <si>
    <t xml:space="preserve">Shabbir 6th Floor </t>
  </si>
  <si>
    <t>(Shehbaz Ducting) GETZ</t>
  </si>
  <si>
    <t>(Shehbaz Ducting) EFU</t>
  </si>
  <si>
    <t>21-01-2016</t>
  </si>
  <si>
    <t xml:space="preserve">(Shehbaz Ducting) Core , OceanMall. </t>
  </si>
  <si>
    <t xml:space="preserve">(Shehbaz Ducting) JS Bank. </t>
  </si>
  <si>
    <t xml:space="preserve">Total Paid: </t>
  </si>
  <si>
    <t xml:space="preserve">Shehbaz  </t>
  </si>
  <si>
    <t>Asgher Insulator</t>
  </si>
  <si>
    <t>12-07-2014</t>
  </si>
  <si>
    <t>Asgher insulator</t>
  </si>
  <si>
    <t>28-07-2014</t>
  </si>
  <si>
    <t>Bilal</t>
  </si>
  <si>
    <t>06-08-2014</t>
  </si>
  <si>
    <t>Movinpick</t>
  </si>
  <si>
    <t>12-08-2014</t>
  </si>
  <si>
    <t>Imran invoice</t>
  </si>
  <si>
    <t>20-08-2014</t>
  </si>
  <si>
    <t>26-08-2014</t>
  </si>
  <si>
    <t xml:space="preserve">Bilal </t>
  </si>
  <si>
    <t>03-09-2014</t>
  </si>
  <si>
    <t>FTC 5th floor</t>
  </si>
  <si>
    <t>Ocean Mall  22, 500</t>
  </si>
  <si>
    <t>FTC 6th Floor Murtaza</t>
  </si>
  <si>
    <t>Offcie</t>
  </si>
  <si>
    <t>17-09-2014</t>
  </si>
  <si>
    <t>FTC 6th Floor Hatim</t>
  </si>
  <si>
    <t>30-09-2014</t>
  </si>
  <si>
    <t>Academic Block</t>
  </si>
  <si>
    <t>29-10-2014</t>
  </si>
  <si>
    <t xml:space="preserve">Academic </t>
  </si>
  <si>
    <t>18-11-2014</t>
  </si>
  <si>
    <t>FTC</t>
  </si>
  <si>
    <t>24-11-2014</t>
  </si>
  <si>
    <t xml:space="preserve">Asgher Insulator paid </t>
  </si>
  <si>
    <t>Burger shake</t>
  </si>
  <si>
    <t>Nadeem</t>
  </si>
  <si>
    <t>04-12-2014</t>
  </si>
  <si>
    <t>18-04-2015</t>
  </si>
  <si>
    <t>Bank Al-Habib</t>
  </si>
  <si>
    <t>20-04-2015</t>
  </si>
  <si>
    <t>22-04-2015</t>
  </si>
  <si>
    <t>27-04-2015</t>
  </si>
  <si>
    <t xml:space="preserve">Office </t>
  </si>
  <si>
    <t>04-05-2015</t>
  </si>
  <si>
    <t>Bank AL Habib</t>
  </si>
  <si>
    <t>Nadeem bhjai gave 2000 asgher gave invoices 1640</t>
  </si>
  <si>
    <t>12-05-2015</t>
  </si>
  <si>
    <t>09-05-2015</t>
  </si>
  <si>
    <t>15-05-2015</t>
  </si>
  <si>
    <t>15-06-2015</t>
  </si>
  <si>
    <t>10-06-2015</t>
  </si>
  <si>
    <t xml:space="preserve">Asgher insulator </t>
  </si>
  <si>
    <t>22-06-2015</t>
  </si>
  <si>
    <t>03-07-2015</t>
  </si>
  <si>
    <t xml:space="preserve">TPL- 13th </t>
  </si>
  <si>
    <t>17-07-2015</t>
  </si>
  <si>
    <t>BAH-TPL</t>
  </si>
  <si>
    <t>30-07-2015</t>
  </si>
  <si>
    <t>Feeroz</t>
  </si>
  <si>
    <t>Khalid bhai</t>
  </si>
  <si>
    <t>19-08-2015</t>
  </si>
  <si>
    <t xml:space="preserve">Asgher Insulator </t>
  </si>
  <si>
    <t>24-07-2015</t>
  </si>
  <si>
    <t>BAH</t>
  </si>
  <si>
    <t>02-09-2015</t>
  </si>
  <si>
    <t>09-09-2015</t>
  </si>
  <si>
    <t xml:space="preserve">GA-16th Floor </t>
  </si>
  <si>
    <t>14-09-2015</t>
  </si>
  <si>
    <t>Asgher insultaor</t>
  </si>
  <si>
    <t>13-09-2015</t>
  </si>
  <si>
    <t>GA-23</t>
  </si>
  <si>
    <t>25-05-2015</t>
  </si>
  <si>
    <t>Asgher , C/O Asim</t>
  </si>
  <si>
    <t xml:space="preserve">Nadeem </t>
  </si>
  <si>
    <t>26-05-2015</t>
  </si>
  <si>
    <t>Bank Al- Habib</t>
  </si>
  <si>
    <t>01-10-2015</t>
  </si>
  <si>
    <t>03-10-2015</t>
  </si>
  <si>
    <t>07-10-2015</t>
  </si>
  <si>
    <t>Asgher insulator  Final</t>
  </si>
  <si>
    <t>12-10-2015</t>
  </si>
  <si>
    <t>21-10-2015</t>
  </si>
  <si>
    <t>02-11-2015</t>
  </si>
  <si>
    <t>31-10-2015</t>
  </si>
  <si>
    <t>Ebad</t>
  </si>
  <si>
    <t>23-11-2015</t>
  </si>
  <si>
    <t>01-12-2015</t>
  </si>
  <si>
    <t>04-12-2015</t>
  </si>
  <si>
    <t>12-12-2015</t>
  </si>
  <si>
    <t>14-12-2015</t>
  </si>
  <si>
    <t>02-01-2016</t>
  </si>
  <si>
    <t>Asgher Insulator (Movenpick)</t>
  </si>
  <si>
    <t>Asgher Insulator (Ocean Mall)</t>
  </si>
  <si>
    <t>21-01-2016.</t>
  </si>
  <si>
    <t>Asgher Insulator (FTC)</t>
  </si>
  <si>
    <t>Asgher Insulator (Academic Block)</t>
  </si>
  <si>
    <t>Asgher Insulator (Tabba)</t>
  </si>
  <si>
    <t>Asgher Insulator (Burger Shake)</t>
  </si>
  <si>
    <t>Asgher Insulator (Feeroz Textile)</t>
  </si>
  <si>
    <t>Asgher Insulator (Gul Ahmed 16th Floor)</t>
  </si>
  <si>
    <t>Asgher Insulator (Gul Ahmed 23rd Floor)</t>
  </si>
  <si>
    <t>Asgher Insulator (EFU)</t>
  </si>
  <si>
    <t>Asgher Insulator (BAH)</t>
  </si>
  <si>
    <t>Asgher Insulator.</t>
  </si>
  <si>
    <t>Abdullah Insulator.</t>
  </si>
  <si>
    <t>Abdullah Insulator</t>
  </si>
  <si>
    <t>11-05-2015</t>
  </si>
  <si>
    <t>Abdullah insulator</t>
  </si>
  <si>
    <t>08-05-2015</t>
  </si>
  <si>
    <t>22-05-2015</t>
  </si>
  <si>
    <t>23-05-2015</t>
  </si>
  <si>
    <t>01-06-2015</t>
  </si>
  <si>
    <t>05-06-2015</t>
  </si>
  <si>
    <t>18-06-2015</t>
  </si>
  <si>
    <t>02-07-2015</t>
  </si>
  <si>
    <t>11-07-2015</t>
  </si>
  <si>
    <t>01-08-2015</t>
  </si>
  <si>
    <t>31-07-2015</t>
  </si>
  <si>
    <t xml:space="preserve">FTC 8th Floor </t>
  </si>
  <si>
    <t>27-08-2015</t>
  </si>
  <si>
    <t>22-08-2015</t>
  </si>
  <si>
    <t>08-09-2015</t>
  </si>
  <si>
    <t xml:space="preserve">FTC 7th Floor </t>
  </si>
  <si>
    <t>18-09-2015</t>
  </si>
  <si>
    <t>24-09-2015</t>
  </si>
  <si>
    <t>29-09-2015</t>
  </si>
  <si>
    <t>22-10-2015</t>
  </si>
  <si>
    <t>26-10-2015</t>
  </si>
  <si>
    <t>16-11-2015</t>
  </si>
  <si>
    <t>26-11-2215</t>
  </si>
  <si>
    <t>07-12-2015</t>
  </si>
  <si>
    <t>26-12-2015</t>
  </si>
  <si>
    <t>Mpick lotus court</t>
  </si>
  <si>
    <t>08-01-2016</t>
  </si>
  <si>
    <t>Abdullah Insulator (GETZ)</t>
  </si>
  <si>
    <t>Abdullah Insulator (FTC)</t>
  </si>
  <si>
    <t>Abdullah Insulator (EBM)</t>
  </si>
  <si>
    <t>Abdullah Insulator (Movenpick Lotus Court)</t>
  </si>
  <si>
    <t>Faizan.</t>
  </si>
  <si>
    <t>Faizan Duct</t>
  </si>
  <si>
    <t>10-11-2014</t>
  </si>
  <si>
    <t>Faizan duct</t>
  </si>
  <si>
    <t>05-11-2014</t>
  </si>
  <si>
    <t>Ocean</t>
  </si>
  <si>
    <t>26-11-2014</t>
  </si>
  <si>
    <t>06-12-014</t>
  </si>
  <si>
    <t>23-11-2014</t>
  </si>
  <si>
    <t>18-12-2014</t>
  </si>
  <si>
    <t>Feeroze Textile</t>
  </si>
  <si>
    <t>02-01-2015</t>
  </si>
  <si>
    <t>18-03-2015</t>
  </si>
  <si>
    <t>27-03-2015</t>
  </si>
  <si>
    <t>23-04-2015</t>
  </si>
  <si>
    <t>20-05-2015</t>
  </si>
  <si>
    <t xml:space="preserve">TPL 13th Floor </t>
  </si>
  <si>
    <t>30-05-2015</t>
  </si>
  <si>
    <t>27-06-2015</t>
  </si>
  <si>
    <t>09-07-2015</t>
  </si>
  <si>
    <t xml:space="preserve">Faizan duct </t>
  </si>
  <si>
    <t>01-07-2015</t>
  </si>
  <si>
    <t>17-08-2015</t>
  </si>
  <si>
    <t xml:space="preserve">Gul Ahmed 16th Floor </t>
  </si>
  <si>
    <t>Gull Ahmed 16th Floor</t>
  </si>
  <si>
    <t>25-09-2015</t>
  </si>
  <si>
    <t>Faizan</t>
  </si>
  <si>
    <t>GA-16</t>
  </si>
  <si>
    <t>28-10-2015</t>
  </si>
  <si>
    <t>BAH 14-15</t>
  </si>
  <si>
    <t>09-01-2016</t>
  </si>
  <si>
    <t xml:space="preserve">Faizan paid </t>
  </si>
  <si>
    <t xml:space="preserve">GA- 23rd </t>
  </si>
  <si>
    <t>Faizan (Movenpick)</t>
  </si>
  <si>
    <t>Faizan (Ocean)</t>
  </si>
  <si>
    <t>Faizan (BAH)</t>
  </si>
  <si>
    <t>Faizan (Feeroz Textile)</t>
  </si>
  <si>
    <t>Faizan (TPL-13th Floor)</t>
  </si>
  <si>
    <t>Faizan (Gul Ahmed 23rd Floor)</t>
  </si>
  <si>
    <t>Faizan (Gul Ahmed 16th Floor)</t>
  </si>
  <si>
    <t>Wilson</t>
  </si>
  <si>
    <t xml:space="preserve">Wilson paid </t>
  </si>
  <si>
    <t>06-08-2015</t>
  </si>
  <si>
    <t>07-08-2015</t>
  </si>
  <si>
    <t>01-09-2015</t>
  </si>
  <si>
    <t>10-09-2015</t>
  </si>
  <si>
    <t>15-09-2015</t>
  </si>
  <si>
    <t>Wilson , Gulfam</t>
  </si>
  <si>
    <t>23-09-2015</t>
  </si>
  <si>
    <t>09-10-2015</t>
  </si>
  <si>
    <t xml:space="preserve">Wilson </t>
  </si>
  <si>
    <t>02-10-2015</t>
  </si>
  <si>
    <t>15-10-2015</t>
  </si>
  <si>
    <t>Gulfam Wilson</t>
  </si>
  <si>
    <t xml:space="preserve">Gulfam  </t>
  </si>
  <si>
    <t>27-10-2015</t>
  </si>
  <si>
    <t>Chase Up</t>
  </si>
  <si>
    <t>05-11-2015</t>
  </si>
  <si>
    <t>JS Bank Zone B</t>
  </si>
  <si>
    <t>18-11-2015</t>
  </si>
  <si>
    <t>24-11-2015</t>
  </si>
  <si>
    <t>10-12-2015</t>
  </si>
  <si>
    <t>22-12-2015</t>
  </si>
  <si>
    <t>Wilson (JS- Bank Zone-A)</t>
  </si>
  <si>
    <t>Wilson (JS- Bank Zone-B)</t>
  </si>
  <si>
    <t>Wilson (Chase Up)</t>
  </si>
  <si>
    <t>JS Bank Zone A</t>
  </si>
  <si>
    <t>22-01-2016.</t>
  </si>
  <si>
    <t>04-08-2015</t>
  </si>
  <si>
    <t>11-09-2015</t>
  </si>
  <si>
    <t>GA-16th</t>
  </si>
  <si>
    <t>13-10-2015</t>
  </si>
  <si>
    <t>30-11-2015</t>
  </si>
  <si>
    <t>Ali (Extrem Engg.)</t>
  </si>
  <si>
    <t>Ali (BAH))</t>
  </si>
  <si>
    <t xml:space="preserve">Ali paid </t>
  </si>
  <si>
    <t>Ali (Gul Ahmed 16th Floor))</t>
  </si>
  <si>
    <t>Ali (Gul Ahmed 23rd Floor))</t>
  </si>
  <si>
    <t>Ali (Js Bank Zone-B)</t>
  </si>
  <si>
    <t>Ali (JS Bank Zone-A)</t>
  </si>
  <si>
    <t>14-07-2014</t>
  </si>
  <si>
    <t>05-08-2014</t>
  </si>
  <si>
    <t>05-09-2014</t>
  </si>
  <si>
    <t>23-10-2014</t>
  </si>
  <si>
    <t>Javed grill</t>
  </si>
  <si>
    <t>Feeroz Textile</t>
  </si>
  <si>
    <t>Hatim FTC</t>
  </si>
  <si>
    <t>Pishori FTC</t>
  </si>
  <si>
    <t>28-02-2015</t>
  </si>
  <si>
    <t xml:space="preserve">FTC shabbir 6th Floor </t>
  </si>
  <si>
    <t>28-08-2015</t>
  </si>
  <si>
    <t>11-11-2015</t>
  </si>
  <si>
    <t>03-12-2015</t>
  </si>
  <si>
    <t xml:space="preserve">FTC 7th </t>
  </si>
  <si>
    <t>ZJS zone B</t>
  </si>
  <si>
    <t>14-01-2016</t>
  </si>
  <si>
    <t xml:space="preserve">FTC 8th </t>
  </si>
  <si>
    <t>Javed Diffuser.</t>
  </si>
  <si>
    <t xml:space="preserve">Javed (Ocean Mall). </t>
  </si>
  <si>
    <t xml:space="preserve">Javed Grill </t>
  </si>
  <si>
    <t xml:space="preserve">Javed (FTC). </t>
  </si>
  <si>
    <t xml:space="preserve">Javed (Tabba). </t>
  </si>
  <si>
    <t xml:space="preserve">Javed (Feeroz Textile). </t>
  </si>
  <si>
    <t xml:space="preserve">Javed (EBM). </t>
  </si>
  <si>
    <t xml:space="preserve">Javed (TPL). </t>
  </si>
  <si>
    <t xml:space="preserve">Javed (JS Bank Zone -B). </t>
  </si>
  <si>
    <t>Salman</t>
  </si>
  <si>
    <t>19-09-2015</t>
  </si>
  <si>
    <t>Salman cladding</t>
  </si>
  <si>
    <t>Salman (Tabba)</t>
  </si>
  <si>
    <t>Salman (JS Bank)</t>
  </si>
  <si>
    <t>25-02-2014</t>
  </si>
  <si>
    <t>03-03-2014</t>
  </si>
  <si>
    <t>TRG Center Point</t>
  </si>
  <si>
    <t>18-03-2014</t>
  </si>
  <si>
    <t>09-04-2014</t>
  </si>
  <si>
    <t>TRG</t>
  </si>
  <si>
    <t>23-04-2014</t>
  </si>
  <si>
    <t>16-05-2014</t>
  </si>
  <si>
    <t>Anees duct</t>
  </si>
  <si>
    <t>FTC 5th Floor</t>
  </si>
  <si>
    <t>08-05-2014</t>
  </si>
  <si>
    <t>FTC Ozone</t>
  </si>
  <si>
    <t>30-05-2014</t>
  </si>
  <si>
    <t>Ozone FTC</t>
  </si>
  <si>
    <t>11-06-2014</t>
  </si>
  <si>
    <t>01-06-2014</t>
  </si>
  <si>
    <t>15-07-2014</t>
  </si>
  <si>
    <t>22-07-2014</t>
  </si>
  <si>
    <t>Pishori FTC 5th -A</t>
  </si>
  <si>
    <t>Delta FTC</t>
  </si>
  <si>
    <t>06-12-2014</t>
  </si>
  <si>
    <t>FTC 8th Floor</t>
  </si>
  <si>
    <t>30-03-2015</t>
  </si>
  <si>
    <t xml:space="preserve">Anees  duct </t>
  </si>
  <si>
    <t>17-04-2015</t>
  </si>
  <si>
    <t>29-06-2015</t>
  </si>
  <si>
    <t>JS Bank-A</t>
  </si>
  <si>
    <t>Anees (Raees Son)</t>
  </si>
  <si>
    <t>Anees (FTC).</t>
  </si>
  <si>
    <t xml:space="preserve">FTC Ozone paid (car amount setteld) </t>
  </si>
  <si>
    <t>Anees (TRG).</t>
  </si>
  <si>
    <t>Anees (Ocean Mall).</t>
  </si>
  <si>
    <t>Anees (Movenpick).</t>
  </si>
  <si>
    <t>Anees (GETZ).</t>
  </si>
  <si>
    <t>Anees (BAH).</t>
  </si>
  <si>
    <t>Anees (JS Bank Zone-A).</t>
  </si>
  <si>
    <t>Anees has been paid following amount:</t>
  </si>
  <si>
    <t xml:space="preserve">Total Given : </t>
  </si>
  <si>
    <t>In following accounts:</t>
  </si>
  <si>
    <t>Noman FTC</t>
  </si>
  <si>
    <t>Murtaza FTC</t>
  </si>
  <si>
    <t>Faisal FTC</t>
  </si>
  <si>
    <t xml:space="preserve">TRG </t>
  </si>
  <si>
    <t>Nadeem bhai made this record on 23-04-2014. More payments done after .</t>
  </si>
  <si>
    <t>Anees (Bill # 1)  28-11-2014</t>
  </si>
  <si>
    <t>S.#</t>
  </si>
  <si>
    <t>Head</t>
  </si>
  <si>
    <t>Amount</t>
  </si>
  <si>
    <t>Paid</t>
  </si>
  <si>
    <t xml:space="preserve">Balance </t>
  </si>
  <si>
    <t>M.Pick</t>
  </si>
  <si>
    <t>B. Shake</t>
  </si>
  <si>
    <t>FTC Delta, Pishori???</t>
  </si>
  <si>
    <t xml:space="preserve">FTC 12th Floor (Ozone) </t>
  </si>
  <si>
    <t>Total:</t>
  </si>
  <si>
    <t>Anees duct paid (bilal bhai took for car)</t>
  </si>
  <si>
    <t>M. Pick</t>
  </si>
  <si>
    <t>Ozone</t>
  </si>
  <si>
    <t>Anees Bills and payment details.</t>
  </si>
  <si>
    <t>Bill</t>
  </si>
  <si>
    <t xml:space="preserve">Bilal Bhai has taken 2 cheques on Anees behalf. </t>
  </si>
  <si>
    <t xml:space="preserve">Total: </t>
  </si>
  <si>
    <t>19-01-2016</t>
  </si>
  <si>
    <t>23-01-2016</t>
  </si>
  <si>
    <t>20-01-2016</t>
  </si>
  <si>
    <t>26-01-2016.</t>
  </si>
  <si>
    <t>LATEEF WELDONE</t>
  </si>
  <si>
    <t>26-01-2016</t>
  </si>
  <si>
    <t>Lateef (EFU)</t>
  </si>
  <si>
    <t>Lateef Duct</t>
  </si>
  <si>
    <t>02-02-2016</t>
  </si>
  <si>
    <t>04-02-2016</t>
  </si>
  <si>
    <t>13-02-2016</t>
  </si>
  <si>
    <t>10-02-2016</t>
  </si>
  <si>
    <t>25-01-2016</t>
  </si>
  <si>
    <t>15-02-2016</t>
  </si>
  <si>
    <t>18-02-2016</t>
  </si>
  <si>
    <t>08-02-2016</t>
  </si>
  <si>
    <t>19-02-2016</t>
  </si>
  <si>
    <t>Partial cheque</t>
  </si>
  <si>
    <t>Cheque</t>
  </si>
  <si>
    <r>
      <t>Abdullah Insulator (</t>
    </r>
    <r>
      <rPr>
        <b/>
        <sz val="24"/>
        <rFont val="Book Antiqua"/>
        <family val="1"/>
      </rPr>
      <t>EFU</t>
    </r>
    <r>
      <rPr>
        <b/>
        <sz val="11"/>
        <rFont val="Book Antiqua"/>
        <family val="1"/>
      </rPr>
      <t>)</t>
    </r>
  </si>
  <si>
    <r>
      <t>Abdullah Insulator (</t>
    </r>
    <r>
      <rPr>
        <b/>
        <sz val="16"/>
        <rFont val="Book Antiqua"/>
        <family val="1"/>
      </rPr>
      <t>Tabba</t>
    </r>
    <r>
      <rPr>
        <b/>
        <sz val="11"/>
        <rFont val="Book Antiqua"/>
        <family val="1"/>
      </rPr>
      <t>)</t>
    </r>
  </si>
  <si>
    <t>20-02-2016</t>
  </si>
  <si>
    <t>25-02-2016</t>
  </si>
  <si>
    <t>27-02-2016</t>
  </si>
  <si>
    <t>Rashid (Bank Al-Falah- FTC 10th Floor</t>
  </si>
  <si>
    <t>Rashid</t>
  </si>
  <si>
    <t>Bank Al-Falah FTC</t>
  </si>
  <si>
    <t>29-02-2016</t>
  </si>
  <si>
    <t>cash</t>
  </si>
  <si>
    <t>01-03-2016</t>
  </si>
  <si>
    <t>05-03-2016</t>
  </si>
  <si>
    <t>07-03-2016</t>
  </si>
  <si>
    <t>Sajid Ali ( J M P C )</t>
  </si>
  <si>
    <t>Sajid Ali</t>
  </si>
  <si>
    <t>03-03-2016</t>
  </si>
  <si>
    <t>JPMC</t>
  </si>
  <si>
    <t>09-03-2016</t>
  </si>
  <si>
    <t>10-03-2016</t>
  </si>
  <si>
    <t>nadeem</t>
  </si>
  <si>
    <t>11-03-2016</t>
  </si>
  <si>
    <t>Imran</t>
  </si>
  <si>
    <t>12-03-2016</t>
  </si>
  <si>
    <t>15-03-2016</t>
  </si>
  <si>
    <t>16-03-2016</t>
  </si>
  <si>
    <t>Sajid Ali ( Chase-up Nipa )</t>
  </si>
  <si>
    <t>14-03-2016</t>
  </si>
  <si>
    <t>Nipa</t>
  </si>
  <si>
    <t>16-02-2016</t>
  </si>
  <si>
    <t>Abdullah Insulator (Bank Al-falah FTC)</t>
  </si>
  <si>
    <t>BAF FTC</t>
  </si>
  <si>
    <t>cheque</t>
  </si>
  <si>
    <t>17-03-2016</t>
  </si>
  <si>
    <t>shahbaz</t>
  </si>
  <si>
    <t>imran</t>
  </si>
  <si>
    <t>18-03-2016</t>
  </si>
  <si>
    <t>19-03-2016</t>
  </si>
  <si>
    <t>azeem</t>
  </si>
  <si>
    <t>22-03-2016</t>
  </si>
  <si>
    <t>21-03-2016</t>
  </si>
  <si>
    <t>bilal</t>
  </si>
  <si>
    <t>25-03-2016</t>
  </si>
  <si>
    <t>24-03-2016</t>
  </si>
  <si>
    <t>28-03-2016</t>
  </si>
  <si>
    <t>invoices</t>
  </si>
  <si>
    <t>JPMC Chapter closed on 28-03-2016</t>
  </si>
  <si>
    <t>29-03-2015</t>
  </si>
  <si>
    <t>29-03-2016</t>
  </si>
  <si>
    <t>01-02-2016</t>
  </si>
  <si>
    <t>hassan abbas</t>
  </si>
  <si>
    <t>01-04-2016</t>
  </si>
  <si>
    <t>02-04-2016</t>
  </si>
  <si>
    <t>04-04-2016</t>
  </si>
  <si>
    <t>06-04-2016</t>
  </si>
  <si>
    <t>07-04-2016</t>
  </si>
  <si>
    <r>
      <t xml:space="preserve">Sajid Ali ( </t>
    </r>
    <r>
      <rPr>
        <b/>
        <sz val="12"/>
        <rFont val="Book Antiqua"/>
        <family val="1"/>
      </rPr>
      <t>EFU</t>
    </r>
    <r>
      <rPr>
        <b/>
        <sz val="11"/>
        <rFont val="Book Antiqua"/>
        <family val="1"/>
      </rPr>
      <t xml:space="preserve"> )</t>
    </r>
  </si>
  <si>
    <t>Date</t>
  </si>
  <si>
    <t>Person</t>
  </si>
  <si>
    <t>Site</t>
  </si>
  <si>
    <t>Mode</t>
  </si>
  <si>
    <t>Description</t>
  </si>
  <si>
    <t>Abdullah</t>
  </si>
  <si>
    <t>Gets</t>
  </si>
  <si>
    <t>Movenpick Lotus court</t>
  </si>
  <si>
    <t>Academic block</t>
  </si>
  <si>
    <t>Feroz Textile</t>
  </si>
  <si>
    <t>Gul Ahmed 16th Floor</t>
  </si>
  <si>
    <t>Gul Ahmed 23rd Floor</t>
  </si>
  <si>
    <t>Asgher</t>
  </si>
  <si>
    <t>08-04-2016</t>
  </si>
  <si>
    <t>Shahbaz</t>
  </si>
  <si>
    <t>JS Bank Jone B</t>
  </si>
  <si>
    <t>TPL 13th Floor</t>
  </si>
  <si>
    <t>JS Bank Jone A</t>
  </si>
  <si>
    <t>Chase Up Nipa</t>
  </si>
  <si>
    <t>Irfan</t>
  </si>
  <si>
    <t>Chase up Multan</t>
  </si>
  <si>
    <t>off 21000 nadeem bhai 4000</t>
  </si>
  <si>
    <t>Bilal bhai</t>
  </si>
  <si>
    <t>Row Labels</t>
  </si>
  <si>
    <t>Grand Total</t>
  </si>
  <si>
    <t>Sum of Amount</t>
  </si>
  <si>
    <t>12-04-2016</t>
  </si>
  <si>
    <t>huzaifa</t>
  </si>
  <si>
    <t>14-04-2016</t>
  </si>
  <si>
    <t>Hussain Abbas (BAF HEAD OFFICE)</t>
  </si>
  <si>
    <t>Hussain Abbas</t>
  </si>
  <si>
    <t>BAF H/O</t>
  </si>
  <si>
    <t>13-04-2016</t>
  </si>
  <si>
    <t>Work done Rs, 100,000/</t>
  </si>
  <si>
    <t>Work done Rs, 55,000/</t>
  </si>
  <si>
    <t>16-04-2016</t>
  </si>
  <si>
    <t>18-04-2016</t>
  </si>
  <si>
    <t>partial chq</t>
  </si>
  <si>
    <t>partial</t>
  </si>
  <si>
    <t>Safdar</t>
  </si>
  <si>
    <t>20-04-2016</t>
  </si>
  <si>
    <t>by order nadeem bhai</t>
  </si>
  <si>
    <t>21-04-2016</t>
  </si>
  <si>
    <t>ok</t>
  </si>
  <si>
    <t>Mubashir Islam</t>
  </si>
  <si>
    <t>23-04-2016</t>
  </si>
  <si>
    <t>25-04-2016</t>
  </si>
  <si>
    <t>Sajid Ali TABBA</t>
  </si>
  <si>
    <t>26-04-2016</t>
  </si>
  <si>
    <t>27-04-2016.</t>
  </si>
  <si>
    <t>29-04-2016</t>
  </si>
  <si>
    <t>02-05-2016</t>
  </si>
  <si>
    <t>Sajid Ali Chase up Shaheed Millat</t>
  </si>
  <si>
    <t>(blank)</t>
  </si>
  <si>
    <t>05-05-2016</t>
  </si>
  <si>
    <t>06-05-2016</t>
  </si>
  <si>
    <t>Shaheed</t>
  </si>
  <si>
    <t>30-04-2016</t>
  </si>
  <si>
    <t>Rs, 15000 will be return by Mr. Billal bhai</t>
  </si>
  <si>
    <t>Sagheer ( Chase-up Nipa )</t>
  </si>
  <si>
    <t>Sagheer</t>
  </si>
  <si>
    <t>28-04-2016</t>
  </si>
  <si>
    <t>09-05-2016</t>
  </si>
  <si>
    <t>10-05-2016</t>
  </si>
  <si>
    <t>Philips Morris</t>
  </si>
  <si>
    <t>Sajid Ali Philips Morris Work done 65,000</t>
  </si>
  <si>
    <t>partial cheque</t>
  </si>
  <si>
    <t>12-05-2016</t>
  </si>
  <si>
    <t>13-05-2016</t>
  </si>
  <si>
    <t>14-05-2016</t>
  </si>
  <si>
    <t>16-05-2016</t>
  </si>
  <si>
    <t>17-05-2016</t>
  </si>
  <si>
    <t>Total Paid</t>
  </si>
  <si>
    <t>Jamia</t>
  </si>
  <si>
    <t>19-05-2016</t>
  </si>
  <si>
    <t>25-05-2016</t>
  </si>
  <si>
    <t>23-05-2016</t>
  </si>
  <si>
    <t>24-05-2016</t>
  </si>
  <si>
    <t xml:space="preserve">nadeem </t>
  </si>
  <si>
    <t>28-05-2016</t>
  </si>
  <si>
    <t>Abdullah Insulator (Chaseup Multan)</t>
  </si>
  <si>
    <t>30-05-2016</t>
  </si>
  <si>
    <t>01-06-2016</t>
  </si>
  <si>
    <t>Faizan (Philips Morris)</t>
  </si>
  <si>
    <t>04-06-2016</t>
  </si>
  <si>
    <t>Work done Rs, 50,000/</t>
  </si>
  <si>
    <t>02-06-2016</t>
  </si>
  <si>
    <t>31-05-2016</t>
  </si>
  <si>
    <t>imran new</t>
  </si>
  <si>
    <t>09-06-2016</t>
  </si>
  <si>
    <t>v # 016</t>
  </si>
  <si>
    <t>03-06-2016</t>
  </si>
  <si>
    <t>this 15000 will be in tabba account</t>
  </si>
  <si>
    <t>06-06-2016</t>
  </si>
  <si>
    <t>13-06-2016</t>
  </si>
  <si>
    <t>14-06-2016</t>
  </si>
  <si>
    <t>3`</t>
  </si>
  <si>
    <t>15-06-2016</t>
  </si>
  <si>
    <t>16/6/2016</t>
  </si>
  <si>
    <t>Asif</t>
  </si>
  <si>
    <t>Total</t>
  </si>
  <si>
    <t>Mehboob ( EFU )</t>
  </si>
  <si>
    <t>Mehbooh</t>
  </si>
  <si>
    <t>Efu</t>
  </si>
  <si>
    <t>1-06-2016</t>
  </si>
  <si>
    <t>Ali</t>
  </si>
  <si>
    <t>17th floor Labour paid for pump welding on the instruvction of Nadeem bhai</t>
  </si>
  <si>
    <t>17-06-2016</t>
  </si>
  <si>
    <t>Irfan Multan</t>
  </si>
  <si>
    <t>Total paid</t>
  </si>
  <si>
    <t>total expense</t>
  </si>
  <si>
    <t>21-06-2016</t>
  </si>
  <si>
    <t>Nadeem Bhai</t>
  </si>
  <si>
    <t>23/6/2016</t>
  </si>
  <si>
    <t>Total expenses</t>
  </si>
  <si>
    <t>Amount Due</t>
  </si>
  <si>
    <t>23-06-2016</t>
  </si>
  <si>
    <t>25-06-2016</t>
  </si>
  <si>
    <t>27-06-2016</t>
  </si>
  <si>
    <t>Wilson (Mckinsey)</t>
  </si>
  <si>
    <t>Work Done</t>
  </si>
  <si>
    <t>Mckinsey</t>
  </si>
  <si>
    <t>28/6/2016</t>
  </si>
  <si>
    <t>30-06-2016</t>
  </si>
  <si>
    <t>Sajid Ali Allied Engineering</t>
  </si>
  <si>
    <t>Work done Rs, 145,000/</t>
  </si>
  <si>
    <t>Allied Engineering</t>
  </si>
  <si>
    <t>2-07-2016</t>
  </si>
  <si>
    <t>Husaifa by easypaisa</t>
  </si>
  <si>
    <t xml:space="preserve">Ali  Duct </t>
  </si>
  <si>
    <t>Rizwan</t>
  </si>
  <si>
    <t>Rehan by easypaisa</t>
  </si>
  <si>
    <t>28-06-2016</t>
  </si>
  <si>
    <t>he will return bill</t>
  </si>
  <si>
    <t>Salman (Chase up NIPA)</t>
  </si>
  <si>
    <t>Chase up NIPA</t>
  </si>
  <si>
    <t>14-07-2016</t>
  </si>
  <si>
    <t>Azeem</t>
  </si>
  <si>
    <t>18-07-2016</t>
  </si>
  <si>
    <t>20-07-2016</t>
  </si>
  <si>
    <t>21-07-2016</t>
  </si>
  <si>
    <t>Abdullah Insulator (Allied Enginnering)</t>
  </si>
  <si>
    <t>23-07-2016</t>
  </si>
  <si>
    <t>28-07-2016</t>
  </si>
  <si>
    <t>29-07-2016</t>
  </si>
  <si>
    <t>30-07-2016</t>
  </si>
  <si>
    <t>01-08-2016</t>
  </si>
  <si>
    <t>05-08-2016</t>
  </si>
  <si>
    <t>03-08-2016</t>
  </si>
  <si>
    <t>04-08-2016</t>
  </si>
  <si>
    <t>10-08-2016</t>
  </si>
  <si>
    <t>paid on 29/7 he said he wil return invoices</t>
  </si>
  <si>
    <t>Iftikhar ( Chase-up Multan )</t>
  </si>
  <si>
    <t>Multan</t>
  </si>
  <si>
    <t>Iftikhar</t>
  </si>
  <si>
    <t>Cash</t>
  </si>
  <si>
    <t>easy paisa</t>
  </si>
  <si>
    <t>11-08-2016</t>
  </si>
  <si>
    <t>12-08-2016</t>
  </si>
  <si>
    <t>Abdullah Insulator (SMR)</t>
  </si>
  <si>
    <t>SMR</t>
  </si>
  <si>
    <t>15-08-2016</t>
  </si>
  <si>
    <t>by huzaifa</t>
  </si>
  <si>
    <t>Abdullah Insulator (FTC 8th Floor)</t>
  </si>
  <si>
    <t>Partial chq</t>
  </si>
  <si>
    <t>Philip Morris</t>
  </si>
  <si>
    <t>Shakeel</t>
  </si>
  <si>
    <t>Allied</t>
  </si>
  <si>
    <t>0308 2048892</t>
  </si>
  <si>
    <t>Shakeel ( Allied )</t>
  </si>
  <si>
    <t>shakeel</t>
  </si>
  <si>
    <t>20-08-2016</t>
  </si>
  <si>
    <t>by kamran jamia when he was in multan</t>
  </si>
  <si>
    <t>22-08-2016</t>
  </si>
  <si>
    <t>24-08-2016</t>
  </si>
  <si>
    <t>Salman (Philip Morris)</t>
  </si>
  <si>
    <t>Asif ( Chase-up Nipa )</t>
  </si>
  <si>
    <t>27-08-2016</t>
  </si>
  <si>
    <t>Asif ( BAF H/O)</t>
  </si>
  <si>
    <t>15-07-2016</t>
  </si>
  <si>
    <t>25-08-2016</t>
  </si>
  <si>
    <t>01-09-2016</t>
  </si>
  <si>
    <t>Arts Council</t>
  </si>
  <si>
    <t>Salman (Chase up Gulshan)</t>
  </si>
  <si>
    <t>Chase up Gulshan</t>
  </si>
  <si>
    <t>02-09-2016</t>
  </si>
  <si>
    <t>03-09-2016</t>
  </si>
  <si>
    <t>06-09-2016</t>
  </si>
  <si>
    <t>07-09-2016</t>
  </si>
  <si>
    <t>31-08-2016</t>
  </si>
  <si>
    <t>pai by hassan abas</t>
  </si>
  <si>
    <t>paid by Ebad</t>
  </si>
  <si>
    <t>Ramzan ( Chase up Multan )</t>
  </si>
  <si>
    <t>Ramzan</t>
  </si>
  <si>
    <t>18-08-2016</t>
  </si>
  <si>
    <t>1-09-2016</t>
  </si>
  <si>
    <t>6-09-2016</t>
  </si>
  <si>
    <t>Sajid</t>
  </si>
  <si>
    <t>Asghar</t>
  </si>
  <si>
    <t>Ali Duct</t>
  </si>
  <si>
    <t>Asif Fan Guard</t>
  </si>
  <si>
    <t>Back</t>
  </si>
  <si>
    <t>Mehboob</t>
  </si>
  <si>
    <t>Asif Chiller</t>
  </si>
  <si>
    <t>09-09-2016</t>
  </si>
  <si>
    <t>material purchased</t>
  </si>
  <si>
    <t>10-09-2016</t>
  </si>
  <si>
    <t>21-09-2016</t>
  </si>
  <si>
    <t>11-09-2016</t>
  </si>
  <si>
    <t>Faizan (TPL 25th Floor)</t>
  </si>
  <si>
    <t>TPL</t>
  </si>
  <si>
    <t>24-09-2016</t>
  </si>
  <si>
    <t>27-09-2016</t>
  </si>
  <si>
    <t>01-10-2016</t>
  </si>
  <si>
    <t>03-10-2016</t>
  </si>
  <si>
    <t>05-10-2016</t>
  </si>
  <si>
    <t>(Shehbaz Ducting) Indus Hosiptal</t>
  </si>
  <si>
    <t>Indus Hospital</t>
  </si>
  <si>
    <t>06-10-2016</t>
  </si>
  <si>
    <t>Ghaffar (Khaadi ISB</t>
  </si>
  <si>
    <t>08-10-2016</t>
  </si>
  <si>
    <t>Ghaffar</t>
  </si>
  <si>
    <t>Khaadi ISB</t>
  </si>
  <si>
    <t>10-10-2016</t>
  </si>
  <si>
    <t>14-10-2016</t>
  </si>
  <si>
    <t>Abdullah Insulator (gul ahmed 23rd)</t>
  </si>
  <si>
    <t>Gul Alhed 23rd floor</t>
  </si>
  <si>
    <t>Abdullah Insulator (chase nipa)</t>
  </si>
  <si>
    <t>chase up Nipa</t>
  </si>
  <si>
    <t>Top</t>
  </si>
  <si>
    <t>17-10-2016</t>
  </si>
  <si>
    <t>15-10-2016</t>
  </si>
  <si>
    <t>28-10-2016</t>
  </si>
  <si>
    <t>Wilson (Allied)</t>
  </si>
  <si>
    <t>Allied Enginering</t>
  </si>
  <si>
    <t>31-10-2016</t>
  </si>
  <si>
    <t>According to wilson he received 100,000/= from office</t>
  </si>
  <si>
    <t>S. #</t>
  </si>
  <si>
    <t>Name</t>
  </si>
  <si>
    <t>SAFDER</t>
  </si>
  <si>
    <t>Paid By</t>
  </si>
  <si>
    <t>01-11-2016</t>
  </si>
  <si>
    <t>Wilson (EFU)</t>
  </si>
  <si>
    <t>09-11-2016</t>
  </si>
  <si>
    <t>Wilson (United Towel)</t>
  </si>
  <si>
    <t>15-11-2016</t>
  </si>
  <si>
    <t>UTE</t>
  </si>
  <si>
    <t>Salman (EFU)</t>
  </si>
  <si>
    <t>Abdullah Insulator (FTC 13th Floor)</t>
  </si>
  <si>
    <t>FTC 13th Floor</t>
  </si>
  <si>
    <t>Wilson (Hyper star)</t>
  </si>
  <si>
    <t>Hyper star</t>
  </si>
  <si>
    <t>20-10-2016</t>
  </si>
  <si>
    <t>24-10-2016</t>
  </si>
  <si>
    <t>13-11-2016</t>
  </si>
  <si>
    <t>Rehman Shb</t>
  </si>
  <si>
    <t>02-11-2016</t>
  </si>
  <si>
    <t>zahabia</t>
  </si>
  <si>
    <t>kamal bakers</t>
  </si>
  <si>
    <t>bombay goods</t>
  </si>
  <si>
    <t>paid to feroz</t>
  </si>
  <si>
    <t>Imran office</t>
  </si>
  <si>
    <t>Imran Engg</t>
  </si>
  <si>
    <t>22-11-2016</t>
  </si>
  <si>
    <t>DIB Chq #</t>
  </si>
  <si>
    <t>Ashraf Civil Contractor</t>
  </si>
  <si>
    <t>Hyper Star</t>
  </si>
  <si>
    <t>Ashraf (Civil Contractor)</t>
  </si>
  <si>
    <t>Civil Contractor</t>
  </si>
  <si>
    <t>for fees</t>
  </si>
  <si>
    <t>Balance</t>
  </si>
  <si>
    <t>Wilson (EFU)   For bracket and exhast fan</t>
  </si>
  <si>
    <t>29-11-2016</t>
  </si>
  <si>
    <t>Bal Remained</t>
  </si>
  <si>
    <t>ADIL DUCT (Khaadi ISB)</t>
  </si>
  <si>
    <t>ADIL</t>
  </si>
  <si>
    <t>18-11-2016</t>
  </si>
  <si>
    <t>Adil Duct</t>
  </si>
  <si>
    <t>10-11-2016</t>
  </si>
  <si>
    <t>Paid to ashraf civil contractor at hyper</t>
  </si>
  <si>
    <t>Contact #</t>
  </si>
  <si>
    <t>0321-2467960</t>
  </si>
  <si>
    <t>Rana Afzal (Hyper Star)</t>
  </si>
  <si>
    <t>Rana Afzal</t>
  </si>
  <si>
    <t>HyperStar</t>
  </si>
  <si>
    <t>01-12-2016</t>
  </si>
  <si>
    <t>0300-5676110</t>
  </si>
  <si>
    <t>0334-3372713</t>
  </si>
  <si>
    <t>0300-2494158</t>
  </si>
  <si>
    <t>rashid</t>
  </si>
  <si>
    <t>05-12-2016</t>
  </si>
  <si>
    <t>Khaadi DMC</t>
  </si>
  <si>
    <t>Wilson (Khaadi DMC)  work done 28000</t>
  </si>
  <si>
    <t>kamran auto</t>
  </si>
  <si>
    <t>08-12-2016</t>
  </si>
  <si>
    <t>09-12-2016</t>
  </si>
  <si>
    <t>Misc vouchers</t>
  </si>
  <si>
    <t>shaharyar</t>
  </si>
  <si>
    <t>Police</t>
  </si>
  <si>
    <t>Basit</t>
  </si>
  <si>
    <t>abbas plumber for saifiyah school work</t>
  </si>
  <si>
    <t>Rashid Indus</t>
  </si>
  <si>
    <t>Rashid (Indus)</t>
  </si>
  <si>
    <t>Indus</t>
  </si>
  <si>
    <t>8-12-2016</t>
  </si>
  <si>
    <t>20-12-2016</t>
  </si>
  <si>
    <t>ashraf cicil</t>
  </si>
  <si>
    <t>Tariq Insulation</t>
  </si>
  <si>
    <t>Tariq Insulator (Indus)</t>
  </si>
  <si>
    <t>Tariq</t>
  </si>
  <si>
    <t>bilal bhai</t>
  </si>
  <si>
    <t>26-12-2016</t>
  </si>
  <si>
    <t>Asif C32 w/pool</t>
  </si>
  <si>
    <t>Asif Hyper star</t>
  </si>
  <si>
    <t>Asif C-32 Swimming Pool</t>
  </si>
  <si>
    <t>C-32</t>
  </si>
  <si>
    <t>Asif (Hyper)</t>
  </si>
  <si>
    <t>Hyper</t>
  </si>
  <si>
    <t>Nasir chq 100,000 + cash 20,000</t>
  </si>
  <si>
    <t>Amjad Hyper star</t>
  </si>
  <si>
    <t>Amjad (Hyper)</t>
  </si>
  <si>
    <t>Amjad</t>
  </si>
  <si>
    <t>05-01-2017</t>
  </si>
  <si>
    <t>ebad</t>
  </si>
  <si>
    <t>Wilson (Bank Alfalah)</t>
  </si>
  <si>
    <t>07-01-2017</t>
  </si>
  <si>
    <t>BAF</t>
  </si>
  <si>
    <t>nadeem bhai</t>
  </si>
  <si>
    <t>12-01-2017</t>
  </si>
  <si>
    <t>thro chq</t>
  </si>
  <si>
    <t>Abdullah Insulator (Arts Council)</t>
  </si>
  <si>
    <t>Partial chq # 01403762</t>
  </si>
  <si>
    <t>Wilson (Indus)</t>
  </si>
  <si>
    <t>by shahid</t>
  </si>
  <si>
    <t>17-01-2017</t>
  </si>
  <si>
    <t>03-01-2017</t>
  </si>
  <si>
    <t>Asif Hyper fire Exit</t>
  </si>
  <si>
    <t>Asif (Fire exit)</t>
  </si>
  <si>
    <t>chq # 01403764</t>
  </si>
  <si>
    <t>by bilal</t>
  </si>
  <si>
    <t>rehman sahb 2000,, shahid 2000 3000 nadeem</t>
  </si>
  <si>
    <t>24-01-2017</t>
  </si>
  <si>
    <t>Office by ebad</t>
  </si>
  <si>
    <t>indus</t>
  </si>
  <si>
    <t>transfer thru ATM</t>
  </si>
  <si>
    <t>thro abid</t>
  </si>
  <si>
    <t>majid dec 16 salary</t>
  </si>
  <si>
    <t>abid october 16 salary</t>
  </si>
  <si>
    <t>abid november 16 salary</t>
  </si>
  <si>
    <t>Chq # 01450508</t>
  </si>
  <si>
    <t>06-02-2017</t>
  </si>
  <si>
    <t>10-02-2017</t>
  </si>
  <si>
    <t xml:space="preserve">by order nadeem </t>
  </si>
  <si>
    <t>by order huzaifa</t>
  </si>
  <si>
    <t>chq # 01450512</t>
  </si>
  <si>
    <t>13-02-2017</t>
  </si>
  <si>
    <t>Faizan (Indus)</t>
  </si>
  <si>
    <t>chq # 01450519</t>
  </si>
  <si>
    <t>chq # 01450520</t>
  </si>
  <si>
    <t>Abdullah Insulator (Khaadi DMC)</t>
  </si>
  <si>
    <t>Abdullah Insulator (Hyper)</t>
  </si>
  <si>
    <t>15-02-2017</t>
  </si>
  <si>
    <t>by sir rehman</t>
  </si>
  <si>
    <t>TRG MG Tower (Installation)</t>
  </si>
  <si>
    <t>TRG MG Tower (Repairing)</t>
  </si>
  <si>
    <t>Chq # 01450551</t>
  </si>
  <si>
    <t>Adnan</t>
  </si>
  <si>
    <t>Adnan Tile Fixture</t>
  </si>
  <si>
    <t>cell  0307-2908131</t>
  </si>
  <si>
    <t>by imran</t>
  </si>
  <si>
    <t>2/29/2017</t>
  </si>
  <si>
    <t>Khalid Core (TRG MG Tower)</t>
  </si>
  <si>
    <t>Khalid</t>
  </si>
  <si>
    <t>MG Tower</t>
  </si>
  <si>
    <t>07-03-2017</t>
  </si>
  <si>
    <t>3/11/2017</t>
  </si>
  <si>
    <t>3/13/2017</t>
  </si>
  <si>
    <t>chq MCB # 1626390937</t>
  </si>
  <si>
    <t>Abdullah Insulator (Indus)</t>
  </si>
  <si>
    <t>11-03-2017</t>
  </si>
  <si>
    <t>Asif fiber glass  0341-2723651</t>
  </si>
  <si>
    <t>by imran thru ATM</t>
  </si>
  <si>
    <t>Khaadi Louver</t>
  </si>
  <si>
    <t>khaadi</t>
  </si>
  <si>
    <t>chq</t>
  </si>
  <si>
    <t>khalid Core cutter</t>
  </si>
  <si>
    <t>khaadi Louver</t>
  </si>
  <si>
    <t>21-03-2017</t>
  </si>
  <si>
    <t>Wilson (HBL Emerald Tower)</t>
  </si>
  <si>
    <t>HBL</t>
  </si>
  <si>
    <t>sir rehman</t>
  </si>
  <si>
    <t>for copper pipe return</t>
  </si>
  <si>
    <t>hassan bhai se lie</t>
  </si>
  <si>
    <t>for sold duct scrap</t>
  </si>
  <si>
    <t>sir rehman for copper pipe</t>
  </si>
  <si>
    <t>25-03-2017</t>
  </si>
  <si>
    <t>Faizan (JB saeed)</t>
  </si>
  <si>
    <t>Faizan (khaadi islamabad)</t>
  </si>
  <si>
    <t>khaadi islamabd</t>
  </si>
  <si>
    <t>27-03-2017</t>
  </si>
  <si>
    <t>total 20,000 10000 on efu</t>
  </si>
  <si>
    <t>30-03-2017</t>
  </si>
  <si>
    <t>23-03-2017</t>
  </si>
  <si>
    <t>Imran Khaadi Lahore Ducting</t>
  </si>
  <si>
    <t xml:space="preserve">khaadi lahore </t>
  </si>
  <si>
    <t>Imran khaadi lahore</t>
  </si>
  <si>
    <t>Ghaffar (Khaadi Lahore)</t>
  </si>
  <si>
    <t>4/1/2017</t>
  </si>
  <si>
    <t>Indus AC Extra Work</t>
  </si>
  <si>
    <t>cash / work done 38000</t>
  </si>
  <si>
    <t>Extra AC work at indus</t>
  </si>
  <si>
    <t>1-04-2017</t>
  </si>
  <si>
    <t>to pay in future</t>
  </si>
  <si>
    <t>4/7/2017</t>
  </si>
  <si>
    <t>8-04-2017</t>
  </si>
  <si>
    <t>10-04-2017</t>
  </si>
  <si>
    <t>Amjad (Indus Radiology)</t>
  </si>
  <si>
    <t>Indus Radiology</t>
  </si>
  <si>
    <t>12-04-2017</t>
  </si>
  <si>
    <t>imran engg at site</t>
  </si>
  <si>
    <t>Abdullah Insulator (lucky one)</t>
  </si>
  <si>
    <t>Lucky one</t>
  </si>
  <si>
    <t>16-04-2017</t>
  </si>
  <si>
    <t>4/19/2017</t>
  </si>
  <si>
    <t>21-04-2017</t>
  </si>
  <si>
    <t>by ebad</t>
  </si>
  <si>
    <t>27-04-2017</t>
  </si>
  <si>
    <t>Salman (Indus)</t>
  </si>
  <si>
    <t>Khaadi Packages Misc contractor</t>
  </si>
  <si>
    <t>28-04-2017</t>
  </si>
  <si>
    <t>Shakeel ( TRG MG TOWER)</t>
  </si>
  <si>
    <t>by nadeem</t>
  </si>
  <si>
    <t>for unit</t>
  </si>
  <si>
    <t>Khaadi Lahore Ducting contractor</t>
  </si>
  <si>
    <t>Shahid piping</t>
  </si>
  <si>
    <t>Ducting work</t>
  </si>
  <si>
    <t>29-04-2017</t>
  </si>
  <si>
    <t>17-03-2017</t>
  </si>
  <si>
    <t>17-04-2017</t>
  </si>
  <si>
    <t>(Shehbaz Ducting) TRG MG TOWER</t>
  </si>
  <si>
    <t>TRG MG TOWER</t>
  </si>
  <si>
    <t>02-05-2017</t>
  </si>
  <si>
    <t>total 20,000 10000 on indus 10,000 lucky</t>
  </si>
  <si>
    <t>05-05-2017</t>
  </si>
  <si>
    <t>sent thru mudassir AC thru MCB PS CHQ # 1633650698</t>
  </si>
  <si>
    <t>Tahir Zubair</t>
  </si>
  <si>
    <t>Electric Work</t>
  </si>
  <si>
    <t>Qamar Rasool</t>
  </si>
  <si>
    <t>MCB CHQ # 1633650691</t>
  </si>
  <si>
    <t>08-05-2017</t>
  </si>
  <si>
    <t>Jb saeed</t>
  </si>
  <si>
    <t>partiel chq</t>
  </si>
  <si>
    <t>Faizan (Dhanak)</t>
  </si>
  <si>
    <t>Dhanak</t>
  </si>
  <si>
    <t>Ducting Installation</t>
  </si>
  <si>
    <t>Shahid Pipe works</t>
  </si>
  <si>
    <t>Ducting works</t>
  </si>
  <si>
    <t>Fire Hose Cabinet Work</t>
  </si>
  <si>
    <t>Cash Paid</t>
  </si>
  <si>
    <t>Fire Hose Work</t>
  </si>
  <si>
    <t>Supplier's Name</t>
  </si>
  <si>
    <t>MCB CHQ # 1633650706 sent by ebad</t>
  </si>
  <si>
    <t>MCB CHQ # 1633650704 sent by imran</t>
  </si>
  <si>
    <t>MCB CHQ # 1633650705 sent by imran</t>
  </si>
  <si>
    <t>bilal gave</t>
  </si>
  <si>
    <t>office cash (sent by outsider person c/o mr zeeshan)</t>
  </si>
  <si>
    <t>cash thru office</t>
  </si>
  <si>
    <t>16-05-2017</t>
  </si>
  <si>
    <t>15-04-2017</t>
  </si>
  <si>
    <t>17-05-2017</t>
  </si>
  <si>
    <t>nadeem bhai paid time by time</t>
  </si>
  <si>
    <t>5/18/2017</t>
  </si>
  <si>
    <t>19-05-2017</t>
  </si>
  <si>
    <t>DIB Chq</t>
  </si>
  <si>
    <t>wilson</t>
  </si>
  <si>
    <t>15 tareekh</t>
  </si>
  <si>
    <t>5/23/2017</t>
  </si>
  <si>
    <t>HBL AC installation</t>
  </si>
  <si>
    <t>sent thru mudassir AC DIB Chq # 01476073</t>
  </si>
  <si>
    <t>sent thru mudassir AC DIB Chq # 01476074</t>
  </si>
  <si>
    <t>cash sent thru mudassir acc</t>
  </si>
  <si>
    <t>5/25/2017</t>
  </si>
  <si>
    <t>MCB chq</t>
  </si>
  <si>
    <t>Shakeel ( FTC 10th Floor)</t>
  </si>
  <si>
    <t>FTC 10th</t>
  </si>
  <si>
    <t>26-05-2017</t>
  </si>
  <si>
    <t>27-05-2017</t>
  </si>
  <si>
    <t>Chq</t>
  </si>
  <si>
    <t>Vouchers</t>
  </si>
  <si>
    <t>Omer salary</t>
  </si>
  <si>
    <t>sent thru musassir acc Rs 76500 + 23500 = 100,000</t>
  </si>
  <si>
    <t>Mudassir Salary</t>
  </si>
  <si>
    <t xml:space="preserve">sent thru musassir acc </t>
  </si>
  <si>
    <t>5/31/2017</t>
  </si>
  <si>
    <t>????</t>
  </si>
  <si>
    <t>(Shehbaz Ducting) Indus Radiology</t>
  </si>
  <si>
    <t>01-06-2017</t>
  </si>
  <si>
    <t>08-06-2017</t>
  </si>
  <si>
    <t>sent thru chq DIB</t>
  </si>
  <si>
    <t>sent thru musassir acc thru chq # 01521365</t>
  </si>
  <si>
    <t>17-06-2017</t>
  </si>
  <si>
    <t>Shakeel ( Naveed Malik)</t>
  </si>
  <si>
    <t>Naveed Malik</t>
  </si>
  <si>
    <t>sent thru cash payment</t>
  </si>
  <si>
    <t>6/19/2017</t>
  </si>
  <si>
    <t>???</t>
  </si>
  <si>
    <t>AZAD JPMC</t>
  </si>
  <si>
    <t>Azaad  (JPMC )</t>
  </si>
  <si>
    <t>20-06-2017</t>
  </si>
  <si>
    <t>Azad</t>
  </si>
  <si>
    <t>Vouchers for material</t>
  </si>
  <si>
    <t>chq DIB # 01521371</t>
  </si>
  <si>
    <t>paid by bilal hard cash when he was in lahore</t>
  </si>
  <si>
    <t>paid by bilal hard cash when he came karachi and cash sent to mudassir acc thru azeem</t>
  </si>
  <si>
    <t>Abdullah Insulator (UTE)</t>
  </si>
  <si>
    <t>adv taken</t>
  </si>
  <si>
    <t>cash office</t>
  </si>
  <si>
    <t>paid when bilal bhai was in lahore</t>
  </si>
  <si>
    <t>AL-KARAM PACKAGES MALL</t>
  </si>
  <si>
    <t>by bilal bhai</t>
  </si>
  <si>
    <t>by bilal when I was on short leave</t>
  </si>
  <si>
    <t>7/11/2017</t>
  </si>
  <si>
    <t>paid to mudassir account</t>
  </si>
  <si>
    <t>Partial chq # 01521382</t>
  </si>
  <si>
    <t>12-07-2017</t>
  </si>
  <si>
    <t>DIB che # 01521383</t>
  </si>
  <si>
    <t>CHQ #</t>
  </si>
  <si>
    <t>DIB # 01521384</t>
  </si>
  <si>
    <t>MCB # 1633650727</t>
  </si>
  <si>
    <t>Prv</t>
  </si>
  <si>
    <t>dib cheq</t>
  </si>
  <si>
    <t>7/19/2017</t>
  </si>
  <si>
    <t>Duct work (Taaj engg)</t>
  </si>
  <si>
    <t>7/25/2017</t>
  </si>
  <si>
    <t>cash, deal done 33,600</t>
  </si>
  <si>
    <t>sbdullsh</t>
  </si>
  <si>
    <t>amjad</t>
  </si>
  <si>
    <t>switches n fire alarm wire</t>
  </si>
  <si>
    <t>fire alram wire</t>
  </si>
  <si>
    <t>cable tray bend</t>
  </si>
  <si>
    <t>dib chq</t>
  </si>
  <si>
    <t>7/26/2017</t>
  </si>
  <si>
    <t>cash tranfer by huziafa</t>
  </si>
  <si>
    <t>dib chq # 01521400 deposited by imran office</t>
  </si>
  <si>
    <t>fire alram advance</t>
  </si>
  <si>
    <t>Light 40 x 4800</t>
  </si>
  <si>
    <t>cable tray for copper piping &amp; AC circuit</t>
  </si>
  <si>
    <t>dib chq # 01548527</t>
  </si>
  <si>
    <t>industrial sockets &amp; isolator for AC units</t>
  </si>
  <si>
    <t>dib cheq 01548528</t>
  </si>
  <si>
    <t>Abdullah Insulator (Radiology)</t>
  </si>
  <si>
    <t>Radiology</t>
  </si>
  <si>
    <t>paid by bilal bhai from his personal</t>
  </si>
  <si>
    <t>industrial sockets</t>
  </si>
  <si>
    <t>approx 800,000</t>
  </si>
  <si>
    <t>12-08-2017</t>
  </si>
  <si>
    <t>Payment taken for material</t>
  </si>
  <si>
    <t>Invoices submitted</t>
  </si>
  <si>
    <t>Cash / chq take</t>
  </si>
  <si>
    <t>Uptodate</t>
  </si>
  <si>
    <t>Remarks</t>
  </si>
  <si>
    <t>for swithces and fire alarm wire</t>
  </si>
  <si>
    <t>for fire alrm wire</t>
  </si>
  <si>
    <t>DIB # 01521384 this chq sent thru abdullaj</t>
  </si>
  <si>
    <t>prv balance</t>
  </si>
  <si>
    <t>fire alarm advance</t>
  </si>
  <si>
    <t>for cable tray bend</t>
  </si>
  <si>
    <t>Invoice</t>
  </si>
  <si>
    <t xml:space="preserve">Invoice advance for fire alarm </t>
  </si>
  <si>
    <t>paid by bilal bhai from his personal thru his atm</t>
  </si>
  <si>
    <t>AL-KARAM PACKAGES</t>
  </si>
  <si>
    <t>8/15/2017</t>
  </si>
  <si>
    <t>DIB chq # 01548530</t>
  </si>
  <si>
    <t>Invoices submitted 35800+2200+4800+6400 = 49200</t>
  </si>
  <si>
    <t>chq dib 01548534</t>
  </si>
  <si>
    <t>for 2nd payment to fire alarm payment</t>
  </si>
  <si>
    <t>payment cleared  Rs 8000 balance after commssiondgfd</t>
  </si>
  <si>
    <t>Done</t>
  </si>
  <si>
    <t>Abdullah Insulator JPMC)</t>
  </si>
  <si>
    <t>chq # 01548541</t>
  </si>
  <si>
    <t>MCB chq # 1648738361</t>
  </si>
  <si>
    <t>MCH chq #  1648738361</t>
  </si>
  <si>
    <t>28-08-2017</t>
  </si>
  <si>
    <t>paid by Bilal bhai.</t>
  </si>
  <si>
    <t>Asif Duct Installation</t>
  </si>
  <si>
    <t>paid by bilal bhai</t>
  </si>
  <si>
    <t>paid MCB # 1648738367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</si>
</sst>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23"/>
      <name val="Times New Roman"/>
      <family val="1"/>
    </font>
    <font>
      <sz val="10"/>
      <color indexed="23"/>
      <name val="Times New Roman"/>
      <family val="1"/>
    </font>
    <font>
      <b/>
      <sz val="10"/>
      <name val="Book Antiqua"/>
      <family val="1"/>
    </font>
    <font>
      <sz val="10"/>
      <name val="Book Antiqua"/>
      <family val="1"/>
    </font>
    <font>
      <sz val="11"/>
      <name val="Book Antiqua"/>
      <family val="1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Book Antiqua"/>
      <family val="1"/>
    </font>
    <font>
      <b/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name val="Times New Roman"/>
      <family val="1"/>
    </font>
    <font>
      <sz val="11"/>
      <color theme="0"/>
      <name val="Cambria"/>
      <family val="1"/>
      <scheme val="major"/>
    </font>
    <font>
      <b/>
      <sz val="20"/>
      <color theme="1"/>
      <name val="Calibri"/>
      <family val="2"/>
      <scheme val="minor"/>
    </font>
    <font>
      <sz val="20"/>
      <name val="Book Antiqua"/>
      <family val="1"/>
    </font>
    <font>
      <sz val="11"/>
      <color theme="1"/>
      <name val="Book Antiqua"/>
      <family val="1"/>
    </font>
    <font>
      <sz val="11"/>
      <color indexed="8"/>
      <name val="Book Antiqua"/>
      <family val="1"/>
    </font>
    <font>
      <sz val="11"/>
      <color theme="0"/>
      <name val="Book Antiqua"/>
      <family val="1"/>
    </font>
    <font>
      <b/>
      <sz val="10"/>
      <color indexed="8"/>
      <name val="Times New Roman"/>
      <family val="1"/>
    </font>
    <font>
      <sz val="11"/>
      <color indexed="23"/>
      <name val="Book Antiqua"/>
      <family val="1"/>
    </font>
    <font>
      <sz val="10"/>
      <name val="Times New Roman"/>
      <family val="1"/>
    </font>
    <font>
      <b/>
      <sz val="11"/>
      <color theme="0"/>
      <name val="Book Antiqua"/>
      <family val="1"/>
    </font>
    <font>
      <b/>
      <sz val="12"/>
      <name val="Times New Roman"/>
      <family val="1"/>
    </font>
    <font>
      <sz val="12"/>
      <color indexed="23"/>
      <name val="Times New Roman"/>
      <family val="1"/>
    </font>
    <font>
      <b/>
      <sz val="18"/>
      <color indexed="8"/>
      <name val="Calibri"/>
      <family val="2"/>
    </font>
    <font>
      <sz val="8"/>
      <name val="Book Antiqua"/>
      <family val="1"/>
    </font>
    <font>
      <b/>
      <sz val="14"/>
      <name val="Book Antiqua"/>
      <family val="1"/>
    </font>
    <font>
      <sz val="14"/>
      <name val="Book Antiqua"/>
      <family val="1"/>
    </font>
    <font>
      <sz val="14"/>
      <name val="Arial"/>
      <family val="2"/>
    </font>
    <font>
      <sz val="14"/>
      <color indexed="10"/>
      <name val="Book Antiqua"/>
      <family val="1"/>
    </font>
    <font>
      <b/>
      <sz val="16"/>
      <name val="Times New Roman"/>
      <family val="1"/>
    </font>
    <font>
      <b/>
      <sz val="16"/>
      <name val="Book Antiqua"/>
      <family val="1"/>
    </font>
    <font>
      <b/>
      <sz val="24"/>
      <name val="Book Antiqua"/>
      <family val="1"/>
    </font>
    <font>
      <b/>
      <sz val="12"/>
      <name val="Book Antiqua"/>
      <family val="1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20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0000"/>
      <name val="Book Antiqua"/>
      <family val="1"/>
    </font>
    <font>
      <b/>
      <sz val="11"/>
      <name val="Times New Roman"/>
      <family val="1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5" fillId="0" borderId="0" applyNumberFormat="0" applyFill="0" applyBorder="0" applyAlignment="0" applyProtection="0"/>
  </cellStyleXfs>
  <cellXfs count="424">
    <xf numFmtId="0" fontId="0" fillId="0" borderId="0" xfId="0"/>
    <xf numFmtId="0" fontId="2" fillId="0" borderId="1" xfId="0" applyFont="1" applyFill="1" applyBorder="1" applyAlignment="1">
      <alignment horizontal="center"/>
    </xf>
    <xf numFmtId="0" fontId="2" fillId="0" borderId="0" xfId="0" quotePrefix="1" applyFont="1" applyFill="1" applyBorder="1"/>
    <xf numFmtId="0" fontId="2" fillId="0" borderId="0" xfId="0" applyFont="1" applyFill="1" applyBorder="1"/>
    <xf numFmtId="164" fontId="3" fillId="0" borderId="0" xfId="1" applyNumberFormat="1" applyFont="1" applyFill="1" applyBorder="1"/>
    <xf numFmtId="0" fontId="0" fillId="0" borderId="0" xfId="0" applyBorder="1"/>
    <xf numFmtId="0" fontId="3" fillId="0" borderId="0" xfId="0" applyFont="1" applyFill="1" applyBorder="1"/>
    <xf numFmtId="0" fontId="3" fillId="0" borderId="0" xfId="0" quotePrefix="1" applyFont="1" applyFill="1" applyBorder="1"/>
    <xf numFmtId="0" fontId="8" fillId="0" borderId="3" xfId="0" applyFont="1" applyFill="1" applyBorder="1"/>
    <xf numFmtId="0" fontId="13" fillId="0" borderId="3" xfId="0" applyFont="1" applyFill="1" applyBorder="1"/>
    <xf numFmtId="0" fontId="13" fillId="0" borderId="3" xfId="0" quotePrefix="1" applyFont="1" applyFill="1" applyBorder="1"/>
    <xf numFmtId="0" fontId="14" fillId="0" borderId="3" xfId="0" applyFont="1" applyFill="1" applyBorder="1"/>
    <xf numFmtId="164" fontId="13" fillId="0" borderId="3" xfId="1" applyNumberFormat="1" applyFont="1" applyFill="1" applyBorder="1"/>
    <xf numFmtId="0" fontId="13" fillId="0" borderId="3" xfId="0" applyFont="1" applyFill="1" applyBorder="1" applyAlignment="1">
      <alignment horizontal="center"/>
    </xf>
    <xf numFmtId="0" fontId="13" fillId="0" borderId="3" xfId="0" quotePrefix="1" applyFont="1" applyBorder="1"/>
    <xf numFmtId="0" fontId="13" fillId="0" borderId="3" xfId="0" applyFont="1" applyBorder="1"/>
    <xf numFmtId="164" fontId="13" fillId="0" borderId="3" xfId="1" applyNumberFormat="1" applyFont="1" applyBorder="1"/>
    <xf numFmtId="0" fontId="0" fillId="0" borderId="0" xfId="0" applyFont="1"/>
    <xf numFmtId="0" fontId="0" fillId="0" borderId="0" xfId="0" quotePrefix="1" applyFont="1" applyAlignment="1">
      <alignment horizontal="right"/>
    </xf>
    <xf numFmtId="0" fontId="14" fillId="0" borderId="3" xfId="0" applyFont="1" applyBorder="1" applyAlignment="1">
      <alignment horizontal="center"/>
    </xf>
    <xf numFmtId="0" fontId="13" fillId="0" borderId="3" xfId="0" applyFont="1" applyFill="1" applyBorder="1" applyAlignment="1">
      <alignment horizontal="left"/>
    </xf>
    <xf numFmtId="0" fontId="13" fillId="0" borderId="3" xfId="0" applyFont="1" applyBorder="1" applyAlignment="1">
      <alignment horizontal="center"/>
    </xf>
    <xf numFmtId="0" fontId="14" fillId="0" borderId="3" xfId="0" quotePrefix="1" applyFont="1" applyFill="1" applyBorder="1"/>
    <xf numFmtId="0" fontId="14" fillId="0" borderId="3" xfId="0" applyFont="1" applyFill="1" applyBorder="1" applyAlignment="1">
      <alignment horizontal="left"/>
    </xf>
    <xf numFmtId="164" fontId="14" fillId="0" borderId="3" xfId="1" applyNumberFormat="1" applyFont="1" applyFill="1" applyBorder="1"/>
    <xf numFmtId="0" fontId="14" fillId="0" borderId="3" xfId="0" applyFont="1" applyFill="1" applyBorder="1" applyAlignment="1">
      <alignment horizontal="center"/>
    </xf>
    <xf numFmtId="0" fontId="14" fillId="0" borderId="3" xfId="0" quotePrefix="1" applyFont="1" applyBorder="1"/>
    <xf numFmtId="0" fontId="14" fillId="0" borderId="3" xfId="0" applyFont="1" applyBorder="1"/>
    <xf numFmtId="164" fontId="14" fillId="0" borderId="3" xfId="0" applyNumberFormat="1" applyFont="1" applyBorder="1"/>
    <xf numFmtId="0" fontId="13" fillId="0" borderId="3" xfId="0" applyFont="1" applyBorder="1" applyAlignment="1">
      <alignment horizontal="left"/>
    </xf>
    <xf numFmtId="164" fontId="13" fillId="0" borderId="3" xfId="1" applyNumberFormat="1" applyFont="1" applyBorder="1" applyAlignment="1">
      <alignment horizontal="center"/>
    </xf>
    <xf numFmtId="164" fontId="13" fillId="0" borderId="3" xfId="0" applyNumberFormat="1" applyFont="1" applyBorder="1"/>
    <xf numFmtId="164" fontId="13" fillId="0" borderId="3" xfId="0" applyNumberFormat="1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164" fontId="14" fillId="0" borderId="3" xfId="1" applyNumberFormat="1" applyFont="1" applyBorder="1"/>
    <xf numFmtId="164" fontId="14" fillId="0" borderId="3" xfId="1" applyNumberFormat="1" applyFont="1" applyBorder="1" applyAlignment="1">
      <alignment horizontal="center"/>
    </xf>
    <xf numFmtId="164" fontId="14" fillId="0" borderId="3" xfId="1" quotePrefix="1" applyNumberFormat="1" applyFont="1" applyFill="1" applyBorder="1" applyAlignment="1">
      <alignment horizontal="center"/>
    </xf>
    <xf numFmtId="164" fontId="14" fillId="0" borderId="3" xfId="1" applyNumberFormat="1" applyFont="1" applyFill="1" applyBorder="1" applyAlignment="1">
      <alignment horizontal="left"/>
    </xf>
    <xf numFmtId="164" fontId="14" fillId="0" borderId="3" xfId="1" applyNumberFormat="1" applyFont="1" applyFill="1" applyBorder="1" applyAlignment="1">
      <alignment horizontal="center"/>
    </xf>
    <xf numFmtId="0" fontId="14" fillId="0" borderId="3" xfId="0" quotePrefix="1" applyFont="1" applyFill="1" applyBorder="1" applyAlignment="1">
      <alignment horizontal="center"/>
    </xf>
    <xf numFmtId="0" fontId="14" fillId="0" borderId="3" xfId="0" quotePrefix="1" applyFont="1" applyBorder="1" applyAlignment="1">
      <alignment horizontal="center"/>
    </xf>
    <xf numFmtId="164" fontId="14" fillId="0" borderId="3" xfId="1" applyNumberFormat="1" applyFont="1" applyBorder="1" applyAlignment="1">
      <alignment horizontal="left"/>
    </xf>
    <xf numFmtId="0" fontId="15" fillId="0" borderId="4" xfId="0" applyFont="1" applyFill="1" applyBorder="1" applyAlignment="1"/>
    <xf numFmtId="0" fontId="15" fillId="0" borderId="5" xfId="0" applyFont="1" applyFill="1" applyBorder="1" applyAlignment="1"/>
    <xf numFmtId="0" fontId="15" fillId="0" borderId="6" xfId="0" applyFont="1" applyFill="1" applyBorder="1" applyAlignment="1"/>
    <xf numFmtId="0" fontId="12" fillId="0" borderId="4" xfId="0" applyFont="1" applyBorder="1" applyAlignment="1"/>
    <xf numFmtId="0" fontId="12" fillId="0" borderId="5" xfId="0" applyFont="1" applyBorder="1" applyAlignment="1"/>
    <xf numFmtId="0" fontId="12" fillId="0" borderId="6" xfId="0" applyFont="1" applyBorder="1" applyAlignment="1"/>
    <xf numFmtId="0" fontId="12" fillId="0" borderId="4" xfId="0" applyFont="1" applyFill="1" applyBorder="1" applyAlignment="1"/>
    <xf numFmtId="0" fontId="12" fillId="0" borderId="5" xfId="0" applyFont="1" applyFill="1" applyBorder="1" applyAlignment="1"/>
    <xf numFmtId="0" fontId="12" fillId="0" borderId="6" xfId="0" applyFont="1" applyFill="1" applyBorder="1" applyAlignment="1"/>
    <xf numFmtId="0" fontId="17" fillId="2" borderId="0" xfId="0" applyFont="1" applyFill="1"/>
    <xf numFmtId="164" fontId="17" fillId="2" borderId="0" xfId="0" applyNumberFormat="1" applyFont="1" applyFill="1"/>
    <xf numFmtId="0" fontId="17" fillId="2" borderId="0" xfId="0" applyFont="1" applyFill="1" applyAlignment="1">
      <alignment horizontal="right"/>
    </xf>
    <xf numFmtId="0" fontId="0" fillId="0" borderId="0" xfId="0" applyFill="1"/>
    <xf numFmtId="0" fontId="5" fillId="0" borderId="0" xfId="0" applyFont="1" applyFill="1" applyBorder="1"/>
    <xf numFmtId="164" fontId="5" fillId="0" borderId="0" xfId="1" applyNumberFormat="1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8" fillId="0" borderId="3" xfId="0" quotePrefix="1" applyFont="1" applyFill="1" applyBorder="1"/>
    <xf numFmtId="0" fontId="8" fillId="0" borderId="3" xfId="0" applyFont="1" applyFill="1" applyBorder="1" applyAlignment="1">
      <alignment horizontal="left"/>
    </xf>
    <xf numFmtId="164" fontId="8" fillId="0" borderId="3" xfId="1" applyNumberFormat="1" applyFont="1" applyFill="1" applyBorder="1"/>
    <xf numFmtId="0" fontId="20" fillId="0" borderId="3" xfId="0" applyFont="1" applyBorder="1" applyAlignment="1">
      <alignment horizontal="center"/>
    </xf>
    <xf numFmtId="0" fontId="16" fillId="0" borderId="3" xfId="0" quotePrefix="1" applyFont="1" applyFill="1" applyBorder="1"/>
    <xf numFmtId="0" fontId="16" fillId="0" borderId="3" xfId="0" applyFont="1" applyFill="1" applyBorder="1"/>
    <xf numFmtId="0" fontId="16" fillId="0" borderId="3" xfId="0" applyFont="1" applyFill="1" applyBorder="1" applyAlignment="1">
      <alignment horizontal="left"/>
    </xf>
    <xf numFmtId="164" fontId="16" fillId="0" borderId="3" xfId="1" applyNumberFormat="1" applyFont="1" applyFill="1" applyBorder="1"/>
    <xf numFmtId="164" fontId="7" fillId="0" borderId="3" xfId="1" applyNumberFormat="1" applyFont="1" applyFill="1" applyBorder="1"/>
    <xf numFmtId="0" fontId="20" fillId="0" borderId="3" xfId="0" applyFont="1" applyFill="1" applyBorder="1"/>
    <xf numFmtId="0" fontId="7" fillId="0" borderId="3" xfId="0" quotePrefix="1" applyFont="1" applyFill="1" applyBorder="1"/>
    <xf numFmtId="0" fontId="7" fillId="0" borderId="3" xfId="0" applyFont="1" applyFill="1" applyBorder="1" applyAlignment="1">
      <alignment horizontal="left"/>
    </xf>
    <xf numFmtId="0" fontId="7" fillId="0" borderId="3" xfId="0" applyFont="1" applyFill="1" applyBorder="1"/>
    <xf numFmtId="164" fontId="8" fillId="0" borderId="3" xfId="0" applyNumberFormat="1" applyFont="1" applyFill="1" applyBorder="1"/>
    <xf numFmtId="164" fontId="8" fillId="0" borderId="3" xfId="1" quotePrefix="1" applyNumberFormat="1" applyFont="1" applyFill="1" applyBorder="1"/>
    <xf numFmtId="0" fontId="20" fillId="0" borderId="3" xfId="0" applyFont="1" applyFill="1" applyBorder="1" applyAlignment="1">
      <alignment horizontal="center"/>
    </xf>
    <xf numFmtId="0" fontId="8" fillId="0" borderId="3" xfId="0" quotePrefix="1" applyFont="1" applyFill="1" applyBorder="1" applyAlignment="1">
      <alignment horizontal="left"/>
    </xf>
    <xf numFmtId="0" fontId="8" fillId="0" borderId="3" xfId="0" applyFont="1" applyFill="1" applyBorder="1" applyAlignment="1">
      <alignment horizontal="right"/>
    </xf>
    <xf numFmtId="0" fontId="8" fillId="0" borderId="0" xfId="0" quotePrefix="1" applyFont="1" applyFill="1" applyBorder="1"/>
    <xf numFmtId="0" fontId="8" fillId="0" borderId="0" xfId="0" applyFont="1" applyFill="1" applyBorder="1"/>
    <xf numFmtId="0" fontId="21" fillId="0" borderId="3" xfId="0" quotePrefix="1" applyFont="1" applyFill="1" applyBorder="1"/>
    <xf numFmtId="0" fontId="21" fillId="0" borderId="3" xfId="0" applyFont="1" applyFill="1" applyBorder="1"/>
    <xf numFmtId="164" fontId="21" fillId="0" borderId="3" xfId="1" applyNumberFormat="1" applyFont="1" applyFill="1" applyBorder="1"/>
    <xf numFmtId="0" fontId="10" fillId="0" borderId="0" xfId="0" quotePrefix="1" applyFont="1" applyAlignment="1">
      <alignment horizontal="right"/>
    </xf>
    <xf numFmtId="0" fontId="22" fillId="2" borderId="0" xfId="0" applyFont="1" applyFill="1"/>
    <xf numFmtId="0" fontId="22" fillId="2" borderId="0" xfId="0" applyFont="1" applyFill="1" applyAlignment="1">
      <alignment horizontal="right"/>
    </xf>
    <xf numFmtId="164" fontId="22" fillId="2" borderId="0" xfId="0" applyNumberFormat="1" applyFont="1" applyFill="1"/>
    <xf numFmtId="164" fontId="20" fillId="0" borderId="3" xfId="1" applyNumberFormat="1" applyFont="1" applyFill="1" applyBorder="1"/>
    <xf numFmtId="0" fontId="17" fillId="0" borderId="0" xfId="0" applyFont="1" applyFill="1"/>
    <xf numFmtId="0" fontId="17" fillId="0" borderId="0" xfId="0" applyFont="1" applyFill="1" applyAlignment="1">
      <alignment horizontal="right"/>
    </xf>
    <xf numFmtId="164" fontId="17" fillId="0" borderId="0" xfId="0" applyNumberFormat="1" applyFont="1" applyFill="1"/>
    <xf numFmtId="0" fontId="23" fillId="0" borderId="0" xfId="0" applyFont="1" applyFill="1"/>
    <xf numFmtId="0" fontId="11" fillId="0" borderId="3" xfId="0" quotePrefix="1" applyFont="1" applyFill="1" applyBorder="1"/>
    <xf numFmtId="0" fontId="20" fillId="0" borderId="0" xfId="0" applyFont="1" applyFill="1" applyBorder="1" applyAlignment="1">
      <alignment horizontal="center"/>
    </xf>
    <xf numFmtId="164" fontId="24" fillId="0" borderId="3" xfId="1" applyNumberFormat="1" applyFont="1" applyFill="1" applyBorder="1"/>
    <xf numFmtId="0" fontId="23" fillId="0" borderId="0" xfId="0" quotePrefix="1" applyFont="1" applyFill="1"/>
    <xf numFmtId="164" fontId="23" fillId="0" borderId="0" xfId="1" applyNumberFormat="1" applyFont="1" applyFill="1"/>
    <xf numFmtId="0" fontId="9" fillId="2" borderId="0" xfId="0" applyFont="1" applyFill="1"/>
    <xf numFmtId="164" fontId="9" fillId="2" borderId="0" xfId="0" applyNumberFormat="1" applyFont="1" applyFill="1"/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/>
    <xf numFmtId="0" fontId="20" fillId="0" borderId="3" xfId="0" applyFont="1" applyBorder="1"/>
    <xf numFmtId="0" fontId="2" fillId="0" borderId="3" xfId="0" applyFont="1" applyFill="1" applyBorder="1"/>
    <xf numFmtId="164" fontId="8" fillId="0" borderId="3" xfId="1" quotePrefix="1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164" fontId="3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26" fillId="2" borderId="0" xfId="0" applyFont="1" applyFill="1"/>
    <xf numFmtId="164" fontId="26" fillId="2" borderId="0" xfId="0" applyNumberFormat="1" applyFont="1" applyFill="1"/>
    <xf numFmtId="164" fontId="0" fillId="0" borderId="0" xfId="0" applyNumberFormat="1"/>
    <xf numFmtId="0" fontId="2" fillId="0" borderId="3" xfId="0" quotePrefix="1" applyFont="1" applyBorder="1"/>
    <xf numFmtId="0" fontId="2" fillId="0" borderId="3" xfId="0" applyFont="1" applyBorder="1"/>
    <xf numFmtId="164" fontId="2" fillId="0" borderId="3" xfId="1" applyNumberFormat="1" applyFont="1" applyBorder="1"/>
    <xf numFmtId="0" fontId="20" fillId="0" borderId="3" xfId="0" quotePrefix="1" applyFont="1" applyFill="1" applyBorder="1"/>
    <xf numFmtId="0" fontId="8" fillId="0" borderId="3" xfId="0" quotePrefix="1" applyFont="1" applyBorder="1"/>
    <xf numFmtId="0" fontId="8" fillId="0" borderId="3" xfId="0" applyFont="1" applyBorder="1"/>
    <xf numFmtId="164" fontId="20" fillId="0" borderId="3" xfId="1" applyNumberFormat="1" applyFont="1" applyBorder="1"/>
    <xf numFmtId="164" fontId="8" fillId="0" borderId="3" xfId="1" quotePrefix="1" applyNumberFormat="1" applyFont="1" applyBorder="1" applyAlignment="1">
      <alignment horizontal="left"/>
    </xf>
    <xf numFmtId="164" fontId="8" fillId="0" borderId="3" xfId="1" applyNumberFormat="1" applyFont="1" applyBorder="1"/>
    <xf numFmtId="0" fontId="8" fillId="0" borderId="3" xfId="0" quotePrefix="1" applyFont="1" applyBorder="1" applyAlignment="1">
      <alignment horizontal="left"/>
    </xf>
    <xf numFmtId="164" fontId="21" fillId="0" borderId="3" xfId="1" applyNumberFormat="1" applyFont="1" applyBorder="1"/>
    <xf numFmtId="0" fontId="28" fillId="0" borderId="0" xfId="0" quotePrefix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9" fillId="0" borderId="0" xfId="0" applyFont="1" applyFill="1" applyBorder="1"/>
    <xf numFmtId="164" fontId="29" fillId="0" borderId="0" xfId="0" applyNumberFormat="1" applyFont="1" applyFill="1" applyBorder="1"/>
    <xf numFmtId="164" fontId="8" fillId="0" borderId="3" xfId="1" applyNumberFormat="1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164" fontId="4" fillId="0" borderId="0" xfId="1" applyNumberFormat="1" applyFont="1" applyFill="1" applyBorder="1"/>
    <xf numFmtId="0" fontId="25" fillId="0" borderId="0" xfId="0" applyFont="1" applyFill="1" applyBorder="1" applyAlignment="1">
      <alignment horizontal="center"/>
    </xf>
    <xf numFmtId="0" fontId="23" fillId="0" borderId="0" xfId="0" quotePrefix="1" applyFont="1" applyFill="1" applyBorder="1"/>
    <xf numFmtId="0" fontId="27" fillId="0" borderId="0" xfId="0" applyFont="1" applyFill="1" applyBorder="1" applyAlignment="1">
      <alignment horizontal="left"/>
    </xf>
    <xf numFmtId="0" fontId="26" fillId="2" borderId="3" xfId="0" applyFont="1" applyFill="1" applyBorder="1"/>
    <xf numFmtId="0" fontId="22" fillId="2" borderId="3" xfId="0" applyFont="1" applyFill="1" applyBorder="1" applyAlignment="1">
      <alignment horizontal="right"/>
    </xf>
    <xf numFmtId="164" fontId="26" fillId="2" borderId="3" xfId="0" applyNumberFormat="1" applyFont="1" applyFill="1" applyBorder="1"/>
    <xf numFmtId="0" fontId="0" fillId="2" borderId="3" xfId="0" applyFill="1" applyBorder="1"/>
    <xf numFmtId="0" fontId="20" fillId="2" borderId="3" xfId="0" applyFont="1" applyFill="1" applyBorder="1"/>
    <xf numFmtId="0" fontId="8" fillId="0" borderId="10" xfId="0" quotePrefix="1" applyFont="1" applyBorder="1"/>
    <xf numFmtId="0" fontId="8" fillId="0" borderId="10" xfId="0" applyFont="1" applyBorder="1"/>
    <xf numFmtId="164" fontId="20" fillId="0" borderId="10" xfId="1" applyNumberFormat="1" applyFont="1" applyBorder="1"/>
    <xf numFmtId="0" fontId="19" fillId="3" borderId="4" xfId="0" applyFont="1" applyFill="1" applyBorder="1" applyAlignment="1">
      <alignment horizontal="left"/>
    </xf>
    <xf numFmtId="0" fontId="19" fillId="3" borderId="5" xfId="0" applyFont="1" applyFill="1" applyBorder="1" applyAlignment="1">
      <alignment horizontal="left"/>
    </xf>
    <xf numFmtId="0" fontId="19" fillId="3" borderId="6" xfId="0" applyFont="1" applyFill="1" applyBorder="1" applyAlignment="1">
      <alignment horizontal="left"/>
    </xf>
    <xf numFmtId="0" fontId="8" fillId="0" borderId="3" xfId="0" applyFont="1" applyBorder="1" applyAlignment="1">
      <alignment horizontal="center" vertical="center"/>
    </xf>
    <xf numFmtId="0" fontId="8" fillId="0" borderId="3" xfId="0" quotePrefix="1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0" fontId="30" fillId="0" borderId="3" xfId="0" applyFont="1" applyFill="1" applyBorder="1" applyAlignment="1">
      <alignment vertical="center" wrapText="1"/>
    </xf>
    <xf numFmtId="164" fontId="8" fillId="0" borderId="3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horizontal="right"/>
    </xf>
    <xf numFmtId="164" fontId="11" fillId="0" borderId="3" xfId="1" applyNumberFormat="1" applyFont="1" applyFill="1" applyBorder="1"/>
    <xf numFmtId="0" fontId="2" fillId="0" borderId="0" xfId="0" applyFont="1" applyFill="1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32" fillId="0" borderId="12" xfId="0" quotePrefix="1" applyFont="1" applyBorder="1" applyAlignment="1">
      <alignment horizontal="right"/>
    </xf>
    <xf numFmtId="0" fontId="0" fillId="0" borderId="13" xfId="0" applyBorder="1"/>
    <xf numFmtId="0" fontId="0" fillId="0" borderId="1" xfId="0" applyBorder="1"/>
    <xf numFmtId="0" fontId="33" fillId="0" borderId="0" xfId="0" applyFont="1" applyBorder="1"/>
    <xf numFmtId="0" fontId="0" fillId="0" borderId="2" xfId="0" applyBorder="1"/>
    <xf numFmtId="0" fontId="19" fillId="0" borderId="1" xfId="0" applyFont="1" applyBorder="1"/>
    <xf numFmtId="0" fontId="7" fillId="0" borderId="0" xfId="0" applyFont="1" applyBorder="1"/>
    <xf numFmtId="0" fontId="7" fillId="0" borderId="2" xfId="0" applyFont="1" applyBorder="1"/>
    <xf numFmtId="0" fontId="32" fillId="0" borderId="1" xfId="0" applyFont="1" applyBorder="1"/>
    <xf numFmtId="0" fontId="32" fillId="0" borderId="0" xfId="0" applyFont="1" applyBorder="1"/>
    <xf numFmtId="0" fontId="32" fillId="0" borderId="2" xfId="0" applyFont="1" applyBorder="1"/>
    <xf numFmtId="0" fontId="32" fillId="0" borderId="1" xfId="0" applyFont="1" applyBorder="1" applyAlignment="1">
      <alignment horizontal="center"/>
    </xf>
    <xf numFmtId="0" fontId="32" fillId="0" borderId="0" xfId="0" quotePrefix="1" applyFont="1" applyBorder="1"/>
    <xf numFmtId="164" fontId="32" fillId="0" borderId="0" xfId="1" applyNumberFormat="1" applyFont="1" applyBorder="1"/>
    <xf numFmtId="164" fontId="32" fillId="0" borderId="0" xfId="1" applyNumberFormat="1" applyFont="1" applyFill="1" applyBorder="1"/>
    <xf numFmtId="0" fontId="31" fillId="0" borderId="0" xfId="0" applyFont="1" applyBorder="1" applyAlignment="1">
      <alignment horizontal="right"/>
    </xf>
    <xf numFmtId="164" fontId="31" fillId="0" borderId="0" xfId="0" applyNumberFormat="1" applyFont="1" applyBorder="1"/>
    <xf numFmtId="0" fontId="32" fillId="0" borderId="0" xfId="0" applyFont="1" applyBorder="1" applyAlignment="1">
      <alignment horizontal="right"/>
    </xf>
    <xf numFmtId="0" fontId="31" fillId="0" borderId="1" xfId="0" applyFont="1" applyBorder="1"/>
    <xf numFmtId="0" fontId="31" fillId="0" borderId="0" xfId="0" applyFont="1" applyBorder="1"/>
    <xf numFmtId="164" fontId="33" fillId="0" borderId="0" xfId="1" applyNumberFormat="1" applyFont="1" applyBorder="1"/>
    <xf numFmtId="0" fontId="32" fillId="0" borderId="8" xfId="0" applyFont="1" applyBorder="1"/>
    <xf numFmtId="0" fontId="32" fillId="0" borderId="7" xfId="0" applyFont="1" applyBorder="1"/>
    <xf numFmtId="0" fontId="31" fillId="0" borderId="7" xfId="0" applyFont="1" applyBorder="1" applyAlignment="1">
      <alignment horizontal="right"/>
    </xf>
    <xf numFmtId="164" fontId="31" fillId="0" borderId="7" xfId="1" applyNumberFormat="1" applyFont="1" applyBorder="1"/>
    <xf numFmtId="0" fontId="32" fillId="0" borderId="9" xfId="0" applyFont="1" applyBorder="1"/>
    <xf numFmtId="0" fontId="32" fillId="0" borderId="0" xfId="0" applyFont="1"/>
    <xf numFmtId="0" fontId="32" fillId="0" borderId="0" xfId="0" applyFont="1" applyAlignment="1">
      <alignment horizontal="right"/>
    </xf>
    <xf numFmtId="164" fontId="32" fillId="0" borderId="0" xfId="1" applyNumberFormat="1" applyFont="1"/>
    <xf numFmtId="0" fontId="31" fillId="0" borderId="1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32" fillId="0" borderId="0" xfId="0" applyFont="1" applyBorder="1" applyAlignment="1">
      <alignment horizontal="left"/>
    </xf>
    <xf numFmtId="164" fontId="34" fillId="0" borderId="2" xfId="0" applyNumberFormat="1" applyFont="1" applyBorder="1"/>
    <xf numFmtId="164" fontId="32" fillId="0" borderId="0" xfId="1" applyNumberFormat="1" applyFont="1" applyBorder="1" applyAlignment="1">
      <alignment horizontal="left"/>
    </xf>
    <xf numFmtId="164" fontId="32" fillId="0" borderId="2" xfId="1" applyNumberFormat="1" applyFont="1" applyBorder="1"/>
    <xf numFmtId="164" fontId="32" fillId="0" borderId="2" xfId="0" applyNumberFormat="1" applyFont="1" applyBorder="1"/>
    <xf numFmtId="164" fontId="31" fillId="0" borderId="0" xfId="1" applyNumberFormat="1" applyFont="1" applyBorder="1" applyAlignment="1">
      <alignment horizontal="center"/>
    </xf>
    <xf numFmtId="164" fontId="31" fillId="0" borderId="0" xfId="1" applyNumberFormat="1" applyFont="1" applyFill="1" applyBorder="1" applyAlignment="1">
      <alignment horizontal="right"/>
    </xf>
    <xf numFmtId="164" fontId="31" fillId="0" borderId="2" xfId="1" applyNumberFormat="1" applyFont="1" applyBorder="1" applyAlignment="1">
      <alignment horizontal="right"/>
    </xf>
    <xf numFmtId="164" fontId="32" fillId="4" borderId="0" xfId="1" applyNumberFormat="1" applyFont="1" applyFill="1" applyBorder="1"/>
    <xf numFmtId="43" fontId="32" fillId="0" borderId="0" xfId="1" applyFont="1" applyBorder="1"/>
    <xf numFmtId="164" fontId="31" fillId="0" borderId="0" xfId="0" applyNumberFormat="1" applyFont="1" applyBorder="1" applyAlignment="1">
      <alignment horizontal="right"/>
    </xf>
    <xf numFmtId="164" fontId="31" fillId="0" borderId="2" xfId="0" applyNumberFormat="1" applyFont="1" applyBorder="1" applyAlignment="1">
      <alignment horizontal="right"/>
    </xf>
    <xf numFmtId="164" fontId="32" fillId="0" borderId="0" xfId="0" applyNumberFormat="1" applyFont="1" applyBorder="1"/>
    <xf numFmtId="0" fontId="35" fillId="0" borderId="0" xfId="0" applyFont="1" applyFill="1"/>
    <xf numFmtId="0" fontId="3" fillId="0" borderId="0" xfId="0" quotePrefix="1" applyFont="1"/>
    <xf numFmtId="164" fontId="3" fillId="0" borderId="0" xfId="1" applyNumberFormat="1" applyFont="1"/>
    <xf numFmtId="0" fontId="3" fillId="0" borderId="0" xfId="0" applyFont="1"/>
    <xf numFmtId="0" fontId="4" fillId="0" borderId="0" xfId="0" quotePrefix="1" applyFont="1"/>
    <xf numFmtId="0" fontId="4" fillId="0" borderId="0" xfId="0" applyFont="1"/>
    <xf numFmtId="164" fontId="4" fillId="0" borderId="0" xfId="0" applyNumberFormat="1" applyFont="1"/>
    <xf numFmtId="164" fontId="4" fillId="0" borderId="0" xfId="1" applyNumberFormat="1" applyFont="1"/>
    <xf numFmtId="0" fontId="7" fillId="0" borderId="0" xfId="0" applyFont="1"/>
    <xf numFmtId="0" fontId="7" fillId="0" borderId="0" xfId="0" applyFont="1" applyAlignment="1">
      <alignment horizontal="right"/>
    </xf>
    <xf numFmtId="164" fontId="7" fillId="0" borderId="0" xfId="1" applyNumberFormat="1" applyFont="1"/>
    <xf numFmtId="0" fontId="7" fillId="0" borderId="0" xfId="0" applyFont="1" applyBorder="1" applyAlignment="1">
      <alignment horizontal="left"/>
    </xf>
    <xf numFmtId="164" fontId="7" fillId="0" borderId="0" xfId="1" applyNumberFormat="1" applyFont="1" applyBorder="1"/>
    <xf numFmtId="0" fontId="6" fillId="0" borderId="0" xfId="0" applyFont="1"/>
    <xf numFmtId="0" fontId="7" fillId="0" borderId="0" xfId="0" applyFont="1" applyAlignment="1">
      <alignment horizontal="center" vertical="center"/>
    </xf>
    <xf numFmtId="164" fontId="7" fillId="0" borderId="0" xfId="0" applyNumberFormat="1" applyFont="1"/>
    <xf numFmtId="0" fontId="20" fillId="5" borderId="3" xfId="0" applyFont="1" applyFill="1" applyBorder="1"/>
    <xf numFmtId="164" fontId="20" fillId="5" borderId="3" xfId="0" applyNumberFormat="1" applyFont="1" applyFill="1" applyBorder="1"/>
    <xf numFmtId="164" fontId="20" fillId="0" borderId="0" xfId="1" applyNumberFormat="1" applyFont="1" applyFill="1" applyBorder="1"/>
    <xf numFmtId="164" fontId="20" fillId="0" borderId="0" xfId="1" applyNumberFormat="1" applyFont="1" applyBorder="1"/>
    <xf numFmtId="164" fontId="8" fillId="0" borderId="0" xfId="1" applyNumberFormat="1" applyFont="1" applyFill="1" applyBorder="1"/>
    <xf numFmtId="0" fontId="14" fillId="0" borderId="0" xfId="0" applyFont="1" applyBorder="1" applyAlignment="1">
      <alignment horizontal="center"/>
    </xf>
    <xf numFmtId="164" fontId="13" fillId="0" borderId="0" xfId="1" applyNumberFormat="1" applyFont="1" applyFill="1" applyBorder="1"/>
    <xf numFmtId="0" fontId="9" fillId="0" borderId="0" xfId="0" applyFont="1" applyFill="1"/>
    <xf numFmtId="164" fontId="9" fillId="0" borderId="0" xfId="0" applyNumberFormat="1" applyFont="1" applyFill="1"/>
    <xf numFmtId="0" fontId="8" fillId="0" borderId="0" xfId="0" applyFont="1" applyBorder="1"/>
    <xf numFmtId="0" fontId="0" fillId="0" borderId="3" xfId="0" applyBorder="1"/>
    <xf numFmtId="164" fontId="0" fillId="0" borderId="3" xfId="1" applyNumberFormat="1" applyFont="1" applyBorder="1"/>
    <xf numFmtId="164" fontId="0" fillId="0" borderId="3" xfId="0" applyNumberFormat="1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0" fillId="0" borderId="3" xfId="0" applyFont="1" applyBorder="1" applyAlignment="1">
      <alignment horizontal="center"/>
    </xf>
    <xf numFmtId="15" fontId="0" fillId="0" borderId="3" xfId="0" applyNumberFormat="1" applyBorder="1"/>
    <xf numFmtId="164" fontId="0" fillId="0" borderId="0" xfId="1" applyNumberFormat="1" applyFont="1"/>
    <xf numFmtId="164" fontId="10" fillId="0" borderId="3" xfId="1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Border="1" applyAlignment="1">
      <alignment horizontal="center"/>
    </xf>
    <xf numFmtId="164" fontId="8" fillId="0" borderId="14" xfId="1" applyNumberFormat="1" applyFont="1" applyFill="1" applyBorder="1"/>
    <xf numFmtId="0" fontId="39" fillId="0" borderId="0" xfId="0" applyFont="1"/>
    <xf numFmtId="0" fontId="40" fillId="0" borderId="0" xfId="0" applyFont="1"/>
    <xf numFmtId="164" fontId="42" fillId="0" borderId="0" xfId="1" applyNumberFormat="1" applyFont="1"/>
    <xf numFmtId="164" fontId="8" fillId="0" borderId="4" xfId="1" applyNumberFormat="1" applyFont="1" applyFill="1" applyBorder="1"/>
    <xf numFmtId="164" fontId="20" fillId="0" borderId="4" xfId="1" applyNumberFormat="1" applyFont="1" applyFill="1" applyBorder="1"/>
    <xf numFmtId="0" fontId="8" fillId="0" borderId="14" xfId="0" applyFont="1" applyFill="1" applyBorder="1"/>
    <xf numFmtId="0" fontId="8" fillId="0" borderId="1" xfId="0" applyFont="1" applyFill="1" applyBorder="1"/>
    <xf numFmtId="164" fontId="8" fillId="0" borderId="15" xfId="1" applyNumberFormat="1" applyFont="1" applyFill="1" applyBorder="1" applyAlignment="1">
      <alignment horizontal="left"/>
    </xf>
    <xf numFmtId="0" fontId="0" fillId="0" borderId="15" xfId="0" applyBorder="1"/>
    <xf numFmtId="0" fontId="20" fillId="0" borderId="0" xfId="0" applyFont="1" applyFill="1" applyBorder="1"/>
    <xf numFmtId="164" fontId="38" fillId="0" borderId="3" xfId="1" applyNumberFormat="1" applyFont="1" applyFill="1" applyBorder="1" applyAlignment="1">
      <alignment horizontal="left"/>
    </xf>
    <xf numFmtId="164" fontId="43" fillId="0" borderId="3" xfId="0" applyNumberFormat="1" applyFont="1" applyBorder="1"/>
    <xf numFmtId="164" fontId="31" fillId="0" borderId="3" xfId="1" applyNumberFormat="1" applyFont="1" applyFill="1" applyBorder="1" applyAlignment="1">
      <alignment horizontal="left"/>
    </xf>
    <xf numFmtId="0" fontId="0" fillId="0" borderId="14" xfId="0" applyFill="1" applyBorder="1"/>
    <xf numFmtId="164" fontId="0" fillId="0" borderId="3" xfId="0" applyNumberFormat="1" applyFont="1" applyBorder="1"/>
    <xf numFmtId="0" fontId="2" fillId="0" borderId="3" xfId="0" applyFont="1" applyFill="1" applyBorder="1" applyAlignment="1">
      <alignment horizontal="center"/>
    </xf>
    <xf numFmtId="0" fontId="13" fillId="0" borderId="0" xfId="0" quotePrefix="1" applyFont="1" applyFill="1" applyBorder="1"/>
    <xf numFmtId="0" fontId="14" fillId="0" borderId="0" xfId="0" applyFont="1" applyFill="1" applyBorder="1"/>
    <xf numFmtId="0" fontId="13" fillId="0" borderId="0" xfId="0" applyFont="1" applyFill="1" applyBorder="1"/>
    <xf numFmtId="164" fontId="8" fillId="0" borderId="3" xfId="1" applyNumberFormat="1" applyFont="1" applyFill="1" applyBorder="1" applyAlignment="1">
      <alignment horizontal="center"/>
    </xf>
    <xf numFmtId="0" fontId="41" fillId="0" borderId="3" xfId="0" applyFont="1" applyFill="1" applyBorder="1" applyAlignment="1">
      <alignment horizontal="center"/>
    </xf>
    <xf numFmtId="164" fontId="41" fillId="0" borderId="3" xfId="0" applyNumberFormat="1" applyFont="1" applyFill="1" applyBorder="1"/>
    <xf numFmtId="0" fontId="41" fillId="0" borderId="0" xfId="0" applyFont="1" applyFill="1" applyBorder="1" applyAlignment="1">
      <alignment horizontal="center"/>
    </xf>
    <xf numFmtId="164" fontId="41" fillId="0" borderId="0" xfId="0" applyNumberFormat="1" applyFont="1" applyFill="1" applyBorder="1"/>
    <xf numFmtId="0" fontId="0" fillId="0" borderId="3" xfId="0" applyFill="1" applyBorder="1"/>
    <xf numFmtId="164" fontId="21" fillId="0" borderId="3" xfId="1" applyNumberFormat="1" applyFont="1" applyFill="1" applyBorder="1" applyAlignment="1">
      <alignment horizontal="left"/>
    </xf>
    <xf numFmtId="14" fontId="0" fillId="0" borderId="3" xfId="0" applyNumberFormat="1" applyBorder="1"/>
    <xf numFmtId="0" fontId="13" fillId="0" borderId="15" xfId="0" applyFont="1" applyFill="1" applyBorder="1"/>
    <xf numFmtId="164" fontId="0" fillId="5" borderId="3" xfId="1" applyNumberFormat="1" applyFont="1" applyFill="1" applyBorder="1"/>
    <xf numFmtId="164" fontId="0" fillId="0" borderId="3" xfId="1" applyNumberFormat="1" applyFont="1" applyFill="1" applyBorder="1"/>
    <xf numFmtId="0" fontId="10" fillId="0" borderId="3" xfId="0" applyFont="1" applyBorder="1"/>
    <xf numFmtId="164" fontId="0" fillId="0" borderId="0" xfId="1" applyNumberFormat="1" applyFont="1" applyFill="1" applyBorder="1"/>
    <xf numFmtId="164" fontId="39" fillId="0" borderId="3" xfId="1" applyNumberFormat="1" applyFont="1" applyBorder="1"/>
    <xf numFmtId="164" fontId="43" fillId="0" borderId="3" xfId="1" applyNumberFormat="1" applyFont="1" applyBorder="1"/>
    <xf numFmtId="0" fontId="0" fillId="0" borderId="3" xfId="0" applyBorder="1" applyAlignment="1">
      <alignment horizontal="left"/>
    </xf>
    <xf numFmtId="164" fontId="0" fillId="0" borderId="3" xfId="1" applyNumberFormat="1" applyFont="1" applyBorder="1" applyAlignment="1">
      <alignment horizontal="left"/>
    </xf>
    <xf numFmtId="0" fontId="31" fillId="0" borderId="1" xfId="0" applyFont="1" applyFill="1" applyBorder="1"/>
    <xf numFmtId="164" fontId="43" fillId="0" borderId="0" xfId="1" applyNumberFormat="1" applyFont="1"/>
    <xf numFmtId="164" fontId="10" fillId="0" borderId="3" xfId="0" applyNumberFormat="1" applyFont="1" applyBorder="1"/>
    <xf numFmtId="0" fontId="11" fillId="0" borderId="3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0" fontId="8" fillId="0" borderId="0" xfId="0" quotePrefix="1" applyFont="1" applyBorder="1"/>
    <xf numFmtId="0" fontId="8" fillId="0" borderId="0" xfId="0" applyFont="1" applyFill="1" applyBorder="1" applyAlignment="1">
      <alignment horizontal="left"/>
    </xf>
    <xf numFmtId="0" fontId="8" fillId="6" borderId="3" xfId="0" applyFont="1" applyFill="1" applyBorder="1"/>
    <xf numFmtId="15" fontId="0" fillId="0" borderId="3" xfId="0" applyNumberFormat="1" applyFill="1" applyBorder="1"/>
    <xf numFmtId="15" fontId="41" fillId="0" borderId="3" xfId="0" applyNumberFormat="1" applyFont="1" applyFill="1" applyBorder="1"/>
    <xf numFmtId="0" fontId="41" fillId="0" borderId="3" xfId="0" applyFont="1" applyFill="1" applyBorder="1" applyAlignment="1"/>
    <xf numFmtId="164" fontId="41" fillId="0" borderId="3" xfId="1" applyNumberFormat="1" applyFont="1" applyFill="1" applyBorder="1" applyAlignment="1">
      <alignment horizontal="right"/>
    </xf>
    <xf numFmtId="0" fontId="41" fillId="0" borderId="3" xfId="0" applyFont="1" applyFill="1" applyBorder="1"/>
    <xf numFmtId="0" fontId="0" fillId="0" borderId="0" xfId="0" quotePrefix="1"/>
    <xf numFmtId="164" fontId="44" fillId="0" borderId="3" xfId="0" applyNumberFormat="1" applyFont="1" applyBorder="1"/>
    <xf numFmtId="164" fontId="3" fillId="0" borderId="3" xfId="1" applyNumberFormat="1" applyFont="1" applyFill="1" applyBorder="1"/>
    <xf numFmtId="0" fontId="45" fillId="0" borderId="0" xfId="2"/>
    <xf numFmtId="0" fontId="46" fillId="0" borderId="0" xfId="0" applyFont="1"/>
    <xf numFmtId="0" fontId="46" fillId="7" borderId="0" xfId="0" applyFont="1" applyFill="1"/>
    <xf numFmtId="0" fontId="47" fillId="7" borderId="0" xfId="2" applyFont="1" applyFill="1"/>
    <xf numFmtId="0" fontId="11" fillId="0" borderId="4" xfId="0" applyFont="1" applyFill="1" applyBorder="1" applyAlignment="1"/>
    <xf numFmtId="0" fontId="11" fillId="0" borderId="5" xfId="0" applyFont="1" applyFill="1" applyBorder="1" applyAlignment="1"/>
    <xf numFmtId="0" fontId="11" fillId="0" borderId="6" xfId="0" applyFont="1" applyFill="1" applyBorder="1" applyAlignment="1"/>
    <xf numFmtId="0" fontId="2" fillId="5" borderId="1" xfId="0" applyFont="1" applyFill="1" applyBorder="1" applyAlignment="1">
      <alignment horizontal="center"/>
    </xf>
    <xf numFmtId="14" fontId="0" fillId="5" borderId="3" xfId="0" applyNumberFormat="1" applyFill="1" applyBorder="1"/>
    <xf numFmtId="0" fontId="8" fillId="5" borderId="3" xfId="0" applyFont="1" applyFill="1" applyBorder="1"/>
    <xf numFmtId="0" fontId="0" fillId="5" borderId="3" xfId="0" applyFill="1" applyBorder="1"/>
    <xf numFmtId="164" fontId="48" fillId="0" borderId="3" xfId="1" applyNumberFormat="1" applyFont="1" applyFill="1" applyBorder="1"/>
    <xf numFmtId="0" fontId="8" fillId="0" borderId="10" xfId="0" quotePrefix="1" applyFont="1" applyFill="1" applyBorder="1"/>
    <xf numFmtId="0" fontId="8" fillId="0" borderId="10" xfId="0" applyFont="1" applyFill="1" applyBorder="1"/>
    <xf numFmtId="164" fontId="8" fillId="0" borderId="10" xfId="1" applyNumberFormat="1" applyFont="1" applyFill="1" applyBorder="1"/>
    <xf numFmtId="164" fontId="48" fillId="0" borderId="3" xfId="1" applyNumberFormat="1" applyFont="1" applyBorder="1"/>
    <xf numFmtId="0" fontId="11" fillId="0" borderId="3" xfId="0" applyFont="1" applyFill="1" applyBorder="1" applyAlignment="1">
      <alignment horizontal="center"/>
    </xf>
    <xf numFmtId="164" fontId="14" fillId="0" borderId="3" xfId="1" applyNumberFormat="1" applyFont="1" applyFill="1" applyBorder="1" applyAlignment="1"/>
    <xf numFmtId="15" fontId="0" fillId="0" borderId="3" xfId="0" applyNumberFormat="1" applyBorder="1" applyAlignment="1">
      <alignment horizontal="left"/>
    </xf>
    <xf numFmtId="0" fontId="43" fillId="0" borderId="3" xfId="0" applyFont="1" applyBorder="1" applyAlignment="1">
      <alignment horizontal="right"/>
    </xf>
    <xf numFmtId="0" fontId="0" fillId="0" borderId="0" xfId="0" applyAlignment="1">
      <alignment horizontal="center"/>
    </xf>
    <xf numFmtId="0" fontId="0" fillId="2" borderId="10" xfId="0" applyFill="1" applyBorder="1"/>
    <xf numFmtId="14" fontId="8" fillId="0" borderId="3" xfId="0" quotePrefix="1" applyNumberFormat="1" applyFont="1" applyBorder="1"/>
    <xf numFmtId="0" fontId="49" fillId="7" borderId="0" xfId="2" applyFont="1" applyFill="1"/>
    <xf numFmtId="0" fontId="0" fillId="7" borderId="0" xfId="0" applyFill="1"/>
    <xf numFmtId="0" fontId="45" fillId="7" borderId="0" xfId="2" applyFill="1"/>
    <xf numFmtId="14" fontId="32" fillId="0" borderId="3" xfId="0" quotePrefix="1" applyNumberFormat="1" applyFont="1" applyFill="1" applyBorder="1"/>
    <xf numFmtId="14" fontId="0" fillId="0" borderId="3" xfId="0" applyNumberFormat="1" applyBorder="1" applyAlignment="1">
      <alignment horizontal="left"/>
    </xf>
    <xf numFmtId="14" fontId="8" fillId="0" borderId="3" xfId="0" quotePrefix="1" applyNumberFormat="1" applyFont="1" applyBorder="1" applyAlignment="1">
      <alignment horizontal="left"/>
    </xf>
    <xf numFmtId="164" fontId="43" fillId="0" borderId="0" xfId="0" applyNumberFormat="1" applyFont="1"/>
    <xf numFmtId="14" fontId="0" fillId="0" borderId="0" xfId="0" applyNumberFormat="1"/>
    <xf numFmtId="0" fontId="8" fillId="0" borderId="3" xfId="0" applyFont="1" applyBorder="1" applyAlignment="1">
      <alignment wrapText="1"/>
    </xf>
    <xf numFmtId="164" fontId="48" fillId="0" borderId="0" xfId="1" applyNumberFormat="1" applyFont="1"/>
    <xf numFmtId="0" fontId="50" fillId="7" borderId="0" xfId="2" applyFont="1" applyFill="1"/>
    <xf numFmtId="165" fontId="8" fillId="0" borderId="3" xfId="0" quotePrefix="1" applyNumberFormat="1" applyFont="1" applyBorder="1"/>
    <xf numFmtId="0" fontId="44" fillId="0" borderId="0" xfId="0" applyFont="1"/>
    <xf numFmtId="0" fontId="39" fillId="7" borderId="0" xfId="0" applyFont="1" applyFill="1"/>
    <xf numFmtId="0" fontId="40" fillId="7" borderId="0" xfId="0" applyFont="1" applyFill="1"/>
    <xf numFmtId="0" fontId="0" fillId="0" borderId="3" xfId="0" applyBorder="1" applyAlignment="1">
      <alignment wrapText="1"/>
    </xf>
    <xf numFmtId="0" fontId="18" fillId="7" borderId="0" xfId="0" applyFont="1" applyFill="1"/>
    <xf numFmtId="0" fontId="52" fillId="7" borderId="0" xfId="2" applyFont="1" applyFill="1"/>
    <xf numFmtId="0" fontId="53" fillId="7" borderId="0" xfId="0" applyFont="1" applyFill="1"/>
    <xf numFmtId="0" fontId="8" fillId="8" borderId="3" xfId="0" quotePrefix="1" applyFont="1" applyFill="1" applyBorder="1"/>
    <xf numFmtId="0" fontId="8" fillId="8" borderId="3" xfId="0" applyFont="1" applyFill="1" applyBorder="1"/>
    <xf numFmtId="0" fontId="8" fillId="0" borderId="15" xfId="0" quotePrefix="1" applyFont="1" applyFill="1" applyBorder="1"/>
    <xf numFmtId="0" fontId="8" fillId="0" borderId="15" xfId="0" applyFont="1" applyFill="1" applyBorder="1"/>
    <xf numFmtId="164" fontId="8" fillId="0" borderId="15" xfId="1" applyNumberFormat="1" applyFont="1" applyFill="1" applyBorder="1"/>
    <xf numFmtId="164" fontId="24" fillId="0" borderId="3" xfId="1" applyNumberFormat="1" applyFont="1" applyFill="1" applyBorder="1" applyAlignment="1">
      <alignment horizontal="left"/>
    </xf>
    <xf numFmtId="0" fontId="0" fillId="0" borderId="3" xfId="0" applyFill="1" applyBorder="1" applyAlignment="1">
      <alignment wrapText="1"/>
    </xf>
    <xf numFmtId="0" fontId="8" fillId="0" borderId="3" xfId="0" applyFont="1" applyFill="1" applyBorder="1" applyAlignment="1">
      <alignment horizontal="center" vertical="center"/>
    </xf>
    <xf numFmtId="165" fontId="8" fillId="0" borderId="3" xfId="0" quotePrefix="1" applyNumberFormat="1" applyFont="1" applyBorder="1" applyAlignment="1">
      <alignment vertical="center"/>
    </xf>
    <xf numFmtId="0" fontId="8" fillId="0" borderId="3" xfId="0" applyFont="1" applyFill="1" applyBorder="1" applyAlignment="1">
      <alignment horizontal="left" vertical="center"/>
    </xf>
    <xf numFmtId="0" fontId="42" fillId="5" borderId="3" xfId="0" applyFont="1" applyFill="1" applyBorder="1" applyAlignment="1">
      <alignment horizontal="center"/>
    </xf>
    <xf numFmtId="164" fontId="8" fillId="5" borderId="3" xfId="1" applyNumberFormat="1" applyFont="1" applyFill="1" applyBorder="1"/>
    <xf numFmtId="164" fontId="8" fillId="5" borderId="3" xfId="1" applyNumberFormat="1" applyFont="1" applyFill="1" applyBorder="1" applyAlignment="1">
      <alignment vertical="center"/>
    </xf>
    <xf numFmtId="164" fontId="8" fillId="5" borderId="3" xfId="1" applyNumberFormat="1" applyFont="1" applyFill="1" applyBorder="1" applyAlignment="1">
      <alignment horizontal="left"/>
    </xf>
    <xf numFmtId="165" fontId="54" fillId="0" borderId="3" xfId="0" quotePrefix="1" applyNumberFormat="1" applyFont="1" applyBorder="1"/>
    <xf numFmtId="0" fontId="54" fillId="0" borderId="3" xfId="0" applyFont="1" applyFill="1" applyBorder="1"/>
    <xf numFmtId="0" fontId="54" fillId="0" borderId="3" xfId="0" applyFont="1" applyFill="1" applyBorder="1" applyAlignment="1">
      <alignment horizontal="left"/>
    </xf>
    <xf numFmtId="164" fontId="54" fillId="0" borderId="3" xfId="1" applyNumberFormat="1" applyFont="1" applyFill="1" applyBorder="1"/>
    <xf numFmtId="0" fontId="8" fillId="0" borderId="4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8" fillId="0" borderId="3" xfId="0" applyFont="1" applyBorder="1" applyAlignment="1">
      <alignment vertical="center" wrapText="1"/>
    </xf>
    <xf numFmtId="0" fontId="54" fillId="0" borderId="3" xfId="0" quotePrefix="1" applyFont="1" applyBorder="1"/>
    <xf numFmtId="164" fontId="55" fillId="0" borderId="3" xfId="1" applyNumberFormat="1" applyFont="1" applyFill="1" applyBorder="1" applyAlignment="1">
      <alignment vertical="center"/>
    </xf>
    <xf numFmtId="14" fontId="56" fillId="0" borderId="3" xfId="0" applyNumberFormat="1" applyFont="1" applyBorder="1"/>
    <xf numFmtId="0" fontId="56" fillId="0" borderId="3" xfId="0" applyFont="1" applyBorder="1"/>
    <xf numFmtId="164" fontId="56" fillId="0" borderId="3" xfId="1" applyNumberFormat="1" applyFont="1" applyBorder="1"/>
    <xf numFmtId="164" fontId="56" fillId="0" borderId="3" xfId="1" applyNumberFormat="1" applyFont="1" applyBorder="1" applyAlignment="1">
      <alignment horizontal="left"/>
    </xf>
    <xf numFmtId="165" fontId="20" fillId="0" borderId="3" xfId="0" quotePrefix="1" applyNumberFormat="1" applyFont="1" applyBorder="1"/>
    <xf numFmtId="0" fontId="20" fillId="0" borderId="3" xfId="0" applyFont="1" applyFill="1" applyBorder="1" applyAlignment="1">
      <alignment horizontal="left"/>
    </xf>
    <xf numFmtId="0" fontId="0" fillId="0" borderId="7" xfId="0" applyBorder="1"/>
    <xf numFmtId="164" fontId="0" fillId="0" borderId="7" xfId="1" applyNumberFormat="1" applyFont="1" applyBorder="1"/>
    <xf numFmtId="164" fontId="8" fillId="9" borderId="3" xfId="1" applyNumberFormat="1" applyFont="1" applyFill="1" applyBorder="1"/>
    <xf numFmtId="165" fontId="8" fillId="9" borderId="3" xfId="0" quotePrefix="1" applyNumberFormat="1" applyFont="1" applyFill="1" applyBorder="1" applyAlignment="1">
      <alignment vertical="center"/>
    </xf>
    <xf numFmtId="164" fontId="44" fillId="0" borderId="0" xfId="1" applyNumberFormat="1" applyFont="1"/>
    <xf numFmtId="165" fontId="8" fillId="6" borderId="3" xfId="0" quotePrefix="1" applyNumberFormat="1" applyFont="1" applyFill="1" applyBorder="1" applyAlignment="1">
      <alignment vertical="center"/>
    </xf>
    <xf numFmtId="0" fontId="8" fillId="6" borderId="3" xfId="0" applyFont="1" applyFill="1" applyBorder="1" applyAlignment="1">
      <alignment horizontal="left"/>
    </xf>
    <xf numFmtId="164" fontId="8" fillId="6" borderId="3" xfId="1" applyNumberFormat="1" applyFont="1" applyFill="1" applyBorder="1"/>
    <xf numFmtId="0" fontId="8" fillId="6" borderId="3" xfId="0" applyFont="1" applyFill="1" applyBorder="1" applyAlignment="1">
      <alignment wrapText="1"/>
    </xf>
    <xf numFmtId="0" fontId="39" fillId="0" borderId="3" xfId="0" applyFont="1" applyBorder="1" applyAlignment="1"/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4" fontId="0" fillId="0" borderId="3" xfId="1" applyNumberFormat="1" applyFont="1" applyBorder="1" applyAlignment="1">
      <alignment vertical="center"/>
    </xf>
    <xf numFmtId="15" fontId="0" fillId="0" borderId="3" xfId="0" applyNumberFormat="1" applyBorder="1" applyAlignment="1">
      <alignment vertical="center"/>
    </xf>
    <xf numFmtId="165" fontId="54" fillId="0" borderId="3" xfId="0" quotePrefix="1" applyNumberFormat="1" applyFont="1" applyFill="1" applyBorder="1"/>
    <xf numFmtId="14" fontId="41" fillId="0" borderId="3" xfId="0" applyNumberFormat="1" applyFont="1" applyBorder="1"/>
    <xf numFmtId="0" fontId="41" fillId="0" borderId="3" xfId="0" applyFont="1" applyBorder="1"/>
    <xf numFmtId="164" fontId="41" fillId="0" borderId="3" xfId="1" applyNumberFormat="1" applyFont="1" applyBorder="1"/>
    <xf numFmtId="164" fontId="41" fillId="0" borderId="3" xfId="1" applyNumberFormat="1" applyFont="1" applyBorder="1" applyAlignment="1">
      <alignment horizontal="left"/>
    </xf>
    <xf numFmtId="0" fontId="41" fillId="0" borderId="3" xfId="0" applyFont="1" applyBorder="1" applyAlignment="1">
      <alignment wrapText="1"/>
    </xf>
    <xf numFmtId="0" fontId="51" fillId="7" borderId="0" xfId="2" applyFont="1" applyFill="1" applyAlignment="1">
      <alignment horizontal="left" vertical="center"/>
    </xf>
    <xf numFmtId="0" fontId="50" fillId="7" borderId="0" xfId="2" applyFont="1" applyFill="1" applyAlignment="1">
      <alignment horizontal="left" vertical="center"/>
    </xf>
    <xf numFmtId="0" fontId="47" fillId="7" borderId="0" xfId="2" applyFont="1" applyFill="1" applyAlignment="1">
      <alignment horizontal="left" vertical="center"/>
    </xf>
    <xf numFmtId="0" fontId="18" fillId="0" borderId="7" xfId="0" applyFont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9" fillId="3" borderId="3" xfId="0" applyFont="1" applyFill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44" fillId="0" borderId="3" xfId="0" applyFont="1" applyBorder="1" applyAlignment="1">
      <alignment horizontal="right"/>
    </xf>
    <xf numFmtId="0" fontId="43" fillId="0" borderId="3" xfId="0" applyFont="1" applyBorder="1" applyAlignment="1">
      <alignment horizontal="right"/>
    </xf>
    <xf numFmtId="0" fontId="3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42" fillId="0" borderId="4" xfId="0" applyFont="1" applyBorder="1" applyAlignment="1">
      <alignment horizontal="right"/>
    </xf>
    <xf numFmtId="0" fontId="42" fillId="0" borderId="5" xfId="0" applyFont="1" applyBorder="1" applyAlignment="1">
      <alignment horizontal="right"/>
    </xf>
    <xf numFmtId="0" fontId="42" fillId="0" borderId="6" xfId="0" applyFont="1" applyBorder="1" applyAlignment="1">
      <alignment horizontal="right"/>
    </xf>
    <xf numFmtId="0" fontId="38" fillId="0" borderId="3" xfId="0" applyFont="1" applyFill="1" applyBorder="1" applyAlignment="1">
      <alignment horizontal="center"/>
    </xf>
    <xf numFmtId="0" fontId="42" fillId="0" borderId="3" xfId="0" applyFont="1" applyBorder="1" applyAlignment="1">
      <alignment horizontal="right"/>
    </xf>
    <xf numFmtId="0" fontId="42" fillId="0" borderId="3" xfId="0" applyFont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31" fillId="0" borderId="11" xfId="0" applyFont="1" applyBorder="1" applyAlignment="1">
      <alignment horizontal="center"/>
    </xf>
    <xf numFmtId="0" fontId="31" fillId="0" borderId="12" xfId="0" applyFont="1" applyBorder="1" applyAlignment="1">
      <alignment horizontal="center"/>
    </xf>
    <xf numFmtId="0" fontId="31" fillId="0" borderId="1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39" fillId="0" borderId="4" xfId="0" applyFont="1" applyBorder="1" applyAlignment="1">
      <alignment horizontal="center"/>
    </xf>
    <xf numFmtId="0" fontId="39" fillId="0" borderId="5" xfId="0" applyFont="1" applyBorder="1" applyAlignment="1">
      <alignment horizontal="center"/>
    </xf>
    <xf numFmtId="0" fontId="39" fillId="0" borderId="6" xfId="0" applyFont="1" applyBorder="1" applyAlignment="1">
      <alignment horizontal="center"/>
    </xf>
    <xf numFmtId="164" fontId="44" fillId="0" borderId="7" xfId="1" applyNumberFormat="1" applyFont="1" applyBorder="1" applyAlignment="1">
      <alignment horizontal="center"/>
    </xf>
    <xf numFmtId="0" fontId="0" fillId="0" borderId="0" xfId="0" applyBorder="1" applyAlignment="1">
      <alignment horizontal="left" wrapText="1"/>
    </xf>
  </cellXfs>
  <cellStyles count="3">
    <cellStyle name="Comma" xfId="1" builtinId="3"/>
    <cellStyle name="Hyperlink" xfId="2" builtinId="8"/>
    <cellStyle name="Normal" xfId="0" builtinId="0"/>
  </cellStyles>
  <dxfs count="16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82</xdr:row>
      <xdr:rowOff>104774</xdr:rowOff>
    </xdr:from>
    <xdr:to>
      <xdr:col>7</xdr:col>
      <xdr:colOff>533399</xdr:colOff>
      <xdr:row>82</xdr:row>
      <xdr:rowOff>104774</xdr:rowOff>
    </xdr:to>
    <xdr:cxnSp macro="">
      <xdr:nvCxnSpPr>
        <xdr:cNvPr id="3" name="Straight Arrow Connector 2"/>
        <xdr:cNvCxnSpPr/>
      </xdr:nvCxnSpPr>
      <xdr:spPr>
        <a:xfrm flipV="1">
          <a:off x="6715124" y="16373474"/>
          <a:ext cx="457200" cy="0"/>
        </a:xfrm>
        <a:prstGeom prst="straightConnector1">
          <a:avLst/>
        </a:prstGeom>
        <a:ln w="222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695705</xdr:colOff>
      <xdr:row>155</xdr:row>
      <xdr:rowOff>66675</xdr:rowOff>
    </xdr:from>
    <xdr:ext cx="3676270" cy="552450"/>
    <xdr:sp macro="" textlink="">
      <xdr:nvSpPr>
        <xdr:cNvPr id="2" name="Rectangle 1"/>
        <xdr:cNvSpPr/>
      </xdr:nvSpPr>
      <xdr:spPr>
        <a:xfrm>
          <a:off x="943355" y="31422975"/>
          <a:ext cx="3676270" cy="55245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1" cap="none" spc="0">
              <a:ln w="31550" cmpd="sng">
                <a:gradFill>
                  <a:gsLst>
                    <a:gs pos="25000">
                      <a:schemeClr val="accent1">
                        <a:shade val="25000"/>
                        <a:satMod val="190000"/>
                      </a:schemeClr>
                    </a:gs>
                    <a:gs pos="80000">
                      <a:schemeClr val="accent1">
                        <a:tint val="75000"/>
                        <a:satMod val="190000"/>
                      </a:schemeClr>
                    </a:gs>
                  </a:gsLst>
                  <a:lin ang="5400000"/>
                </a:gradFill>
                <a:prstDash val="solid"/>
              </a:ln>
              <a:solidFill>
                <a:srgbClr val="FFFFFF"/>
              </a:solidFill>
              <a:effectLst>
                <a:outerShdw blurRad="41275" dist="12700" dir="12000000" algn="tl" rotWithShape="0">
                  <a:srgbClr val="000000">
                    <a:alpha val="40000"/>
                  </a:srgbClr>
                </a:outerShdw>
              </a:effectLst>
            </a:rPr>
            <a:t>Done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48</xdr:row>
      <xdr:rowOff>85725</xdr:rowOff>
    </xdr:from>
    <xdr:to>
      <xdr:col>6</xdr:col>
      <xdr:colOff>695325</xdr:colOff>
      <xdr:row>51</xdr:row>
      <xdr:rowOff>76200</xdr:rowOff>
    </xdr:to>
    <xdr:cxnSp macro="">
      <xdr:nvCxnSpPr>
        <xdr:cNvPr id="3" name="Straight Arrow Connector 2"/>
        <xdr:cNvCxnSpPr/>
      </xdr:nvCxnSpPr>
      <xdr:spPr>
        <a:xfrm>
          <a:off x="5829300" y="10172700"/>
          <a:ext cx="771525" cy="628650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95</xdr:row>
      <xdr:rowOff>114300</xdr:rowOff>
    </xdr:from>
    <xdr:to>
      <xdr:col>7</xdr:col>
      <xdr:colOff>672465</xdr:colOff>
      <xdr:row>95</xdr:row>
      <xdr:rowOff>114300</xdr:rowOff>
    </xdr:to>
    <xdr:cxnSp macro="">
      <xdr:nvCxnSpPr>
        <xdr:cNvPr id="5" name="Straight Arrow Connector 4"/>
        <xdr:cNvCxnSpPr/>
      </xdr:nvCxnSpPr>
      <xdr:spPr>
        <a:xfrm>
          <a:off x="6105525" y="19659600"/>
          <a:ext cx="548640" cy="0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598424</xdr:colOff>
      <xdr:row>87</xdr:row>
      <xdr:rowOff>205327</xdr:rowOff>
    </xdr:from>
    <xdr:ext cx="2368639" cy="975900"/>
    <xdr:sp macro="" textlink="">
      <xdr:nvSpPr>
        <xdr:cNvPr id="2" name="Rectangle 1"/>
        <xdr:cNvSpPr/>
      </xdr:nvSpPr>
      <xdr:spPr>
        <a:xfrm rot="19453375">
          <a:off x="960374" y="3329527"/>
          <a:ext cx="2368639" cy="97590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Cleared</a:t>
          </a:r>
        </a:p>
      </xdr:txBody>
    </xdr:sp>
    <xdr:clientData/>
  </xdr:oneCellAnchor>
  <xdr:twoCellAnchor>
    <xdr:from>
      <xdr:col>2</xdr:col>
      <xdr:colOff>38100</xdr:colOff>
      <xdr:row>90</xdr:row>
      <xdr:rowOff>19050</xdr:rowOff>
    </xdr:from>
    <xdr:to>
      <xdr:col>3</xdr:col>
      <xdr:colOff>581025</xdr:colOff>
      <xdr:row>95</xdr:row>
      <xdr:rowOff>247650</xdr:rowOff>
    </xdr:to>
    <xdr:cxnSp macro="">
      <xdr:nvCxnSpPr>
        <xdr:cNvPr id="3" name="Straight Arrow Connector 2"/>
        <xdr:cNvCxnSpPr/>
      </xdr:nvCxnSpPr>
      <xdr:spPr>
        <a:xfrm>
          <a:off x="2600325" y="3857625"/>
          <a:ext cx="1514475" cy="1419225"/>
        </a:xfrm>
        <a:prstGeom prst="straightConnector1">
          <a:avLst/>
        </a:prstGeom>
        <a:ln w="381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</xdr:colOff>
      <xdr:row>90</xdr:row>
      <xdr:rowOff>28575</xdr:rowOff>
    </xdr:from>
    <xdr:to>
      <xdr:col>4</xdr:col>
      <xdr:colOff>219075</xdr:colOff>
      <xdr:row>92</xdr:row>
      <xdr:rowOff>9525</xdr:rowOff>
    </xdr:to>
    <xdr:cxnSp macro="">
      <xdr:nvCxnSpPr>
        <xdr:cNvPr id="4" name="Straight Arrow Connector 3"/>
        <xdr:cNvCxnSpPr/>
      </xdr:nvCxnSpPr>
      <xdr:spPr>
        <a:xfrm>
          <a:off x="2609850" y="3867150"/>
          <a:ext cx="2114550" cy="457200"/>
        </a:xfrm>
        <a:prstGeom prst="straightConnector1">
          <a:avLst/>
        </a:prstGeom>
        <a:ln w="381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risWalaComputer" refreshedDate="42538.660215393516" createdVersion="4" refreshedVersion="4" minRefreshableVersion="3" recordCount="54">
  <cacheSource type="worksheet">
    <worksheetSource ref="A2:F202" sheet="Sheet1"/>
  </cacheSource>
  <cacheFields count="6">
    <cacheField name="Date" numFmtId="0">
      <sharedItems containsNonDate="0" containsDate="1" containsString="0" containsBlank="1" minDate="2016-03-31T00:00:00" maxDate="2016-06-11T00:00:00"/>
    </cacheField>
    <cacheField name="Person" numFmtId="0">
      <sharedItems containsBlank="1" count="11">
        <s v="Abdullah"/>
        <s v="Asgher"/>
        <s v="Shahbaz"/>
        <s v="Faizan"/>
        <s v="Wilson"/>
        <s v="Rashid"/>
        <s v="Sajid Ali"/>
        <s v="Irfan"/>
        <s v="Safdar"/>
        <s v="Mubashir Islam"/>
        <m/>
      </sharedItems>
    </cacheField>
    <cacheField name="Site" numFmtId="0">
      <sharedItems containsBlank="1" count="22">
        <s v="Gets"/>
        <s v="FTC"/>
        <s v="EBM"/>
        <s v="Tabba"/>
        <s v="EFU"/>
        <s v="BAF FTC"/>
        <s v="Movenpick Lotus court"/>
        <s v="Chase up Multan"/>
        <s v="Ocean Mall"/>
        <s v="Academic block"/>
        <s v="Feroz Textile"/>
        <s v="Bank Al-Habib"/>
        <s v="Gul Ahmed 16th Floor"/>
        <s v="Gul Ahmed 23rd Floor"/>
        <s v="JS Bank Jone B"/>
        <s v="TPL 13th Floor"/>
        <s v="JS Bank Jone A"/>
        <s v="Chase Up"/>
        <s v="JPMC"/>
        <s v="Chase Up Nipa"/>
        <s v="Jamia"/>
        <m/>
      </sharedItems>
    </cacheField>
    <cacheField name="Amount" numFmtId="164">
      <sharedItems containsString="0" containsBlank="1" containsNumber="1" containsInteger="1" minValue="7500" maxValue="304000"/>
    </cacheField>
    <cacheField name="Mode" numFmtId="0">
      <sharedItems containsNonDate="0" containsString="0" containsBlank="1"/>
    </cacheField>
    <cacheField name="Descrip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d v="2016-04-08T00:00:00"/>
    <x v="0"/>
    <x v="0"/>
    <n v="128500"/>
    <m/>
    <m/>
  </r>
  <r>
    <d v="2016-04-08T00:00:00"/>
    <x v="0"/>
    <x v="1"/>
    <n v="27500"/>
    <m/>
    <m/>
  </r>
  <r>
    <d v="2016-04-08T00:00:00"/>
    <x v="0"/>
    <x v="2"/>
    <n v="7500"/>
    <m/>
    <m/>
  </r>
  <r>
    <d v="2016-04-08T00:00:00"/>
    <x v="0"/>
    <x v="3"/>
    <n v="199360"/>
    <m/>
    <m/>
  </r>
  <r>
    <d v="2016-04-08T00:00:00"/>
    <x v="0"/>
    <x v="4"/>
    <n v="304000"/>
    <m/>
    <m/>
  </r>
  <r>
    <d v="2016-04-08T00:00:00"/>
    <x v="0"/>
    <x v="5"/>
    <n v="90000"/>
    <m/>
    <m/>
  </r>
  <r>
    <d v="2016-04-08T00:00:00"/>
    <x v="0"/>
    <x v="6"/>
    <n v="10000"/>
    <m/>
    <m/>
  </r>
  <r>
    <d v="2016-04-08T00:00:00"/>
    <x v="0"/>
    <x v="7"/>
    <n v="15000"/>
    <m/>
    <m/>
  </r>
  <r>
    <d v="2016-04-08T00:00:00"/>
    <x v="1"/>
    <x v="8"/>
    <n v="98600"/>
    <m/>
    <m/>
  </r>
  <r>
    <d v="2016-04-08T00:00:00"/>
    <x v="1"/>
    <x v="6"/>
    <n v="17000"/>
    <m/>
    <m/>
  </r>
  <r>
    <d v="2016-04-08T00:00:00"/>
    <x v="1"/>
    <x v="1"/>
    <n v="41500"/>
    <m/>
    <m/>
  </r>
  <r>
    <d v="2016-04-08T00:00:00"/>
    <x v="1"/>
    <x v="9"/>
    <n v="11000"/>
    <m/>
    <m/>
  </r>
  <r>
    <d v="2016-04-08T00:00:00"/>
    <x v="1"/>
    <x v="3"/>
    <n v="34500"/>
    <m/>
    <m/>
  </r>
  <r>
    <d v="2016-04-08T00:00:00"/>
    <x v="1"/>
    <x v="10"/>
    <n v="8000"/>
    <m/>
    <m/>
  </r>
  <r>
    <d v="2016-04-08T00:00:00"/>
    <x v="1"/>
    <x v="11"/>
    <n v="110860"/>
    <m/>
    <m/>
  </r>
  <r>
    <d v="2016-04-08T00:00:00"/>
    <x v="1"/>
    <x v="12"/>
    <n v="36000"/>
    <m/>
    <m/>
  </r>
  <r>
    <d v="2016-04-08T00:00:00"/>
    <x v="1"/>
    <x v="13"/>
    <n v="53000"/>
    <m/>
    <m/>
  </r>
  <r>
    <d v="2016-04-08T00:00:00"/>
    <x v="1"/>
    <x v="4"/>
    <n v="255900"/>
    <m/>
    <m/>
  </r>
  <r>
    <d v="2016-04-08T00:00:00"/>
    <x v="2"/>
    <x v="3"/>
    <m/>
    <m/>
    <m/>
  </r>
  <r>
    <d v="2016-04-08T00:00:00"/>
    <x v="2"/>
    <x v="6"/>
    <m/>
    <m/>
    <m/>
  </r>
  <r>
    <d v="2016-04-08T00:00:00"/>
    <x v="2"/>
    <x v="2"/>
    <m/>
    <m/>
    <m/>
  </r>
  <r>
    <d v="2016-04-08T00:00:00"/>
    <x v="2"/>
    <x v="1"/>
    <m/>
    <m/>
    <m/>
  </r>
  <r>
    <d v="2016-04-08T00:00:00"/>
    <x v="2"/>
    <x v="0"/>
    <m/>
    <m/>
    <m/>
  </r>
  <r>
    <d v="2016-04-08T00:00:00"/>
    <x v="2"/>
    <x v="4"/>
    <m/>
    <m/>
    <m/>
  </r>
  <r>
    <d v="2016-04-08T00:00:00"/>
    <x v="2"/>
    <x v="8"/>
    <m/>
    <m/>
    <m/>
  </r>
  <r>
    <d v="2016-04-08T00:00:00"/>
    <x v="2"/>
    <x v="14"/>
    <m/>
    <m/>
    <m/>
  </r>
  <r>
    <d v="2016-04-08T00:00:00"/>
    <x v="3"/>
    <x v="6"/>
    <m/>
    <m/>
    <m/>
  </r>
  <r>
    <d v="2016-04-08T00:00:00"/>
    <x v="3"/>
    <x v="8"/>
    <m/>
    <m/>
    <m/>
  </r>
  <r>
    <d v="2016-04-08T00:00:00"/>
    <x v="3"/>
    <x v="10"/>
    <m/>
    <m/>
    <m/>
  </r>
  <r>
    <d v="2016-04-08T00:00:00"/>
    <x v="3"/>
    <x v="11"/>
    <m/>
    <m/>
    <m/>
  </r>
  <r>
    <d v="2016-04-08T00:00:00"/>
    <x v="3"/>
    <x v="15"/>
    <m/>
    <m/>
    <m/>
  </r>
  <r>
    <d v="2016-04-08T00:00:00"/>
    <x v="3"/>
    <x v="12"/>
    <m/>
    <m/>
    <m/>
  </r>
  <r>
    <d v="2016-04-08T00:00:00"/>
    <x v="3"/>
    <x v="13"/>
    <m/>
    <m/>
    <m/>
  </r>
  <r>
    <d v="2016-04-08T00:00:00"/>
    <x v="4"/>
    <x v="16"/>
    <m/>
    <m/>
    <m/>
  </r>
  <r>
    <d v="2016-04-08T00:00:00"/>
    <x v="4"/>
    <x v="14"/>
    <m/>
    <m/>
    <m/>
  </r>
  <r>
    <d v="2016-04-08T00:00:00"/>
    <x v="4"/>
    <x v="17"/>
    <m/>
    <m/>
    <m/>
  </r>
  <r>
    <d v="2016-04-08T00:00:00"/>
    <x v="5"/>
    <x v="5"/>
    <m/>
    <m/>
    <m/>
  </r>
  <r>
    <d v="2016-04-08T00:00:00"/>
    <x v="6"/>
    <x v="18"/>
    <m/>
    <m/>
    <m/>
  </r>
  <r>
    <d v="2016-04-08T00:00:00"/>
    <x v="6"/>
    <x v="19"/>
    <m/>
    <m/>
    <m/>
  </r>
  <r>
    <d v="2016-04-08T00:00:00"/>
    <x v="6"/>
    <x v="4"/>
    <m/>
    <m/>
    <m/>
  </r>
  <r>
    <d v="2016-03-31T00:00:00"/>
    <x v="7"/>
    <x v="7"/>
    <n v="25000"/>
    <m/>
    <s v="off 21000 nadeem bhai 4000"/>
  </r>
  <r>
    <d v="2016-04-04T00:00:00"/>
    <x v="7"/>
    <x v="7"/>
    <n v="25000"/>
    <m/>
    <s v="Bilal bhai"/>
  </r>
  <r>
    <d v="2016-04-11T00:00:00"/>
    <x v="7"/>
    <x v="7"/>
    <n v="30000"/>
    <m/>
    <s v="office"/>
  </r>
  <r>
    <d v="2016-04-19T00:00:00"/>
    <x v="7"/>
    <x v="7"/>
    <n v="20000"/>
    <m/>
    <s v="office"/>
  </r>
  <r>
    <d v="2016-04-19T00:00:00"/>
    <x v="8"/>
    <x v="13"/>
    <n v="18000"/>
    <m/>
    <s v="office"/>
  </r>
  <r>
    <d v="2016-04-20T00:00:00"/>
    <x v="7"/>
    <x v="7"/>
    <n v="20000"/>
    <m/>
    <s v="office"/>
  </r>
  <r>
    <d v="2016-04-16T00:00:00"/>
    <x v="9"/>
    <x v="7"/>
    <n v="16000"/>
    <m/>
    <s v="office"/>
  </r>
  <r>
    <d v="2016-04-28T00:00:00"/>
    <x v="7"/>
    <x v="7"/>
    <n v="20300"/>
    <m/>
    <s v="office"/>
  </r>
  <r>
    <d v="2016-04-28T00:00:00"/>
    <x v="7"/>
    <x v="7"/>
    <n v="15000"/>
    <m/>
    <s v="nadeem"/>
  </r>
  <r>
    <d v="2016-05-02T00:00:00"/>
    <x v="7"/>
    <x v="7"/>
    <n v="30000"/>
    <m/>
    <s v="nadeem"/>
  </r>
  <r>
    <d v="2016-05-16T00:00:00"/>
    <x v="8"/>
    <x v="20"/>
    <n v="50000"/>
    <m/>
    <s v="nadeem"/>
  </r>
  <r>
    <d v="2016-06-10T00:00:00"/>
    <x v="8"/>
    <x v="20"/>
    <n v="30000"/>
    <m/>
    <s v="office"/>
  </r>
  <r>
    <d v="2016-06-08T00:00:00"/>
    <x v="7"/>
    <x v="7"/>
    <n v="80000"/>
    <m/>
    <s v="office"/>
  </r>
  <r>
    <m/>
    <x v="10"/>
    <x v="2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60" firstHeaderRow="1" firstDataRow="1" firstDataCol="1"/>
  <pivotFields count="6">
    <pivotField numFmtId="15" showAll="0"/>
    <pivotField axis="axisRow" showAll="0">
      <items count="12">
        <item x="0"/>
        <item x="1"/>
        <item x="3"/>
        <item x="7"/>
        <item x="5"/>
        <item x="6"/>
        <item x="2"/>
        <item x="4"/>
        <item x="8"/>
        <item x="9"/>
        <item x="10"/>
        <item t="default"/>
      </items>
    </pivotField>
    <pivotField axis="axisRow" showAll="0">
      <items count="23">
        <item x="9"/>
        <item x="5"/>
        <item x="11"/>
        <item x="17"/>
        <item x="7"/>
        <item x="19"/>
        <item x="2"/>
        <item x="4"/>
        <item x="10"/>
        <item x="1"/>
        <item x="0"/>
        <item x="12"/>
        <item x="13"/>
        <item x="18"/>
        <item x="16"/>
        <item x="14"/>
        <item x="6"/>
        <item x="8"/>
        <item x="3"/>
        <item x="15"/>
        <item x="21"/>
        <item x="20"/>
        <item t="default"/>
      </items>
    </pivotField>
    <pivotField dataField="1" showAll="0"/>
    <pivotField showAll="0"/>
    <pivotField showAll="0"/>
  </pivotFields>
  <rowFields count="2">
    <field x="1"/>
    <field x="2"/>
  </rowFields>
  <rowItems count="57">
    <i>
      <x/>
    </i>
    <i r="1">
      <x v="1"/>
    </i>
    <i r="1">
      <x v="4"/>
    </i>
    <i r="1">
      <x v="6"/>
    </i>
    <i r="1">
      <x v="7"/>
    </i>
    <i r="1">
      <x v="9"/>
    </i>
    <i r="1">
      <x v="10"/>
    </i>
    <i r="1">
      <x v="16"/>
    </i>
    <i r="1">
      <x v="18"/>
    </i>
    <i>
      <x v="1"/>
    </i>
    <i r="1">
      <x/>
    </i>
    <i r="1">
      <x v="2"/>
    </i>
    <i r="1">
      <x v="7"/>
    </i>
    <i r="1">
      <x v="8"/>
    </i>
    <i r="1">
      <x v="9"/>
    </i>
    <i r="1">
      <x v="11"/>
    </i>
    <i r="1">
      <x v="12"/>
    </i>
    <i r="1">
      <x v="16"/>
    </i>
    <i r="1">
      <x v="17"/>
    </i>
    <i r="1">
      <x v="18"/>
    </i>
    <i>
      <x v="2"/>
    </i>
    <i r="1">
      <x v="2"/>
    </i>
    <i r="1">
      <x v="8"/>
    </i>
    <i r="1">
      <x v="11"/>
    </i>
    <i r="1">
      <x v="12"/>
    </i>
    <i r="1">
      <x v="16"/>
    </i>
    <i r="1">
      <x v="17"/>
    </i>
    <i r="1">
      <x v="19"/>
    </i>
    <i>
      <x v="3"/>
    </i>
    <i r="1">
      <x v="4"/>
    </i>
    <i>
      <x v="4"/>
    </i>
    <i r="1">
      <x v="1"/>
    </i>
    <i>
      <x v="5"/>
    </i>
    <i r="1">
      <x v="5"/>
    </i>
    <i r="1">
      <x v="7"/>
    </i>
    <i r="1">
      <x v="13"/>
    </i>
    <i>
      <x v="6"/>
    </i>
    <i r="1">
      <x v="6"/>
    </i>
    <i r="1">
      <x v="7"/>
    </i>
    <i r="1">
      <x v="9"/>
    </i>
    <i r="1">
      <x v="10"/>
    </i>
    <i r="1">
      <x v="15"/>
    </i>
    <i r="1">
      <x v="16"/>
    </i>
    <i r="1">
      <x v="17"/>
    </i>
    <i r="1">
      <x v="18"/>
    </i>
    <i>
      <x v="7"/>
    </i>
    <i r="1">
      <x v="3"/>
    </i>
    <i r="1">
      <x v="14"/>
    </i>
    <i r="1">
      <x v="15"/>
    </i>
    <i>
      <x v="8"/>
    </i>
    <i r="1">
      <x v="12"/>
    </i>
    <i r="1">
      <x v="21"/>
    </i>
    <i>
      <x v="9"/>
    </i>
    <i r="1">
      <x v="4"/>
    </i>
    <i>
      <x v="10"/>
    </i>
    <i r="1">
      <x v="20"/>
    </i>
    <i t="grand">
      <x/>
    </i>
  </rowItems>
  <colItems count="1">
    <i/>
  </colItems>
  <dataFields count="1">
    <dataField name="Sum of Amount" fld="3" baseField="1" baseItem="0"/>
  </dataFields>
  <formats count="16">
    <format dxfId="15">
      <pivotArea collapsedLevelsAreSubtotals="1" fieldPosition="0">
        <references count="2">
          <reference field="1" count="1" selected="0">
            <x v="0"/>
          </reference>
          <reference field="2" count="7">
            <x v="1"/>
            <x v="6"/>
            <x v="7"/>
            <x v="9"/>
            <x v="10"/>
            <x v="16"/>
            <x v="18"/>
          </reference>
        </references>
      </pivotArea>
    </format>
    <format dxfId="14">
      <pivotArea collapsedLevelsAreSubtotals="1" fieldPosition="0">
        <references count="1">
          <reference field="1" count="1">
            <x v="1"/>
          </reference>
        </references>
      </pivotArea>
    </format>
    <format dxfId="13">
      <pivotArea collapsedLevelsAreSubtotals="1" fieldPosition="0">
        <references count="2">
          <reference field="1" count="1" selected="0">
            <x v="1"/>
          </reference>
          <reference field="2" count="10">
            <x v="0"/>
            <x v="2"/>
            <x v="7"/>
            <x v="8"/>
            <x v="9"/>
            <x v="11"/>
            <x v="12"/>
            <x v="16"/>
            <x v="17"/>
            <x v="18"/>
          </reference>
        </references>
      </pivotArea>
    </format>
    <format dxfId="12">
      <pivotArea collapsedLevelsAreSubtotals="1" fieldPosition="0">
        <references count="1">
          <reference field="1" count="1">
            <x v="2"/>
          </reference>
        </references>
      </pivotArea>
    </format>
    <format dxfId="11">
      <pivotArea collapsedLevelsAreSubtotals="1" fieldPosition="0">
        <references count="2">
          <reference field="1" count="1" selected="0">
            <x v="2"/>
          </reference>
          <reference field="2" count="7">
            <x v="2"/>
            <x v="8"/>
            <x v="11"/>
            <x v="12"/>
            <x v="16"/>
            <x v="17"/>
            <x v="19"/>
          </reference>
        </references>
      </pivotArea>
    </format>
    <format dxfId="10">
      <pivotArea collapsedLevelsAreSubtotals="1" fieldPosition="0">
        <references count="1">
          <reference field="1" count="1">
            <x v="3"/>
          </reference>
        </references>
      </pivotArea>
    </format>
    <format dxfId="9">
      <pivotArea collapsedLevelsAreSubtotals="1" fieldPosition="0">
        <references count="2">
          <reference field="1" count="1" selected="0">
            <x v="3"/>
          </reference>
          <reference field="2" count="1">
            <x v="4"/>
          </reference>
        </references>
      </pivotArea>
    </format>
    <format dxfId="8">
      <pivotArea collapsedLevelsAreSubtotals="1" fieldPosition="0">
        <references count="1">
          <reference field="1" count="1">
            <x v="4"/>
          </reference>
        </references>
      </pivotArea>
    </format>
    <format dxfId="7">
      <pivotArea collapsedLevelsAreSubtotals="1" fieldPosition="0">
        <references count="2">
          <reference field="1" count="1" selected="0">
            <x v="4"/>
          </reference>
          <reference field="2" count="1">
            <x v="1"/>
          </reference>
        </references>
      </pivotArea>
    </format>
    <format dxfId="6">
      <pivotArea collapsedLevelsAreSubtotals="1" fieldPosition="0">
        <references count="1">
          <reference field="1" count="1">
            <x v="5"/>
          </reference>
        </references>
      </pivotArea>
    </format>
    <format dxfId="5">
      <pivotArea collapsedLevelsAreSubtotals="1" fieldPosition="0">
        <references count="2">
          <reference field="1" count="1" selected="0">
            <x v="5"/>
          </reference>
          <reference field="2" count="3">
            <x v="5"/>
            <x v="7"/>
            <x v="13"/>
          </reference>
        </references>
      </pivotArea>
    </format>
    <format dxfId="4">
      <pivotArea collapsedLevelsAreSubtotals="1" fieldPosition="0">
        <references count="1">
          <reference field="1" count="1">
            <x v="6"/>
          </reference>
        </references>
      </pivotArea>
    </format>
    <format dxfId="3">
      <pivotArea collapsedLevelsAreSubtotals="1" fieldPosition="0">
        <references count="2">
          <reference field="1" count="1" selected="0">
            <x v="6"/>
          </reference>
          <reference field="2" count="8">
            <x v="6"/>
            <x v="7"/>
            <x v="9"/>
            <x v="10"/>
            <x v="15"/>
            <x v="16"/>
            <x v="17"/>
            <x v="18"/>
          </reference>
        </references>
      </pivotArea>
    </format>
    <format dxfId="2">
      <pivotArea collapsedLevelsAreSubtotals="1" fieldPosition="0">
        <references count="1">
          <reference field="1" count="1">
            <x v="7"/>
          </reference>
        </references>
      </pivotArea>
    </format>
    <format dxfId="1">
      <pivotArea collapsedLevelsAreSubtotals="1" fieldPosition="0">
        <references count="2">
          <reference field="1" count="1" selected="0">
            <x v="7"/>
          </reference>
          <reference field="2" count="3">
            <x v="3"/>
            <x v="14"/>
            <x v="15"/>
          </reference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workbookViewId="0">
      <selection activeCell="E11" sqref="E11:G11"/>
    </sheetView>
  </sheetViews>
  <sheetFormatPr defaultRowHeight="15" x14ac:dyDescent="0.25"/>
  <cols>
    <col min="1" max="1" width="6.85546875" customWidth="1"/>
    <col min="2" max="2" width="22.7109375" bestFit="1" customWidth="1"/>
  </cols>
  <sheetData>
    <row r="2" spans="1:10" ht="23.25" x14ac:dyDescent="0.35">
      <c r="A2" s="294"/>
      <c r="B2" s="294"/>
      <c r="C2" s="294"/>
    </row>
    <row r="3" spans="1:10" ht="26.25" x14ac:dyDescent="0.4">
      <c r="A3" s="295">
        <v>1</v>
      </c>
      <c r="B3" s="296" t="s">
        <v>448</v>
      </c>
      <c r="C3" s="294"/>
      <c r="D3" s="295">
        <v>18</v>
      </c>
      <c r="E3" s="316" t="s">
        <v>664</v>
      </c>
      <c r="F3" s="317"/>
      <c r="G3" s="317"/>
    </row>
    <row r="4" spans="1:10" ht="23.25" x14ac:dyDescent="0.35">
      <c r="A4" s="295">
        <v>2</v>
      </c>
      <c r="B4" s="296" t="s">
        <v>457</v>
      </c>
      <c r="C4" s="294"/>
      <c r="D4" s="295">
        <v>19</v>
      </c>
      <c r="E4" s="296" t="s">
        <v>711</v>
      </c>
      <c r="F4" s="296"/>
      <c r="G4" s="318"/>
    </row>
    <row r="5" spans="1:10" ht="23.25" x14ac:dyDescent="0.35">
      <c r="A5" s="295">
        <v>3</v>
      </c>
      <c r="B5" s="296" t="s">
        <v>221</v>
      </c>
      <c r="C5" s="294"/>
      <c r="D5" s="295">
        <v>20</v>
      </c>
      <c r="E5" s="388" t="s">
        <v>720</v>
      </c>
      <c r="F5" s="388"/>
      <c r="G5" s="388"/>
    </row>
    <row r="6" spans="1:10" ht="23.25" x14ac:dyDescent="0.35">
      <c r="A6" s="295">
        <v>4</v>
      </c>
      <c r="B6" s="296" t="s">
        <v>301</v>
      </c>
      <c r="C6" s="294"/>
      <c r="D6" s="295">
        <v>23</v>
      </c>
      <c r="E6" s="387" t="s">
        <v>726</v>
      </c>
      <c r="F6" s="387"/>
      <c r="G6" s="387"/>
    </row>
    <row r="7" spans="1:10" ht="23.25" x14ac:dyDescent="0.35">
      <c r="A7" s="295">
        <v>5</v>
      </c>
      <c r="B7" s="296" t="s">
        <v>640</v>
      </c>
      <c r="C7" s="294"/>
      <c r="D7" s="295">
        <v>24</v>
      </c>
      <c r="E7" s="387" t="s">
        <v>744</v>
      </c>
      <c r="F7" s="387"/>
      <c r="G7" s="387"/>
    </row>
    <row r="8" spans="1:10" ht="23.25" x14ac:dyDescent="0.35">
      <c r="A8" s="295">
        <v>6</v>
      </c>
      <c r="B8" s="296" t="s">
        <v>597</v>
      </c>
      <c r="C8" s="294"/>
      <c r="D8" s="295">
        <v>25</v>
      </c>
      <c r="E8" s="387" t="s">
        <v>750</v>
      </c>
      <c r="F8" s="387"/>
      <c r="G8" s="387"/>
    </row>
    <row r="9" spans="1:10" ht="23.25" x14ac:dyDescent="0.35">
      <c r="A9" s="295">
        <v>7</v>
      </c>
      <c r="B9" s="296" t="s">
        <v>642</v>
      </c>
      <c r="C9" s="294"/>
      <c r="D9" s="295">
        <v>26</v>
      </c>
      <c r="E9" s="387" t="s">
        <v>755</v>
      </c>
      <c r="F9" s="387"/>
      <c r="G9" s="387"/>
      <c r="J9" t="s">
        <v>823</v>
      </c>
    </row>
    <row r="10" spans="1:10" ht="23.25" x14ac:dyDescent="0.35">
      <c r="A10" s="295">
        <v>8</v>
      </c>
      <c r="B10" s="296" t="s">
        <v>573</v>
      </c>
      <c r="C10" s="294"/>
      <c r="D10" s="295">
        <v>27</v>
      </c>
      <c r="E10" s="387" t="s">
        <v>756</v>
      </c>
      <c r="F10" s="387"/>
      <c r="G10" s="387"/>
    </row>
    <row r="11" spans="1:10" ht="23.25" x14ac:dyDescent="0.35">
      <c r="A11" s="295">
        <v>9</v>
      </c>
      <c r="B11" s="296" t="s">
        <v>636</v>
      </c>
      <c r="C11" s="294"/>
      <c r="D11" s="295">
        <v>28</v>
      </c>
      <c r="E11" s="386" t="s">
        <v>762</v>
      </c>
      <c r="F11" s="386"/>
      <c r="G11" s="386"/>
    </row>
    <row r="12" spans="1:10" ht="23.25" x14ac:dyDescent="0.35">
      <c r="A12" s="295">
        <v>10</v>
      </c>
      <c r="B12" s="296" t="s">
        <v>235</v>
      </c>
      <c r="C12" s="294"/>
      <c r="D12" s="295">
        <v>29</v>
      </c>
      <c r="E12" s="326" t="s">
        <v>780</v>
      </c>
      <c r="F12" s="317"/>
      <c r="G12" s="317"/>
    </row>
    <row r="13" spans="1:10" ht="23.25" x14ac:dyDescent="0.35">
      <c r="A13" s="295">
        <v>11</v>
      </c>
      <c r="B13" s="296" t="s">
        <v>641</v>
      </c>
      <c r="C13" s="294"/>
      <c r="D13" s="329">
        <v>30</v>
      </c>
      <c r="E13" s="326" t="s">
        <v>810</v>
      </c>
      <c r="F13" s="330"/>
      <c r="G13" s="330"/>
      <c r="I13" t="s">
        <v>732</v>
      </c>
      <c r="J13" t="s">
        <v>731</v>
      </c>
    </row>
    <row r="14" spans="1:10" ht="23.25" x14ac:dyDescent="0.35">
      <c r="A14" s="295">
        <v>12</v>
      </c>
      <c r="B14" s="296" t="s">
        <v>643</v>
      </c>
      <c r="C14" s="294"/>
      <c r="D14" s="329">
        <v>31</v>
      </c>
      <c r="E14" s="326" t="s">
        <v>828</v>
      </c>
      <c r="F14" s="330"/>
      <c r="G14" s="330"/>
    </row>
    <row r="15" spans="1:10" ht="23.25" x14ac:dyDescent="0.35">
      <c r="A15" s="295">
        <v>13</v>
      </c>
      <c r="B15" s="296" t="s">
        <v>609</v>
      </c>
      <c r="C15" s="294"/>
      <c r="D15" s="329">
        <v>32</v>
      </c>
      <c r="E15" s="326" t="s">
        <v>829</v>
      </c>
      <c r="F15" s="330"/>
      <c r="G15" s="330"/>
    </row>
    <row r="16" spans="1:10" ht="23.25" x14ac:dyDescent="0.35">
      <c r="A16" s="295">
        <v>14</v>
      </c>
      <c r="B16" s="296" t="s">
        <v>393</v>
      </c>
      <c r="C16" s="294"/>
      <c r="D16" s="329">
        <v>33</v>
      </c>
      <c r="E16" s="296" t="s">
        <v>848</v>
      </c>
      <c r="F16" s="330"/>
      <c r="G16" s="330"/>
    </row>
    <row r="17" spans="1:7" ht="26.25" x14ac:dyDescent="0.4">
      <c r="A17" s="295">
        <v>15</v>
      </c>
      <c r="B17" s="296" t="s">
        <v>645</v>
      </c>
      <c r="C17" s="294"/>
      <c r="D17" s="332">
        <v>33</v>
      </c>
      <c r="E17" s="333" t="s">
        <v>871</v>
      </c>
      <c r="F17" s="334"/>
      <c r="G17" s="334"/>
    </row>
    <row r="18" spans="1:7" ht="26.25" x14ac:dyDescent="0.4">
      <c r="A18" s="295">
        <v>16</v>
      </c>
      <c r="B18" s="296" t="s">
        <v>503</v>
      </c>
      <c r="C18" s="294"/>
      <c r="D18" s="329">
        <v>34</v>
      </c>
      <c r="E18" s="316" t="s">
        <v>949</v>
      </c>
      <c r="F18" s="330"/>
      <c r="G18" s="330"/>
    </row>
    <row r="19" spans="1:7" ht="23.25" x14ac:dyDescent="0.35">
      <c r="A19" s="295">
        <v>17</v>
      </c>
      <c r="B19" s="296" t="s">
        <v>646</v>
      </c>
      <c r="C19" s="294"/>
    </row>
  </sheetData>
  <mergeCells count="7">
    <mergeCell ref="E11:G11"/>
    <mergeCell ref="E10:G10"/>
    <mergeCell ref="E5:G5"/>
    <mergeCell ref="E6:G6"/>
    <mergeCell ref="E7:G7"/>
    <mergeCell ref="E8:G8"/>
    <mergeCell ref="E9:G9"/>
  </mergeCells>
  <hyperlinks>
    <hyperlink ref="B3" location="Abdullah!A1" display="Abdullah"/>
    <hyperlink ref="B4" location="Shehbaz!A1" display="Shahbaz"/>
    <hyperlink ref="B5" location="Faizan!A1" display="Faizan"/>
    <hyperlink ref="B6" location="Salman!A1" display="Salman"/>
    <hyperlink ref="B7" location="'Sajid Ali'!A1" display="Sajid"/>
    <hyperlink ref="B8" location="Iftikhar!A1" display="Iftikhar"/>
    <hyperlink ref="B10" location="Rizwan!A1" display="Rizwan"/>
    <hyperlink ref="B12" location="Wilson!A1" display="Wilson"/>
    <hyperlink ref="B13" location="Asgher!A1" display="Asghar"/>
    <hyperlink ref="B9" location="'Ali Duct'!A1" display="Ali Duct"/>
    <hyperlink ref="B11" location="Ramzan!A1" display="Ramzan"/>
    <hyperlink ref="B14" location="'Asif Fan Guard'!A1" display="Asif Fan Guard"/>
    <hyperlink ref="B15" location="Shakeel!A1" display="Shakeel"/>
    <hyperlink ref="B16" location="Rashid!A1" display="Rashid"/>
    <hyperlink ref="B17" location="Mehboob!A1" display="Mehboob"/>
    <hyperlink ref="B18" location="sagheer!A1" display="Sagheer"/>
    <hyperlink ref="B19" location="'Asif Chiller'!A1" display="Asif Chiller"/>
    <hyperlink ref="E3" location="Ghaffar!A1" display="Ghaffar"/>
    <hyperlink ref="E4" location="Ghaffar!A1" display="Ghaffar"/>
    <hyperlink ref="E4:G4" location="'Ashraf Civel Contractor'!A1" display="Civil Contractor"/>
    <hyperlink ref="E5:G5" location="'ADIL DUCT'!A1" display="Adil Duct"/>
    <hyperlink ref="E6:G6" location="'Rana Afzal'!A1" display="Rana Afzal"/>
    <hyperlink ref="E7:G7" location="'Rashid indus'!A1" display="Rashid Indus"/>
    <hyperlink ref="E8:G8" location="'Tariq Insulator'!A1" display="Tariq Insulation"/>
    <hyperlink ref="E9:G9" location="'Asif c32'!A1" display="Asif C32 w/pool"/>
    <hyperlink ref="E10:G10" location="'Asif Hyper'!A1" display="Asif Hyper star"/>
    <hyperlink ref="E11:G11" location="'Amjad Hyper'!A1" display="Amjad Hyper star"/>
    <hyperlink ref="E12" location="'Asif (Fire exit)'!A1" display="Asif (Fire exit)"/>
    <hyperlink ref="E13" location="'Adnan Tile fixture'!A1" display="Adnan Tile Fixture"/>
    <hyperlink ref="E14" location="'Khalid core '!A1" display="khalid Core cutter"/>
    <hyperlink ref="E15" location="'khaadi louver'!A1" display="khaadi Louver"/>
    <hyperlink ref="E16" location="'Imran khaadi lahore'!A1" display="Imran khaadi lahore"/>
    <hyperlink ref="E17" location="'khaadi lahore contractor'!A1" display="Khaadi Packages Misc contractor"/>
    <hyperlink ref="E18" location="AZAD!A1" display="AZAD JPMC"/>
  </hyperlink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opLeftCell="A40" workbookViewId="0">
      <selection activeCell="I42" sqref="I42"/>
    </sheetView>
  </sheetViews>
  <sheetFormatPr defaultRowHeight="15" x14ac:dyDescent="0.25"/>
  <cols>
    <col min="1" max="1" width="4.28515625" customWidth="1"/>
    <col min="2" max="2" width="11.5703125" bestFit="1" customWidth="1"/>
    <col min="3" max="3" width="31" bestFit="1" customWidth="1"/>
    <col min="4" max="4" width="19" customWidth="1"/>
    <col min="5" max="5" width="9.85546875" bestFit="1" customWidth="1"/>
  </cols>
  <sheetData>
    <row r="1" spans="1:11" x14ac:dyDescent="0.25">
      <c r="F1" s="84" t="s">
        <v>262</v>
      </c>
    </row>
    <row r="2" spans="1:11" ht="26.25" x14ac:dyDescent="0.4">
      <c r="A2" s="393" t="s">
        <v>301</v>
      </c>
      <c r="B2" s="393"/>
      <c r="C2" s="393"/>
      <c r="D2" s="393"/>
      <c r="E2" s="393"/>
      <c r="F2" s="393"/>
    </row>
    <row r="3" spans="1:11" ht="26.25" x14ac:dyDescent="0.4">
      <c r="A3" s="59"/>
      <c r="B3" s="59"/>
      <c r="C3" s="59"/>
      <c r="D3" s="59"/>
      <c r="E3" s="59"/>
      <c r="F3" s="60"/>
    </row>
    <row r="4" spans="1:11" x14ac:dyDescent="0.25">
      <c r="A4" s="390" t="s">
        <v>304</v>
      </c>
      <c r="B4" s="390"/>
      <c r="C4" s="390"/>
      <c r="D4" s="390"/>
      <c r="E4" s="390"/>
      <c r="F4" s="390"/>
      <c r="K4" s="293" t="s">
        <v>644</v>
      </c>
    </row>
    <row r="5" spans="1:11" ht="16.5" x14ac:dyDescent="0.3">
      <c r="A5" s="76">
        <v>1</v>
      </c>
      <c r="B5" s="61" t="s">
        <v>302</v>
      </c>
      <c r="C5" s="8" t="s">
        <v>303</v>
      </c>
      <c r="D5" s="8" t="s">
        <v>5</v>
      </c>
      <c r="E5" s="63">
        <v>15000</v>
      </c>
      <c r="F5" s="8" t="s">
        <v>3</v>
      </c>
    </row>
    <row r="6" spans="1:11" ht="16.5" x14ac:dyDescent="0.3">
      <c r="A6" s="76">
        <v>2</v>
      </c>
      <c r="B6" s="61" t="s">
        <v>41</v>
      </c>
      <c r="C6" s="8" t="s">
        <v>303</v>
      </c>
      <c r="D6" s="70" t="s">
        <v>5</v>
      </c>
      <c r="E6" s="63">
        <v>10000</v>
      </c>
      <c r="F6" s="8" t="s">
        <v>3</v>
      </c>
    </row>
    <row r="7" spans="1:11" ht="16.5" x14ac:dyDescent="0.3">
      <c r="A7" s="76">
        <v>3</v>
      </c>
      <c r="B7" s="61" t="s">
        <v>183</v>
      </c>
      <c r="C7" s="8" t="s">
        <v>303</v>
      </c>
      <c r="D7" s="8" t="s">
        <v>5</v>
      </c>
      <c r="E7" s="63">
        <v>20000</v>
      </c>
      <c r="F7" s="8" t="s">
        <v>3</v>
      </c>
    </row>
    <row r="8" spans="1:11" ht="16.5" x14ac:dyDescent="0.3">
      <c r="A8" s="76">
        <v>4</v>
      </c>
      <c r="B8" s="61" t="s">
        <v>183</v>
      </c>
      <c r="C8" s="8" t="s">
        <v>303</v>
      </c>
      <c r="D8" s="8" t="s">
        <v>5</v>
      </c>
      <c r="E8" s="63">
        <v>5000</v>
      </c>
      <c r="F8" s="8" t="s">
        <v>3</v>
      </c>
    </row>
    <row r="9" spans="1:11" ht="16.5" x14ac:dyDescent="0.3">
      <c r="A9" s="76">
        <v>5</v>
      </c>
      <c r="B9" s="61" t="s">
        <v>139</v>
      </c>
      <c r="C9" s="8" t="s">
        <v>303</v>
      </c>
      <c r="D9" s="8" t="s">
        <v>5</v>
      </c>
      <c r="E9" s="63">
        <v>15000</v>
      </c>
      <c r="F9" s="8" t="s">
        <v>3</v>
      </c>
    </row>
    <row r="10" spans="1:11" ht="16.5" x14ac:dyDescent="0.3">
      <c r="A10" s="76">
        <v>6</v>
      </c>
      <c r="B10" s="61" t="s">
        <v>188</v>
      </c>
      <c r="C10" s="8" t="s">
        <v>303</v>
      </c>
      <c r="D10" s="8" t="s">
        <v>5</v>
      </c>
      <c r="E10" s="63">
        <v>5000</v>
      </c>
      <c r="F10" s="8" t="s">
        <v>3</v>
      </c>
    </row>
    <row r="11" spans="1:11" ht="16.5" x14ac:dyDescent="0.3">
      <c r="A11" s="108"/>
      <c r="B11" s="108"/>
      <c r="C11" s="108"/>
      <c r="D11" s="86" t="s">
        <v>62</v>
      </c>
      <c r="E11" s="109">
        <f>SUM(E5:E10)</f>
        <v>70000</v>
      </c>
      <c r="F11" s="108"/>
    </row>
    <row r="12" spans="1:11" x14ac:dyDescent="0.25">
      <c r="A12" s="390" t="s">
        <v>305</v>
      </c>
      <c r="B12" s="390"/>
      <c r="C12" s="390"/>
      <c r="D12" s="390"/>
      <c r="E12" s="390"/>
      <c r="F12" s="390"/>
    </row>
    <row r="13" spans="1:11" ht="16.5" x14ac:dyDescent="0.3">
      <c r="A13" s="76">
        <v>1</v>
      </c>
      <c r="B13" s="139" t="s">
        <v>244</v>
      </c>
      <c r="C13" s="140" t="s">
        <v>303</v>
      </c>
      <c r="D13" s="140" t="s">
        <v>43</v>
      </c>
      <c r="E13" s="141">
        <v>60000</v>
      </c>
      <c r="F13" s="140" t="s">
        <v>3</v>
      </c>
    </row>
    <row r="14" spans="1:11" ht="15" customHeight="1" x14ac:dyDescent="0.3">
      <c r="A14" s="76">
        <v>2</v>
      </c>
      <c r="B14" s="61" t="s">
        <v>139</v>
      </c>
      <c r="C14" s="116" t="s">
        <v>303</v>
      </c>
      <c r="D14" s="116" t="s">
        <v>43</v>
      </c>
      <c r="E14" s="119">
        <v>40000</v>
      </c>
      <c r="F14" s="140" t="s">
        <v>3</v>
      </c>
    </row>
    <row r="15" spans="1:11" ht="16.5" x14ac:dyDescent="0.3">
      <c r="A15" s="76">
        <v>3</v>
      </c>
      <c r="B15" s="115" t="s">
        <v>267</v>
      </c>
      <c r="C15" s="116" t="s">
        <v>303</v>
      </c>
      <c r="D15" s="116" t="s">
        <v>253</v>
      </c>
      <c r="E15" s="119">
        <v>35000</v>
      </c>
      <c r="F15" s="140" t="s">
        <v>3</v>
      </c>
    </row>
    <row r="16" spans="1:11" ht="16.5" x14ac:dyDescent="0.3">
      <c r="A16" s="76">
        <v>4</v>
      </c>
      <c r="B16" s="115" t="s">
        <v>47</v>
      </c>
      <c r="C16" s="116" t="s">
        <v>303</v>
      </c>
      <c r="D16" s="116" t="s">
        <v>253</v>
      </c>
      <c r="E16" s="117">
        <v>30000</v>
      </c>
      <c r="F16" s="140" t="s">
        <v>3</v>
      </c>
    </row>
    <row r="17" spans="1:6" ht="16.5" x14ac:dyDescent="0.3">
      <c r="A17" s="94">
        <v>5</v>
      </c>
      <c r="B17" s="115" t="s">
        <v>376</v>
      </c>
      <c r="C17" s="116" t="s">
        <v>303</v>
      </c>
      <c r="D17" s="116" t="s">
        <v>253</v>
      </c>
      <c r="E17" s="219">
        <v>10000</v>
      </c>
      <c r="F17" s="140" t="s">
        <v>3</v>
      </c>
    </row>
    <row r="18" spans="1:6" ht="16.5" x14ac:dyDescent="0.3">
      <c r="A18" s="108"/>
      <c r="B18" s="108"/>
      <c r="C18" s="108"/>
      <c r="D18" s="86" t="s">
        <v>62</v>
      </c>
      <c r="E18" s="109">
        <f>SUM(E13:E17)</f>
        <v>175000</v>
      </c>
      <c r="F18" s="108"/>
    </row>
    <row r="19" spans="1:6" x14ac:dyDescent="0.25">
      <c r="A19" s="107"/>
      <c r="B19" s="5"/>
    </row>
    <row r="20" spans="1:6" x14ac:dyDescent="0.25">
      <c r="A20" s="390" t="s">
        <v>577</v>
      </c>
      <c r="B20" s="390"/>
      <c r="C20" s="390"/>
      <c r="D20" s="390"/>
      <c r="E20" s="390"/>
      <c r="F20" s="390"/>
    </row>
    <row r="21" spans="1:6" ht="16.5" x14ac:dyDescent="0.3">
      <c r="A21" s="76">
        <v>1</v>
      </c>
      <c r="B21" s="139" t="s">
        <v>579</v>
      </c>
      <c r="C21" s="140" t="s">
        <v>303</v>
      </c>
      <c r="D21" s="140" t="s">
        <v>578</v>
      </c>
      <c r="E21" s="141">
        <v>15000</v>
      </c>
      <c r="F21" s="140" t="s">
        <v>3</v>
      </c>
    </row>
    <row r="22" spans="1:6" ht="16.5" x14ac:dyDescent="0.3">
      <c r="A22" s="76">
        <v>2</v>
      </c>
      <c r="B22" s="139" t="s">
        <v>589</v>
      </c>
      <c r="C22" s="140" t="s">
        <v>303</v>
      </c>
      <c r="D22" s="140" t="s">
        <v>578</v>
      </c>
      <c r="E22" s="119">
        <v>25000</v>
      </c>
      <c r="F22" s="140" t="s">
        <v>3</v>
      </c>
    </row>
    <row r="23" spans="1:6" ht="16.5" x14ac:dyDescent="0.3">
      <c r="A23" s="76">
        <v>3</v>
      </c>
      <c r="B23" s="139" t="s">
        <v>601</v>
      </c>
      <c r="C23" s="140" t="s">
        <v>303</v>
      </c>
      <c r="D23" s="140" t="s">
        <v>578</v>
      </c>
      <c r="E23" s="119">
        <v>14000</v>
      </c>
      <c r="F23" s="140" t="s">
        <v>3</v>
      </c>
    </row>
    <row r="24" spans="1:6" ht="16.5" x14ac:dyDescent="0.3">
      <c r="A24" s="76"/>
      <c r="B24" s="115"/>
      <c r="C24" s="116"/>
      <c r="D24" s="140"/>
      <c r="E24" s="117"/>
      <c r="F24" s="140"/>
    </row>
    <row r="25" spans="1:6" ht="16.5" x14ac:dyDescent="0.3">
      <c r="A25" s="94"/>
      <c r="B25" s="115"/>
      <c r="C25" s="116"/>
      <c r="D25" s="140"/>
      <c r="E25" s="219"/>
      <c r="F25" s="140"/>
    </row>
    <row r="26" spans="1:6" ht="16.5" x14ac:dyDescent="0.3">
      <c r="A26" s="108"/>
      <c r="B26" s="108"/>
      <c r="C26" s="108"/>
      <c r="D26" s="86" t="s">
        <v>62</v>
      </c>
      <c r="E26" s="109">
        <f>SUM(E21:E25)</f>
        <v>54000</v>
      </c>
      <c r="F26" s="108"/>
    </row>
    <row r="28" spans="1:6" x14ac:dyDescent="0.25">
      <c r="A28" s="390" t="s">
        <v>618</v>
      </c>
      <c r="B28" s="390"/>
      <c r="C28" s="390"/>
      <c r="D28" s="390"/>
      <c r="E28" s="390"/>
      <c r="F28" s="390"/>
    </row>
    <row r="29" spans="1:6" ht="16.5" x14ac:dyDescent="0.3">
      <c r="A29" s="76">
        <v>1</v>
      </c>
      <c r="B29" s="139" t="s">
        <v>604</v>
      </c>
      <c r="C29" s="140" t="s">
        <v>303</v>
      </c>
      <c r="D29" s="140" t="s">
        <v>608</v>
      </c>
      <c r="E29" s="141">
        <v>21210</v>
      </c>
      <c r="F29" s="140" t="s">
        <v>3</v>
      </c>
    </row>
    <row r="30" spans="1:6" ht="16.5" x14ac:dyDescent="0.3">
      <c r="A30" s="76"/>
      <c r="B30" s="139"/>
      <c r="C30" s="140"/>
      <c r="D30" s="140"/>
      <c r="E30" s="119"/>
      <c r="F30" s="140"/>
    </row>
    <row r="31" spans="1:6" ht="16.5" x14ac:dyDescent="0.3">
      <c r="A31" s="76"/>
      <c r="B31" s="139"/>
      <c r="C31" s="140"/>
      <c r="D31" s="140"/>
      <c r="E31" s="119"/>
      <c r="F31" s="140"/>
    </row>
    <row r="32" spans="1:6" ht="16.5" x14ac:dyDescent="0.3">
      <c r="A32" s="76"/>
      <c r="B32" s="115"/>
      <c r="C32" s="116"/>
      <c r="D32" s="140"/>
      <c r="E32" s="117"/>
      <c r="F32" s="140"/>
    </row>
    <row r="33" spans="1:9" ht="16.5" x14ac:dyDescent="0.3">
      <c r="A33" s="94"/>
      <c r="B33" s="115"/>
      <c r="C33" s="116"/>
      <c r="D33" s="140"/>
      <c r="E33" s="219"/>
      <c r="F33" s="140"/>
    </row>
    <row r="34" spans="1:9" ht="16.5" x14ac:dyDescent="0.3">
      <c r="A34" s="108"/>
      <c r="B34" s="108"/>
      <c r="C34" s="108"/>
      <c r="D34" s="86" t="s">
        <v>62</v>
      </c>
      <c r="E34" s="109">
        <f>SUM(E29:E33)</f>
        <v>21210</v>
      </c>
      <c r="F34" s="108"/>
    </row>
    <row r="36" spans="1:9" x14ac:dyDescent="0.25">
      <c r="A36" s="390" t="s">
        <v>626</v>
      </c>
      <c r="B36" s="390"/>
      <c r="C36" s="390"/>
      <c r="D36" s="390"/>
      <c r="E36" s="390"/>
      <c r="F36" s="390"/>
    </row>
    <row r="37" spans="1:9" ht="16.5" x14ac:dyDescent="0.3">
      <c r="A37" s="76">
        <v>1</v>
      </c>
      <c r="B37" s="139" t="s">
        <v>628</v>
      </c>
      <c r="C37" s="140" t="s">
        <v>303</v>
      </c>
      <c r="D37" s="140" t="s">
        <v>627</v>
      </c>
      <c r="E37" s="141">
        <v>15000</v>
      </c>
      <c r="F37" s="140" t="s">
        <v>3</v>
      </c>
    </row>
    <row r="38" spans="1:9" ht="16.5" x14ac:dyDescent="0.3">
      <c r="A38" s="76">
        <v>2</v>
      </c>
      <c r="B38" s="139" t="s">
        <v>657</v>
      </c>
      <c r="C38" s="140" t="s">
        <v>303</v>
      </c>
      <c r="D38" s="140" t="s">
        <v>627</v>
      </c>
      <c r="E38" s="119">
        <v>11950</v>
      </c>
      <c r="F38" s="140" t="s">
        <v>3</v>
      </c>
    </row>
    <row r="39" spans="1:9" ht="16.5" x14ac:dyDescent="0.3">
      <c r="A39" s="76"/>
      <c r="B39" s="139"/>
      <c r="C39" s="140"/>
      <c r="D39" s="140"/>
      <c r="E39" s="119"/>
      <c r="F39" s="140"/>
    </row>
    <row r="40" spans="1:9" ht="16.5" x14ac:dyDescent="0.3">
      <c r="A40" s="76"/>
      <c r="B40" s="115"/>
      <c r="C40" s="116"/>
      <c r="D40" s="140"/>
      <c r="E40" s="117"/>
      <c r="F40" s="140"/>
    </row>
    <row r="41" spans="1:9" ht="16.5" x14ac:dyDescent="0.3">
      <c r="A41" s="94"/>
      <c r="B41" s="115"/>
      <c r="C41" s="116"/>
      <c r="D41" s="140"/>
      <c r="E41" s="219"/>
      <c r="F41" s="140"/>
    </row>
    <row r="42" spans="1:9" ht="16.5" x14ac:dyDescent="0.3">
      <c r="A42" s="108"/>
      <c r="B42" s="108"/>
      <c r="C42" s="108"/>
      <c r="D42" s="86" t="s">
        <v>62</v>
      </c>
      <c r="E42" s="109">
        <f>SUM(E37:E41)</f>
        <v>26950</v>
      </c>
      <c r="F42" s="108"/>
      <c r="I42" s="293" t="s">
        <v>672</v>
      </c>
    </row>
    <row r="44" spans="1:9" x14ac:dyDescent="0.25">
      <c r="A44" s="390" t="s">
        <v>690</v>
      </c>
      <c r="B44" s="390"/>
      <c r="C44" s="390"/>
      <c r="D44" s="390"/>
      <c r="E44" s="390"/>
      <c r="F44" s="390"/>
    </row>
    <row r="45" spans="1:9" ht="16.5" x14ac:dyDescent="0.3">
      <c r="A45" s="76">
        <v>1</v>
      </c>
      <c r="B45" s="139" t="s">
        <v>688</v>
      </c>
      <c r="C45" s="140" t="s">
        <v>303</v>
      </c>
      <c r="D45" s="140" t="s">
        <v>38</v>
      </c>
      <c r="E45" s="141">
        <v>15000</v>
      </c>
      <c r="F45" s="140" t="s">
        <v>3</v>
      </c>
    </row>
    <row r="46" spans="1:9" ht="16.5" x14ac:dyDescent="0.3">
      <c r="A46" s="76"/>
      <c r="B46" s="139"/>
      <c r="C46" s="140"/>
      <c r="D46" s="140"/>
      <c r="E46" s="119"/>
      <c r="F46" s="140"/>
    </row>
    <row r="47" spans="1:9" ht="16.5" x14ac:dyDescent="0.3">
      <c r="A47" s="76"/>
      <c r="B47" s="139"/>
      <c r="C47" s="140"/>
      <c r="D47" s="140"/>
      <c r="E47" s="119"/>
      <c r="F47" s="140"/>
    </row>
    <row r="48" spans="1:9" ht="16.5" x14ac:dyDescent="0.3">
      <c r="A48" s="76"/>
      <c r="B48" s="115"/>
      <c r="C48" s="116"/>
      <c r="D48" s="140"/>
      <c r="E48" s="117"/>
      <c r="F48" s="140"/>
    </row>
    <row r="49" spans="1:6" ht="16.5" x14ac:dyDescent="0.3">
      <c r="A49" s="94"/>
      <c r="B49" s="115"/>
      <c r="C49" s="116"/>
      <c r="D49" s="140"/>
      <c r="E49" s="219"/>
      <c r="F49" s="140"/>
    </row>
    <row r="50" spans="1:6" ht="16.5" x14ac:dyDescent="0.3">
      <c r="A50" s="108"/>
      <c r="B50" s="108"/>
      <c r="C50" s="108"/>
      <c r="D50" s="86" t="s">
        <v>62</v>
      </c>
      <c r="E50" s="109">
        <f>SUM(E45:E49)</f>
        <v>15000</v>
      </c>
      <c r="F50" s="108"/>
    </row>
    <row r="52" spans="1:6" x14ac:dyDescent="0.25">
      <c r="A52" s="390" t="s">
        <v>870</v>
      </c>
      <c r="B52" s="390"/>
      <c r="C52" s="390"/>
      <c r="D52" s="390"/>
      <c r="E52" s="390"/>
      <c r="F52" s="390"/>
    </row>
    <row r="53" spans="1:6" ht="16.5" x14ac:dyDescent="0.3">
      <c r="A53" s="76">
        <v>1</v>
      </c>
      <c r="B53" s="139" t="s">
        <v>869</v>
      </c>
      <c r="C53" s="140" t="s">
        <v>303</v>
      </c>
      <c r="D53" s="140" t="s">
        <v>746</v>
      </c>
      <c r="E53" s="141">
        <v>15000</v>
      </c>
      <c r="F53" s="140" t="s">
        <v>3</v>
      </c>
    </row>
    <row r="54" spans="1:6" ht="16.5" x14ac:dyDescent="0.3">
      <c r="A54" s="76">
        <v>2</v>
      </c>
      <c r="B54" s="139" t="s">
        <v>892</v>
      </c>
      <c r="C54" s="140" t="s">
        <v>303</v>
      </c>
      <c r="D54" s="140" t="s">
        <v>746</v>
      </c>
      <c r="E54" s="141">
        <v>15000</v>
      </c>
      <c r="F54" s="140" t="s">
        <v>3</v>
      </c>
    </row>
    <row r="55" spans="1:6" ht="16.5" x14ac:dyDescent="0.3">
      <c r="A55" s="76"/>
      <c r="B55" s="139"/>
      <c r="C55" s="140"/>
      <c r="D55" s="140"/>
      <c r="E55" s="119"/>
      <c r="F55" s="140"/>
    </row>
    <row r="56" spans="1:6" ht="16.5" x14ac:dyDescent="0.3">
      <c r="A56" s="76"/>
      <c r="B56" s="115"/>
      <c r="C56" s="116"/>
      <c r="D56" s="140"/>
      <c r="E56" s="117"/>
      <c r="F56" s="140"/>
    </row>
    <row r="57" spans="1:6" ht="16.5" x14ac:dyDescent="0.3">
      <c r="A57" s="94"/>
      <c r="B57" s="115"/>
      <c r="C57" s="116"/>
      <c r="D57" s="140"/>
      <c r="E57" s="219"/>
      <c r="F57" s="140"/>
    </row>
    <row r="58" spans="1:6" ht="16.5" x14ac:dyDescent="0.3">
      <c r="A58" s="108"/>
      <c r="B58" s="108"/>
      <c r="C58" s="108"/>
      <c r="D58" s="86" t="s">
        <v>62</v>
      </c>
      <c r="E58" s="109">
        <f>SUM(E53:E57)</f>
        <v>30000</v>
      </c>
      <c r="F58" s="108"/>
    </row>
  </sheetData>
  <mergeCells count="8">
    <mergeCell ref="A52:F52"/>
    <mergeCell ref="A44:F44"/>
    <mergeCell ref="A36:F36"/>
    <mergeCell ref="A2:F2"/>
    <mergeCell ref="A4:F4"/>
    <mergeCell ref="A12:F12"/>
    <mergeCell ref="A20:F20"/>
    <mergeCell ref="A28:F28"/>
  </mergeCells>
  <hyperlinks>
    <hyperlink ref="K4" location="Sheet5!A1" display="Back"/>
    <hyperlink ref="I42" location="Shehbaz!A1" display="Top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topLeftCell="A7" workbookViewId="0">
      <selection activeCell="J19" sqref="J19"/>
    </sheetView>
  </sheetViews>
  <sheetFormatPr defaultRowHeight="15" x14ac:dyDescent="0.25"/>
  <cols>
    <col min="1" max="1" width="3.85546875" customWidth="1"/>
    <col min="2" max="2" width="11.5703125" bestFit="1" customWidth="1"/>
    <col min="3" max="3" width="13.140625" customWidth="1"/>
    <col min="4" max="4" width="20.85546875" customWidth="1"/>
    <col min="5" max="5" width="9.85546875" bestFit="1" customWidth="1"/>
  </cols>
  <sheetData>
    <row r="2" spans="1:11" x14ac:dyDescent="0.25">
      <c r="A2" s="390" t="s">
        <v>392</v>
      </c>
      <c r="B2" s="390"/>
      <c r="C2" s="390"/>
      <c r="D2" s="390"/>
      <c r="E2" s="390"/>
      <c r="F2" s="390"/>
    </row>
    <row r="3" spans="1:11" ht="16.5" x14ac:dyDescent="0.3">
      <c r="A3" s="105">
        <v>1</v>
      </c>
      <c r="B3" s="115" t="s">
        <v>391</v>
      </c>
      <c r="C3" s="8" t="s">
        <v>393</v>
      </c>
      <c r="D3" s="62" t="s">
        <v>394</v>
      </c>
      <c r="E3" s="63">
        <v>15000</v>
      </c>
      <c r="F3" s="116" t="s">
        <v>3</v>
      </c>
      <c r="K3" s="293" t="s">
        <v>644</v>
      </c>
    </row>
    <row r="4" spans="1:11" ht="16.5" x14ac:dyDescent="0.3">
      <c r="A4" s="105">
        <v>2</v>
      </c>
      <c r="B4" s="115" t="s">
        <v>398</v>
      </c>
      <c r="C4" s="8" t="s">
        <v>393</v>
      </c>
      <c r="D4" s="62" t="s">
        <v>394</v>
      </c>
      <c r="E4" s="126">
        <v>15000</v>
      </c>
      <c r="F4" s="116" t="s">
        <v>3</v>
      </c>
    </row>
    <row r="5" spans="1:11" ht="16.5" x14ac:dyDescent="0.3">
      <c r="A5" s="105">
        <v>3</v>
      </c>
      <c r="B5" s="115" t="s">
        <v>405</v>
      </c>
      <c r="C5" s="8" t="s">
        <v>393</v>
      </c>
      <c r="D5" s="62" t="s">
        <v>394</v>
      </c>
      <c r="E5" s="126">
        <v>15000</v>
      </c>
      <c r="F5" s="116" t="s">
        <v>3</v>
      </c>
    </row>
    <row r="6" spans="1:11" ht="16.5" x14ac:dyDescent="0.3">
      <c r="A6" s="105">
        <v>4</v>
      </c>
      <c r="B6" s="115" t="s">
        <v>409</v>
      </c>
      <c r="C6" s="8" t="s">
        <v>393</v>
      </c>
      <c r="D6" s="62" t="s">
        <v>394</v>
      </c>
      <c r="E6" s="63">
        <v>35000</v>
      </c>
      <c r="F6" s="116" t="s">
        <v>3</v>
      </c>
    </row>
    <row r="7" spans="1:11" ht="16.5" x14ac:dyDescent="0.3">
      <c r="A7" s="105">
        <v>5</v>
      </c>
      <c r="B7" s="115" t="s">
        <v>425</v>
      </c>
      <c r="C7" s="8" t="s">
        <v>393</v>
      </c>
      <c r="D7" s="62" t="s">
        <v>394</v>
      </c>
      <c r="E7" s="63">
        <v>10000</v>
      </c>
      <c r="F7" s="116" t="s">
        <v>3</v>
      </c>
    </row>
    <row r="8" spans="1:11" ht="16.5" x14ac:dyDescent="0.3">
      <c r="A8" s="105">
        <v>6</v>
      </c>
      <c r="B8" s="115" t="s">
        <v>437</v>
      </c>
      <c r="C8" s="8" t="s">
        <v>393</v>
      </c>
      <c r="D8" s="62" t="s">
        <v>394</v>
      </c>
      <c r="E8" s="63">
        <v>10000</v>
      </c>
      <c r="F8" s="116" t="s">
        <v>3</v>
      </c>
    </row>
    <row r="9" spans="1:11" ht="16.5" x14ac:dyDescent="0.3">
      <c r="A9" s="105">
        <v>7</v>
      </c>
      <c r="B9" s="115" t="s">
        <v>439</v>
      </c>
      <c r="C9" s="8" t="s">
        <v>393</v>
      </c>
      <c r="D9" s="62" t="s">
        <v>394</v>
      </c>
      <c r="E9" s="63">
        <v>100000</v>
      </c>
      <c r="F9" s="116" t="s">
        <v>3</v>
      </c>
    </row>
    <row r="10" spans="1:11" ht="16.5" x14ac:dyDescent="0.3">
      <c r="A10" s="105">
        <v>8</v>
      </c>
      <c r="B10" s="115" t="s">
        <v>488</v>
      </c>
      <c r="C10" s="8" t="s">
        <v>393</v>
      </c>
      <c r="D10" s="62" t="s">
        <v>394</v>
      </c>
      <c r="E10" s="63">
        <v>15000</v>
      </c>
      <c r="F10" s="116" t="s">
        <v>3</v>
      </c>
    </row>
    <row r="11" spans="1:11" ht="16.5" x14ac:dyDescent="0.3">
      <c r="A11" s="105">
        <v>9</v>
      </c>
      <c r="B11" s="115" t="s">
        <v>497</v>
      </c>
      <c r="C11" s="8" t="s">
        <v>393</v>
      </c>
      <c r="D11" s="62" t="s">
        <v>394</v>
      </c>
      <c r="E11" s="63">
        <v>10000</v>
      </c>
      <c r="F11" s="116" t="s">
        <v>3</v>
      </c>
    </row>
    <row r="12" spans="1:11" ht="16.5" x14ac:dyDescent="0.3">
      <c r="A12" s="105">
        <v>10</v>
      </c>
      <c r="B12" s="115" t="s">
        <v>512</v>
      </c>
      <c r="C12" s="8" t="s">
        <v>393</v>
      </c>
      <c r="D12" s="62" t="s">
        <v>394</v>
      </c>
      <c r="E12" s="63">
        <v>50000</v>
      </c>
      <c r="F12" s="116" t="s">
        <v>3</v>
      </c>
    </row>
    <row r="13" spans="1:11" ht="16.5" x14ac:dyDescent="0.3">
      <c r="A13" s="105">
        <v>11</v>
      </c>
      <c r="B13" s="115" t="s">
        <v>532</v>
      </c>
      <c r="C13" s="8" t="s">
        <v>393</v>
      </c>
      <c r="D13" s="62" t="s">
        <v>394</v>
      </c>
      <c r="E13" s="63">
        <v>40000</v>
      </c>
      <c r="F13" s="116" t="s">
        <v>3</v>
      </c>
      <c r="G13" t="s">
        <v>533</v>
      </c>
    </row>
    <row r="14" spans="1:11" ht="16.5" x14ac:dyDescent="0.3">
      <c r="A14" s="105">
        <v>12</v>
      </c>
      <c r="B14" s="115" t="s">
        <v>566</v>
      </c>
      <c r="C14" s="8" t="s">
        <v>393</v>
      </c>
      <c r="D14" s="62" t="s">
        <v>394</v>
      </c>
      <c r="E14" s="63">
        <v>15000</v>
      </c>
      <c r="F14" s="116" t="s">
        <v>3</v>
      </c>
    </row>
    <row r="15" spans="1:11" ht="16.5" x14ac:dyDescent="0.3">
      <c r="A15" s="281"/>
      <c r="B15" s="282"/>
      <c r="C15" s="80"/>
      <c r="D15" s="283"/>
      <c r="E15" s="220"/>
      <c r="F15" s="116"/>
    </row>
    <row r="16" spans="1:11" ht="16.5" x14ac:dyDescent="0.3">
      <c r="A16" s="281"/>
      <c r="B16" s="282"/>
      <c r="C16" s="80"/>
      <c r="D16" s="283"/>
      <c r="E16" s="220"/>
      <c r="F16" s="116"/>
    </row>
    <row r="17" spans="1:10" ht="16.5" x14ac:dyDescent="0.3">
      <c r="A17" s="281"/>
      <c r="B17" s="282"/>
      <c r="C17" s="80"/>
      <c r="D17" s="283"/>
      <c r="E17" s="220"/>
      <c r="F17" s="116"/>
    </row>
    <row r="18" spans="1:10" ht="16.5" x14ac:dyDescent="0.3">
      <c r="A18" s="281"/>
      <c r="B18" s="282"/>
      <c r="C18" s="80"/>
      <c r="D18" s="283"/>
      <c r="E18" s="220"/>
      <c r="F18" s="116"/>
    </row>
    <row r="19" spans="1:10" ht="16.5" x14ac:dyDescent="0.3">
      <c r="A19" s="108"/>
      <c r="B19" s="108"/>
      <c r="C19" s="108"/>
      <c r="D19" s="86" t="s">
        <v>62</v>
      </c>
      <c r="E19" s="109">
        <f>SUM(E3:E14)</f>
        <v>330000</v>
      </c>
      <c r="F19" s="137"/>
      <c r="J19" s="293" t="s">
        <v>672</v>
      </c>
    </row>
  </sheetData>
  <mergeCells count="1">
    <mergeCell ref="A2:F2"/>
  </mergeCells>
  <hyperlinks>
    <hyperlink ref="K3" location="Sheet5!A1" display="Back"/>
    <hyperlink ref="J19" location="Shehbaz!A1" display="Top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2"/>
  <sheetViews>
    <sheetView topLeftCell="A94" zoomScaleNormal="100" workbookViewId="0">
      <selection activeCell="J109" sqref="J109"/>
    </sheetView>
  </sheetViews>
  <sheetFormatPr defaultRowHeight="15" x14ac:dyDescent="0.25"/>
  <cols>
    <col min="1" max="1" width="5.5703125" style="230" customWidth="1"/>
    <col min="2" max="2" width="11.5703125" bestFit="1" customWidth="1"/>
    <col min="3" max="3" width="10" customWidth="1"/>
    <col min="4" max="4" width="21" customWidth="1"/>
    <col min="5" max="5" width="9.85546875" customWidth="1"/>
    <col min="6" max="6" width="13.140625" customWidth="1"/>
    <col min="7" max="7" width="10.28515625" customWidth="1"/>
    <col min="8" max="9" width="11.140625" customWidth="1"/>
  </cols>
  <sheetData>
    <row r="1" spans="1:17" x14ac:dyDescent="0.25">
      <c r="A1" s="390" t="s">
        <v>400</v>
      </c>
      <c r="B1" s="390"/>
      <c r="C1" s="390"/>
      <c r="D1" s="390"/>
      <c r="E1" s="390"/>
      <c r="F1" s="390"/>
      <c r="G1" s="390"/>
      <c r="H1" s="390"/>
    </row>
    <row r="2" spans="1:17" ht="16.5" x14ac:dyDescent="0.3">
      <c r="A2" s="105">
        <v>1</v>
      </c>
      <c r="B2" s="115" t="s">
        <v>402</v>
      </c>
      <c r="C2" s="8" t="s">
        <v>401</v>
      </c>
      <c r="D2" s="62" t="s">
        <v>403</v>
      </c>
      <c r="E2" s="63">
        <v>5000</v>
      </c>
      <c r="F2" s="63">
        <v>5000</v>
      </c>
      <c r="G2" s="63"/>
      <c r="H2" s="116" t="s">
        <v>3</v>
      </c>
    </row>
    <row r="3" spans="1:17" ht="16.5" x14ac:dyDescent="0.3">
      <c r="A3" s="105">
        <v>2</v>
      </c>
      <c r="B3" s="115" t="s">
        <v>399</v>
      </c>
      <c r="C3" s="8" t="s">
        <v>401</v>
      </c>
      <c r="D3" s="62" t="s">
        <v>403</v>
      </c>
      <c r="E3" s="126">
        <v>10000</v>
      </c>
      <c r="F3" s="126">
        <f t="shared" ref="F3:F10" si="0">F2+E3</f>
        <v>15000</v>
      </c>
      <c r="G3" s="126"/>
      <c r="H3" s="116" t="s">
        <v>3</v>
      </c>
      <c r="K3" s="293" t="s">
        <v>644</v>
      </c>
    </row>
    <row r="4" spans="1:17" ht="16.5" x14ac:dyDescent="0.3">
      <c r="A4" s="105">
        <v>3</v>
      </c>
      <c r="B4" s="115" t="s">
        <v>405</v>
      </c>
      <c r="C4" s="8" t="s">
        <v>401</v>
      </c>
      <c r="D4" s="62" t="s">
        <v>403</v>
      </c>
      <c r="E4" s="74">
        <v>7000</v>
      </c>
      <c r="F4" s="126">
        <f t="shared" si="0"/>
        <v>22000</v>
      </c>
      <c r="G4" s="74"/>
      <c r="H4" s="116" t="s">
        <v>406</v>
      </c>
    </row>
    <row r="5" spans="1:17" ht="18.75" x14ac:dyDescent="0.3">
      <c r="A5" s="105">
        <v>4</v>
      </c>
      <c r="B5" s="115" t="s">
        <v>407</v>
      </c>
      <c r="C5" s="8" t="s">
        <v>401</v>
      </c>
      <c r="D5" s="62" t="s">
        <v>403</v>
      </c>
      <c r="E5" s="63">
        <v>20000</v>
      </c>
      <c r="F5" s="126">
        <f t="shared" si="0"/>
        <v>42000</v>
      </c>
      <c r="G5" s="63"/>
      <c r="H5" s="116" t="s">
        <v>3</v>
      </c>
      <c r="J5" s="400" t="s">
        <v>432</v>
      </c>
      <c r="K5" s="400"/>
      <c r="L5" s="400"/>
      <c r="M5" s="400"/>
      <c r="N5" s="400"/>
      <c r="O5" s="400"/>
      <c r="P5" s="400"/>
      <c r="Q5" s="400"/>
    </row>
    <row r="6" spans="1:17" ht="16.5" x14ac:dyDescent="0.3">
      <c r="A6" s="105">
        <v>5</v>
      </c>
      <c r="B6" s="115" t="s">
        <v>404</v>
      </c>
      <c r="C6" s="8" t="s">
        <v>401</v>
      </c>
      <c r="D6" s="62" t="s">
        <v>403</v>
      </c>
      <c r="E6" s="63">
        <v>500</v>
      </c>
      <c r="F6" s="126">
        <f t="shared" si="0"/>
        <v>42500</v>
      </c>
      <c r="G6" s="63"/>
      <c r="H6" s="116" t="s">
        <v>3</v>
      </c>
    </row>
    <row r="7" spans="1:17" ht="16.5" x14ac:dyDescent="0.3">
      <c r="A7" s="105">
        <v>6</v>
      </c>
      <c r="B7" s="115" t="s">
        <v>407</v>
      </c>
      <c r="C7" s="8" t="s">
        <v>401</v>
      </c>
      <c r="D7" s="62" t="s">
        <v>403</v>
      </c>
      <c r="E7" s="63">
        <v>1700</v>
      </c>
      <c r="F7" s="126">
        <f t="shared" si="0"/>
        <v>44200</v>
      </c>
      <c r="G7" s="63"/>
      <c r="H7" s="116" t="s">
        <v>408</v>
      </c>
    </row>
    <row r="8" spans="1:17" ht="16.5" x14ac:dyDescent="0.3">
      <c r="A8" s="105">
        <v>7</v>
      </c>
      <c r="B8" s="115" t="s">
        <v>411</v>
      </c>
      <c r="C8" s="8" t="s">
        <v>401</v>
      </c>
      <c r="D8" s="62" t="s">
        <v>403</v>
      </c>
      <c r="E8" s="63">
        <v>5000</v>
      </c>
      <c r="F8" s="126">
        <f t="shared" si="0"/>
        <v>49200</v>
      </c>
      <c r="G8" s="63"/>
      <c r="H8" s="116" t="s">
        <v>406</v>
      </c>
    </row>
    <row r="9" spans="1:17" ht="16.5" x14ac:dyDescent="0.3">
      <c r="A9" s="105">
        <v>9</v>
      </c>
      <c r="B9" s="115" t="s">
        <v>422</v>
      </c>
      <c r="C9" s="8" t="s">
        <v>401</v>
      </c>
      <c r="D9" s="62" t="s">
        <v>403</v>
      </c>
      <c r="E9" s="63">
        <v>500</v>
      </c>
      <c r="F9" s="126">
        <f t="shared" si="0"/>
        <v>49700</v>
      </c>
      <c r="G9" s="63"/>
      <c r="H9" s="116" t="s">
        <v>421</v>
      </c>
    </row>
    <row r="10" spans="1:17" ht="18.75" x14ac:dyDescent="0.3">
      <c r="A10" s="105">
        <v>10</v>
      </c>
      <c r="B10" s="115" t="s">
        <v>430</v>
      </c>
      <c r="C10" s="8" t="s">
        <v>401</v>
      </c>
      <c r="D10" s="62" t="s">
        <v>403</v>
      </c>
      <c r="E10" s="220">
        <v>8500</v>
      </c>
      <c r="F10" s="253">
        <f t="shared" si="0"/>
        <v>58200</v>
      </c>
      <c r="G10" s="220"/>
      <c r="H10" s="225" t="s">
        <v>3</v>
      </c>
    </row>
    <row r="11" spans="1:17" ht="16.5" x14ac:dyDescent="0.3">
      <c r="A11" s="105"/>
      <c r="B11" s="115"/>
      <c r="C11" s="8"/>
      <c r="D11" s="62"/>
      <c r="E11" s="220"/>
      <c r="F11" s="251"/>
      <c r="G11" s="220"/>
      <c r="H11" s="225"/>
    </row>
    <row r="12" spans="1:17" ht="16.5" x14ac:dyDescent="0.3">
      <c r="A12" s="105"/>
      <c r="B12" s="115"/>
      <c r="C12" s="8"/>
      <c r="D12" s="62"/>
      <c r="E12" s="220"/>
      <c r="F12" s="251"/>
      <c r="G12" s="220"/>
      <c r="H12" s="225"/>
    </row>
    <row r="13" spans="1:17" x14ac:dyDescent="0.25">
      <c r="A13" s="401" t="s">
        <v>412</v>
      </c>
      <c r="B13" s="402"/>
      <c r="C13" s="402"/>
      <c r="D13" s="402"/>
      <c r="E13" s="402"/>
      <c r="F13" s="402"/>
      <c r="G13" s="402"/>
      <c r="H13" s="299"/>
    </row>
    <row r="14" spans="1:17" ht="16.5" x14ac:dyDescent="0.3">
      <c r="A14" s="105">
        <v>1</v>
      </c>
      <c r="B14" s="115" t="s">
        <v>413</v>
      </c>
      <c r="C14" s="8" t="s">
        <v>401</v>
      </c>
      <c r="D14" s="62" t="s">
        <v>414</v>
      </c>
      <c r="E14" s="63">
        <v>10000</v>
      </c>
      <c r="F14" s="63">
        <v>10000</v>
      </c>
      <c r="G14" s="63"/>
      <c r="H14" s="116" t="s">
        <v>3</v>
      </c>
    </row>
    <row r="15" spans="1:17" ht="21" x14ac:dyDescent="0.35">
      <c r="A15" s="105">
        <v>2</v>
      </c>
      <c r="B15" s="115" t="s">
        <v>419</v>
      </c>
      <c r="C15" s="8" t="s">
        <v>401</v>
      </c>
      <c r="D15" s="62" t="s">
        <v>414</v>
      </c>
      <c r="E15" s="63">
        <v>6000</v>
      </c>
      <c r="F15" s="126">
        <f t="shared" ref="F15:F32" si="1">F14+E15</f>
        <v>16000</v>
      </c>
      <c r="G15" s="63"/>
      <c r="H15" s="116" t="s">
        <v>3</v>
      </c>
      <c r="J15" s="241" t="s">
        <v>476</v>
      </c>
      <c r="K15" s="241"/>
      <c r="L15" s="241"/>
    </row>
    <row r="16" spans="1:17" ht="16.5" x14ac:dyDescent="0.3">
      <c r="A16" s="105">
        <v>3</v>
      </c>
      <c r="B16" s="115" t="s">
        <v>423</v>
      </c>
      <c r="C16" s="8" t="s">
        <v>401</v>
      </c>
      <c r="D16" s="62" t="s">
        <v>414</v>
      </c>
      <c r="E16" s="74">
        <v>3500</v>
      </c>
      <c r="F16" s="126">
        <f t="shared" si="1"/>
        <v>19500</v>
      </c>
      <c r="G16" s="74"/>
      <c r="H16" s="116" t="s">
        <v>424</v>
      </c>
    </row>
    <row r="17" spans="1:11" ht="16.5" x14ac:dyDescent="0.3">
      <c r="A17" s="105">
        <v>4</v>
      </c>
      <c r="B17" s="115" t="s">
        <v>426</v>
      </c>
      <c r="C17" s="8" t="s">
        <v>401</v>
      </c>
      <c r="D17" s="62" t="s">
        <v>414</v>
      </c>
      <c r="E17" s="74">
        <v>10000</v>
      </c>
      <c r="F17" s="126">
        <f t="shared" si="1"/>
        <v>29500</v>
      </c>
      <c r="G17" s="74"/>
      <c r="H17" s="116" t="s">
        <v>427</v>
      </c>
    </row>
    <row r="18" spans="1:11" ht="16.5" x14ac:dyDescent="0.3">
      <c r="A18" s="105">
        <v>5</v>
      </c>
      <c r="B18" s="115" t="s">
        <v>425</v>
      </c>
      <c r="C18" s="8" t="s">
        <v>401</v>
      </c>
      <c r="D18" s="62" t="s">
        <v>414</v>
      </c>
      <c r="E18" s="63">
        <v>10000</v>
      </c>
      <c r="F18" s="126">
        <f t="shared" si="1"/>
        <v>39500</v>
      </c>
      <c r="G18" s="63"/>
      <c r="H18" s="116" t="s">
        <v>424</v>
      </c>
    </row>
    <row r="19" spans="1:11" ht="16.5" x14ac:dyDescent="0.3">
      <c r="A19" s="105">
        <v>6</v>
      </c>
      <c r="B19" s="115" t="s">
        <v>428</v>
      </c>
      <c r="C19" s="8" t="s">
        <v>401</v>
      </c>
      <c r="D19" s="62" t="s">
        <v>414</v>
      </c>
      <c r="E19" s="63">
        <v>20000</v>
      </c>
      <c r="F19" s="126">
        <f t="shared" si="1"/>
        <v>59500</v>
      </c>
      <c r="G19" s="63"/>
      <c r="H19" s="116" t="s">
        <v>424</v>
      </c>
      <c r="I19" s="110"/>
      <c r="J19" s="110"/>
    </row>
    <row r="20" spans="1:11" ht="16.5" x14ac:dyDescent="0.3">
      <c r="A20" s="105">
        <v>7</v>
      </c>
      <c r="B20" s="115" t="s">
        <v>430</v>
      </c>
      <c r="C20" s="8" t="s">
        <v>401</v>
      </c>
      <c r="D20" s="62" t="s">
        <v>414</v>
      </c>
      <c r="E20" s="63">
        <v>-11101</v>
      </c>
      <c r="F20" s="126">
        <f t="shared" si="1"/>
        <v>48399</v>
      </c>
      <c r="G20" s="63"/>
      <c r="H20" s="116" t="s">
        <v>431</v>
      </c>
    </row>
    <row r="21" spans="1:11" ht="16.5" x14ac:dyDescent="0.3">
      <c r="A21" s="105">
        <v>8</v>
      </c>
      <c r="B21" s="115" t="s">
        <v>430</v>
      </c>
      <c r="C21" s="8" t="s">
        <v>401</v>
      </c>
      <c r="D21" s="62" t="s">
        <v>414</v>
      </c>
      <c r="E21" s="63">
        <v>15000</v>
      </c>
      <c r="F21" s="126">
        <f t="shared" si="1"/>
        <v>63399</v>
      </c>
      <c r="G21" s="63"/>
      <c r="H21" s="116" t="s">
        <v>48</v>
      </c>
    </row>
    <row r="22" spans="1:11" ht="16.5" x14ac:dyDescent="0.3">
      <c r="A22" s="105">
        <v>9</v>
      </c>
      <c r="B22" s="115" t="s">
        <v>437</v>
      </c>
      <c r="C22" s="8" t="s">
        <v>401</v>
      </c>
      <c r="D22" s="62" t="s">
        <v>414</v>
      </c>
      <c r="E22" s="63">
        <v>500</v>
      </c>
      <c r="F22" s="126">
        <f t="shared" si="1"/>
        <v>63899</v>
      </c>
      <c r="G22" s="63"/>
      <c r="H22" s="116" t="s">
        <v>424</v>
      </c>
    </row>
    <row r="23" spans="1:11" ht="16.5" x14ac:dyDescent="0.3">
      <c r="A23" s="105">
        <v>10</v>
      </c>
      <c r="B23" s="115" t="s">
        <v>438</v>
      </c>
      <c r="C23" s="8" t="s">
        <v>401</v>
      </c>
      <c r="D23" s="62" t="s">
        <v>414</v>
      </c>
      <c r="E23" s="63">
        <v>20000</v>
      </c>
      <c r="F23" s="126">
        <f t="shared" si="1"/>
        <v>83899</v>
      </c>
      <c r="G23" s="63"/>
      <c r="H23" s="116" t="s">
        <v>3</v>
      </c>
    </row>
    <row r="24" spans="1:11" ht="21" x14ac:dyDescent="0.35">
      <c r="A24" s="105">
        <v>11</v>
      </c>
      <c r="B24" s="115" t="s">
        <v>440</v>
      </c>
      <c r="C24" s="8" t="s">
        <v>401</v>
      </c>
      <c r="D24" s="62" t="s">
        <v>414</v>
      </c>
      <c r="E24" s="63">
        <v>1000</v>
      </c>
      <c r="F24" s="126">
        <f t="shared" si="1"/>
        <v>84899</v>
      </c>
      <c r="G24" s="226"/>
      <c r="H24" s="8" t="s">
        <v>406</v>
      </c>
      <c r="I24" s="241" t="s">
        <v>476</v>
      </c>
      <c r="J24" s="241"/>
      <c r="K24" s="241"/>
    </row>
    <row r="25" spans="1:11" ht="16.5" x14ac:dyDescent="0.3">
      <c r="A25" s="229">
        <v>12</v>
      </c>
      <c r="B25" s="115" t="s">
        <v>456</v>
      </c>
      <c r="C25" s="8" t="s">
        <v>401</v>
      </c>
      <c r="D25" s="62" t="s">
        <v>414</v>
      </c>
      <c r="E25" s="226">
        <v>250</v>
      </c>
      <c r="F25" s="126">
        <f t="shared" si="1"/>
        <v>85149</v>
      </c>
      <c r="G25" s="226"/>
      <c r="H25" s="226" t="s">
        <v>424</v>
      </c>
    </row>
    <row r="26" spans="1:11" ht="16.5" x14ac:dyDescent="0.3">
      <c r="A26" s="229">
        <v>13</v>
      </c>
      <c r="B26" s="115" t="s">
        <v>478</v>
      </c>
      <c r="C26" s="8" t="s">
        <v>401</v>
      </c>
      <c r="D26" s="62" t="s">
        <v>414</v>
      </c>
      <c r="E26" s="63">
        <v>10000</v>
      </c>
      <c r="F26" s="126">
        <f t="shared" si="1"/>
        <v>95149</v>
      </c>
      <c r="G26" s="226"/>
      <c r="H26" s="226" t="s">
        <v>48</v>
      </c>
    </row>
    <row r="27" spans="1:11" ht="16.5" x14ac:dyDescent="0.3">
      <c r="A27" s="229">
        <v>14</v>
      </c>
      <c r="B27" s="115" t="s">
        <v>479</v>
      </c>
      <c r="C27" s="8" t="s">
        <v>401</v>
      </c>
      <c r="D27" s="62" t="s">
        <v>414</v>
      </c>
      <c r="E27" s="63">
        <v>5000</v>
      </c>
      <c r="F27" s="126">
        <f t="shared" si="1"/>
        <v>100149</v>
      </c>
      <c r="G27" s="226"/>
      <c r="H27" s="226" t="s">
        <v>48</v>
      </c>
    </row>
    <row r="28" spans="1:11" ht="16.5" x14ac:dyDescent="0.3">
      <c r="A28" s="229">
        <v>16</v>
      </c>
      <c r="B28" s="115" t="s">
        <v>485</v>
      </c>
      <c r="C28" s="8" t="s">
        <v>401</v>
      </c>
      <c r="D28" s="62" t="s">
        <v>414</v>
      </c>
      <c r="E28" s="63">
        <v>6000</v>
      </c>
      <c r="F28" s="126">
        <f t="shared" si="1"/>
        <v>106149</v>
      </c>
      <c r="G28" s="226"/>
      <c r="H28" s="226" t="s">
        <v>48</v>
      </c>
    </row>
    <row r="29" spans="1:11" ht="16.5" x14ac:dyDescent="0.3">
      <c r="A29" s="229">
        <v>17</v>
      </c>
      <c r="B29" s="115" t="s">
        <v>489</v>
      </c>
      <c r="C29" s="8" t="s">
        <v>401</v>
      </c>
      <c r="D29" s="62" t="s">
        <v>414</v>
      </c>
      <c r="E29" s="63">
        <v>1700</v>
      </c>
      <c r="F29" s="126">
        <f t="shared" si="1"/>
        <v>107849</v>
      </c>
      <c r="G29" s="226"/>
      <c r="H29" s="226" t="s">
        <v>48</v>
      </c>
    </row>
    <row r="30" spans="1:11" ht="16.5" x14ac:dyDescent="0.3">
      <c r="A30" s="229">
        <v>18</v>
      </c>
      <c r="B30" s="115" t="s">
        <v>504</v>
      </c>
      <c r="C30" s="8" t="s">
        <v>401</v>
      </c>
      <c r="D30" s="62" t="s">
        <v>414</v>
      </c>
      <c r="E30" s="63">
        <v>-23970</v>
      </c>
      <c r="F30" s="126">
        <f t="shared" si="1"/>
        <v>83879</v>
      </c>
      <c r="G30" s="226"/>
      <c r="H30" s="226" t="s">
        <v>48</v>
      </c>
    </row>
    <row r="31" spans="1:11" ht="16.5" x14ac:dyDescent="0.3">
      <c r="A31" s="229">
        <v>19</v>
      </c>
      <c r="B31" s="115" t="s">
        <v>505</v>
      </c>
      <c r="C31" s="8" t="s">
        <v>401</v>
      </c>
      <c r="D31" s="62" t="s">
        <v>414</v>
      </c>
      <c r="E31" s="63">
        <v>17000</v>
      </c>
      <c r="F31" s="126">
        <f t="shared" si="1"/>
        <v>100879</v>
      </c>
      <c r="G31" s="226"/>
      <c r="H31" s="226" t="s">
        <v>48</v>
      </c>
    </row>
    <row r="32" spans="1:11" ht="18.75" x14ac:dyDescent="0.3">
      <c r="A32" s="239">
        <v>20</v>
      </c>
      <c r="B32" s="115" t="s">
        <v>506</v>
      </c>
      <c r="C32" s="8" t="s">
        <v>401</v>
      </c>
      <c r="D32" s="62" t="s">
        <v>414</v>
      </c>
      <c r="E32" s="220">
        <v>10000</v>
      </c>
      <c r="F32" s="253">
        <f t="shared" si="1"/>
        <v>110879</v>
      </c>
      <c r="G32" s="5"/>
      <c r="H32" s="226" t="s">
        <v>48</v>
      </c>
    </row>
    <row r="33" spans="1:12" ht="16.5" x14ac:dyDescent="0.3">
      <c r="A33" s="401" t="s">
        <v>442</v>
      </c>
      <c r="B33" s="402"/>
      <c r="C33" s="402"/>
      <c r="D33" s="402"/>
      <c r="E33" s="402"/>
      <c r="F33" s="402"/>
      <c r="G33" s="402"/>
      <c r="H33" s="299"/>
    </row>
    <row r="34" spans="1:12" ht="16.5" x14ac:dyDescent="0.3">
      <c r="A34" s="105">
        <v>1</v>
      </c>
      <c r="B34" s="115" t="s">
        <v>441</v>
      </c>
      <c r="C34" s="8" t="s">
        <v>401</v>
      </c>
      <c r="D34" s="62" t="s">
        <v>38</v>
      </c>
      <c r="E34" s="63">
        <v>1000</v>
      </c>
      <c r="F34" s="63">
        <v>1000</v>
      </c>
      <c r="G34" s="63" t="s">
        <v>396</v>
      </c>
      <c r="H34" s="116" t="s">
        <v>3</v>
      </c>
    </row>
    <row r="35" spans="1:12" ht="16.5" x14ac:dyDescent="0.3">
      <c r="A35" s="229">
        <v>2</v>
      </c>
      <c r="B35" s="115" t="s">
        <v>441</v>
      </c>
      <c r="C35" s="8" t="s">
        <v>401</v>
      </c>
      <c r="D35" s="62" t="s">
        <v>38</v>
      </c>
      <c r="E35" s="227">
        <v>20000</v>
      </c>
      <c r="F35" s="228">
        <f t="shared" ref="F35:F43" si="2">E35+F34</f>
        <v>21000</v>
      </c>
      <c r="G35" s="226" t="s">
        <v>418</v>
      </c>
      <c r="H35" s="226" t="s">
        <v>3</v>
      </c>
    </row>
    <row r="36" spans="1:12" ht="21" x14ac:dyDescent="0.35">
      <c r="A36" s="229">
        <v>3</v>
      </c>
      <c r="B36" s="115" t="s">
        <v>469</v>
      </c>
      <c r="C36" s="8" t="s">
        <v>401</v>
      </c>
      <c r="D36" s="62" t="s">
        <v>38</v>
      </c>
      <c r="E36" s="226">
        <v>1000</v>
      </c>
      <c r="F36" s="228">
        <f t="shared" si="2"/>
        <v>22000</v>
      </c>
      <c r="G36" s="226" t="s">
        <v>396</v>
      </c>
      <c r="H36" s="226" t="s">
        <v>470</v>
      </c>
      <c r="J36" s="241" t="s">
        <v>477</v>
      </c>
      <c r="K36" s="242"/>
      <c r="L36" s="242"/>
    </row>
    <row r="37" spans="1:12" ht="16.5" x14ac:dyDescent="0.3">
      <c r="A37" s="229">
        <v>3</v>
      </c>
      <c r="B37" s="115" t="s">
        <v>469</v>
      </c>
      <c r="C37" s="8" t="s">
        <v>401</v>
      </c>
      <c r="D37" s="62" t="s">
        <v>38</v>
      </c>
      <c r="E37" s="226">
        <v>6000</v>
      </c>
      <c r="F37" s="228">
        <f t="shared" si="2"/>
        <v>28000</v>
      </c>
      <c r="G37" s="226" t="s">
        <v>396</v>
      </c>
      <c r="H37" s="226" t="s">
        <v>3</v>
      </c>
    </row>
    <row r="38" spans="1:12" ht="16.5" x14ac:dyDescent="0.3">
      <c r="A38" s="229">
        <v>4</v>
      </c>
      <c r="B38" s="115" t="s">
        <v>471</v>
      </c>
      <c r="C38" s="8" t="s">
        <v>401</v>
      </c>
      <c r="D38" s="62" t="s">
        <v>38</v>
      </c>
      <c r="E38" s="226">
        <v>150</v>
      </c>
      <c r="F38" s="228">
        <f t="shared" si="2"/>
        <v>28150</v>
      </c>
      <c r="G38" s="226" t="s">
        <v>396</v>
      </c>
      <c r="H38" s="226" t="s">
        <v>470</v>
      </c>
    </row>
    <row r="39" spans="1:12" ht="16.5" x14ac:dyDescent="0.3">
      <c r="A39" s="229">
        <v>5</v>
      </c>
      <c r="B39" s="115" t="s">
        <v>471</v>
      </c>
      <c r="C39" s="8" t="s">
        <v>401</v>
      </c>
      <c r="D39" s="62" t="s">
        <v>38</v>
      </c>
      <c r="E39" s="226">
        <v>15000</v>
      </c>
      <c r="F39" s="228">
        <f t="shared" si="2"/>
        <v>43150</v>
      </c>
      <c r="G39" s="226" t="s">
        <v>396</v>
      </c>
      <c r="H39" s="226" t="s">
        <v>68</v>
      </c>
    </row>
    <row r="40" spans="1:12" ht="16.5" x14ac:dyDescent="0.3">
      <c r="A40" s="229">
        <v>6</v>
      </c>
      <c r="B40" s="115" t="s">
        <v>489</v>
      </c>
      <c r="C40" s="8" t="s">
        <v>401</v>
      </c>
      <c r="D40" s="62" t="s">
        <v>38</v>
      </c>
      <c r="E40" s="226">
        <v>10000</v>
      </c>
      <c r="F40" s="228">
        <f t="shared" si="2"/>
        <v>53150</v>
      </c>
      <c r="G40" s="226" t="s">
        <v>396</v>
      </c>
      <c r="H40" s="226" t="s">
        <v>3</v>
      </c>
    </row>
    <row r="41" spans="1:12" ht="16.5" x14ac:dyDescent="0.3">
      <c r="A41" s="229">
        <v>7</v>
      </c>
      <c r="B41" s="115" t="s">
        <v>489</v>
      </c>
      <c r="C41" s="8" t="s">
        <v>401</v>
      </c>
      <c r="D41" s="62" t="s">
        <v>38</v>
      </c>
      <c r="E41" s="226">
        <v>250</v>
      </c>
      <c r="F41" s="255">
        <f t="shared" si="2"/>
        <v>53400</v>
      </c>
      <c r="G41" s="226" t="s">
        <v>396</v>
      </c>
      <c r="H41" s="226" t="s">
        <v>3</v>
      </c>
    </row>
    <row r="42" spans="1:12" ht="16.5" x14ac:dyDescent="0.3">
      <c r="A42" s="239">
        <v>8</v>
      </c>
      <c r="B42" s="115" t="s">
        <v>506</v>
      </c>
      <c r="C42" s="8" t="s">
        <v>401</v>
      </c>
      <c r="D42" s="62" t="s">
        <v>38</v>
      </c>
      <c r="E42" s="254">
        <v>1600</v>
      </c>
      <c r="F42" s="255">
        <f t="shared" si="2"/>
        <v>55000</v>
      </c>
      <c r="G42" s="226" t="s">
        <v>396</v>
      </c>
      <c r="H42" s="226" t="s">
        <v>3</v>
      </c>
    </row>
    <row r="43" spans="1:12" ht="18.75" x14ac:dyDescent="0.3">
      <c r="A43" s="239">
        <v>9</v>
      </c>
      <c r="B43" s="115" t="s">
        <v>537</v>
      </c>
      <c r="C43" s="8" t="s">
        <v>401</v>
      </c>
      <c r="D43" s="62" t="s">
        <v>38</v>
      </c>
      <c r="E43" s="254">
        <v>5000</v>
      </c>
      <c r="F43" s="252">
        <f t="shared" si="2"/>
        <v>60000</v>
      </c>
      <c r="G43" s="226"/>
      <c r="H43" s="226"/>
      <c r="I43" t="s">
        <v>549</v>
      </c>
    </row>
    <row r="44" spans="1:12" ht="18.75" x14ac:dyDescent="0.3">
      <c r="A44" s="239"/>
      <c r="B44" s="115"/>
      <c r="C44" s="8"/>
      <c r="D44" s="62"/>
      <c r="E44" s="254"/>
      <c r="F44" s="252"/>
      <c r="G44" s="226"/>
      <c r="H44" s="226"/>
    </row>
    <row r="45" spans="1:12" x14ac:dyDescent="0.25">
      <c r="A45" s="401" t="s">
        <v>490</v>
      </c>
      <c r="B45" s="402"/>
      <c r="C45" s="402"/>
      <c r="D45" s="402"/>
      <c r="E45" s="402"/>
      <c r="F45" s="402"/>
      <c r="G45" s="402"/>
      <c r="H45" s="299"/>
    </row>
    <row r="46" spans="1:12" ht="16.5" x14ac:dyDescent="0.3">
      <c r="A46" s="105">
        <v>1</v>
      </c>
      <c r="B46" s="115" t="s">
        <v>491</v>
      </c>
      <c r="C46" s="8" t="s">
        <v>401</v>
      </c>
      <c r="D46" s="62" t="s">
        <v>5</v>
      </c>
      <c r="E46" s="63">
        <v>18000</v>
      </c>
      <c r="F46" s="63">
        <v>18000</v>
      </c>
      <c r="G46" s="63" t="s">
        <v>396</v>
      </c>
      <c r="H46" s="116" t="s">
        <v>3</v>
      </c>
    </row>
    <row r="47" spans="1:12" ht="16.5" x14ac:dyDescent="0.3">
      <c r="A47" s="229">
        <v>2</v>
      </c>
      <c r="B47" s="115" t="s">
        <v>483</v>
      </c>
      <c r="C47" s="8" t="s">
        <v>401</v>
      </c>
      <c r="D47" s="62" t="s">
        <v>5</v>
      </c>
      <c r="E47" s="227">
        <v>1000</v>
      </c>
      <c r="F47" s="228">
        <f>F46+E47</f>
        <v>19000</v>
      </c>
      <c r="G47" s="63" t="s">
        <v>396</v>
      </c>
      <c r="H47" s="226" t="s">
        <v>424</v>
      </c>
    </row>
    <row r="48" spans="1:12" ht="16.5" x14ac:dyDescent="0.3">
      <c r="A48" s="229">
        <v>3</v>
      </c>
      <c r="B48" s="115" t="s">
        <v>493</v>
      </c>
      <c r="C48" s="8" t="s">
        <v>401</v>
      </c>
      <c r="D48" s="62" t="s">
        <v>5</v>
      </c>
      <c r="E48" s="226">
        <v>1000</v>
      </c>
      <c r="F48" s="228">
        <f t="shared" ref="F48:F50" si="3">F47+E48</f>
        <v>20000</v>
      </c>
      <c r="G48" s="63" t="s">
        <v>396</v>
      </c>
      <c r="H48" s="226" t="s">
        <v>470</v>
      </c>
    </row>
    <row r="49" spans="1:11" ht="16.5" x14ac:dyDescent="0.3">
      <c r="A49" s="229">
        <v>4</v>
      </c>
      <c r="B49" s="115" t="s">
        <v>494</v>
      </c>
      <c r="C49" s="8" t="s">
        <v>401</v>
      </c>
      <c r="D49" s="62" t="s">
        <v>5</v>
      </c>
      <c r="E49" s="226">
        <v>5000</v>
      </c>
      <c r="F49" s="228">
        <f t="shared" si="3"/>
        <v>25000</v>
      </c>
      <c r="G49" s="63" t="s">
        <v>396</v>
      </c>
      <c r="H49" s="226" t="s">
        <v>406</v>
      </c>
    </row>
    <row r="50" spans="1:11" ht="16.5" x14ac:dyDescent="0.3">
      <c r="A50" s="229">
        <v>5</v>
      </c>
      <c r="B50" s="115" t="s">
        <v>494</v>
      </c>
      <c r="C50" s="8" t="s">
        <v>401</v>
      </c>
      <c r="D50" s="62" t="s">
        <v>5</v>
      </c>
      <c r="E50" s="226">
        <v>9000</v>
      </c>
      <c r="F50" s="228">
        <f t="shared" si="3"/>
        <v>34000</v>
      </c>
      <c r="G50" s="63" t="s">
        <v>396</v>
      </c>
      <c r="H50" s="226" t="s">
        <v>48</v>
      </c>
    </row>
    <row r="52" spans="1:11" x14ac:dyDescent="0.25">
      <c r="A52" s="403" t="s">
        <v>495</v>
      </c>
      <c r="B52" s="403"/>
      <c r="C52" s="403"/>
      <c r="D52" s="403"/>
      <c r="E52" s="403"/>
      <c r="F52" s="403"/>
      <c r="G52" s="403"/>
    </row>
    <row r="53" spans="1:11" x14ac:dyDescent="0.25">
      <c r="A53" s="404"/>
      <c r="B53" s="404"/>
      <c r="C53" s="404"/>
      <c r="D53" s="404"/>
      <c r="E53" s="404"/>
      <c r="F53" s="404"/>
      <c r="G53" s="404"/>
      <c r="H53" s="299"/>
    </row>
    <row r="54" spans="1:11" ht="16.5" x14ac:dyDescent="0.3">
      <c r="A54" s="105">
        <v>1</v>
      </c>
      <c r="B54" s="115" t="s">
        <v>494</v>
      </c>
      <c r="C54" s="8" t="s">
        <v>401</v>
      </c>
      <c r="D54" s="62" t="s">
        <v>499</v>
      </c>
      <c r="E54" s="63">
        <v>15000</v>
      </c>
      <c r="F54" s="63">
        <f>E54</f>
        <v>15000</v>
      </c>
      <c r="G54" s="63" t="s">
        <v>396</v>
      </c>
      <c r="H54" s="116" t="s">
        <v>3</v>
      </c>
    </row>
    <row r="55" spans="1:11" ht="21" x14ac:dyDescent="0.35">
      <c r="A55" s="229">
        <v>2</v>
      </c>
      <c r="B55" s="115" t="s">
        <v>498</v>
      </c>
      <c r="C55" s="8" t="s">
        <v>401</v>
      </c>
      <c r="D55" s="62" t="s">
        <v>499</v>
      </c>
      <c r="E55" s="227">
        <v>5000</v>
      </c>
      <c r="F55" s="63">
        <f t="shared" ref="F55:F62" si="4">F54+E55</f>
        <v>20000</v>
      </c>
      <c r="G55" s="63" t="s">
        <v>396</v>
      </c>
      <c r="H55" s="116" t="s">
        <v>3</v>
      </c>
      <c r="I55" s="241" t="s">
        <v>528</v>
      </c>
      <c r="J55" s="242"/>
      <c r="K55" s="242"/>
    </row>
    <row r="56" spans="1:11" ht="16.5" x14ac:dyDescent="0.3">
      <c r="A56" s="229">
        <v>3</v>
      </c>
      <c r="B56" s="115" t="s">
        <v>506</v>
      </c>
      <c r="C56" s="8" t="s">
        <v>401</v>
      </c>
      <c r="D56" s="62" t="s">
        <v>499</v>
      </c>
      <c r="E56" s="226">
        <v>20000</v>
      </c>
      <c r="F56" s="63">
        <f t="shared" si="4"/>
        <v>40000</v>
      </c>
      <c r="G56" s="63" t="s">
        <v>396</v>
      </c>
      <c r="H56" s="116" t="s">
        <v>3</v>
      </c>
    </row>
    <row r="57" spans="1:11" ht="16.5" x14ac:dyDescent="0.3">
      <c r="A57" s="239">
        <v>4</v>
      </c>
      <c r="B57" s="115" t="s">
        <v>559</v>
      </c>
      <c r="C57" s="8" t="s">
        <v>401</v>
      </c>
      <c r="D57" s="62" t="s">
        <v>499</v>
      </c>
      <c r="E57" s="226">
        <v>6000</v>
      </c>
      <c r="F57" s="63">
        <f t="shared" si="4"/>
        <v>46000</v>
      </c>
      <c r="G57" s="63" t="s">
        <v>396</v>
      </c>
      <c r="H57" s="116" t="s">
        <v>3</v>
      </c>
    </row>
    <row r="58" spans="1:11" ht="16.5" x14ac:dyDescent="0.3">
      <c r="A58" s="239">
        <v>5</v>
      </c>
      <c r="B58" s="115" t="s">
        <v>559</v>
      </c>
      <c r="C58" s="8" t="s">
        <v>401</v>
      </c>
      <c r="D58" s="62" t="s">
        <v>499</v>
      </c>
      <c r="E58" s="5">
        <v>2000</v>
      </c>
      <c r="F58" s="63">
        <f t="shared" si="4"/>
        <v>48000</v>
      </c>
      <c r="G58" s="63" t="s">
        <v>396</v>
      </c>
      <c r="H58" s="116" t="s">
        <v>3</v>
      </c>
    </row>
    <row r="59" spans="1:11" ht="16.5" x14ac:dyDescent="0.3">
      <c r="A59" s="239">
        <v>6</v>
      </c>
      <c r="B59" s="115" t="s">
        <v>561</v>
      </c>
      <c r="C59" s="8" t="s">
        <v>401</v>
      </c>
      <c r="D59" s="62" t="s">
        <v>499</v>
      </c>
      <c r="E59" s="57">
        <v>3000</v>
      </c>
      <c r="F59" s="63">
        <f t="shared" si="4"/>
        <v>51000</v>
      </c>
      <c r="G59" s="63" t="s">
        <v>396</v>
      </c>
      <c r="H59" s="116" t="s">
        <v>3</v>
      </c>
    </row>
    <row r="60" spans="1:11" ht="16.5" x14ac:dyDescent="0.3">
      <c r="A60" s="239">
        <v>7</v>
      </c>
      <c r="B60" s="115" t="s">
        <v>538</v>
      </c>
      <c r="C60" s="8" t="s">
        <v>401</v>
      </c>
      <c r="D60" s="62" t="s">
        <v>499</v>
      </c>
      <c r="E60" s="57">
        <v>1000</v>
      </c>
      <c r="F60" s="63">
        <f t="shared" si="4"/>
        <v>52000</v>
      </c>
      <c r="G60" s="63" t="s">
        <v>396</v>
      </c>
      <c r="H60" s="225" t="s">
        <v>580</v>
      </c>
    </row>
    <row r="61" spans="1:11" ht="16.5" x14ac:dyDescent="0.3">
      <c r="A61" s="239">
        <v>8</v>
      </c>
      <c r="B61" s="115" t="s">
        <v>540</v>
      </c>
      <c r="C61" s="8" t="s">
        <v>401</v>
      </c>
      <c r="D61" s="62" t="s">
        <v>499</v>
      </c>
      <c r="E61" s="57">
        <v>1000</v>
      </c>
      <c r="F61" s="63">
        <f t="shared" si="4"/>
        <v>53000</v>
      </c>
      <c r="G61" s="63" t="s">
        <v>396</v>
      </c>
      <c r="H61" s="225" t="s">
        <v>3</v>
      </c>
    </row>
    <row r="62" spans="1:11" ht="16.5" x14ac:dyDescent="0.3">
      <c r="A62" s="239">
        <v>9</v>
      </c>
      <c r="B62" s="115" t="s">
        <v>647</v>
      </c>
      <c r="C62" s="8" t="s">
        <v>401</v>
      </c>
      <c r="D62" s="62" t="s">
        <v>499</v>
      </c>
      <c r="E62" s="57">
        <v>-19150</v>
      </c>
      <c r="F62" s="63">
        <f t="shared" si="4"/>
        <v>33850</v>
      </c>
      <c r="G62" s="63" t="s">
        <v>396</v>
      </c>
      <c r="H62" s="225" t="s">
        <v>3</v>
      </c>
    </row>
    <row r="63" spans="1:11" ht="16.5" x14ac:dyDescent="0.3">
      <c r="A63" s="239"/>
      <c r="B63" s="282"/>
      <c r="C63" s="80"/>
      <c r="D63" s="283"/>
      <c r="E63" s="57"/>
      <c r="F63" s="220"/>
      <c r="G63" s="220"/>
      <c r="H63" s="225"/>
    </row>
    <row r="64" spans="1:11" ht="16.5" x14ac:dyDescent="0.3">
      <c r="A64" s="239"/>
      <c r="B64" s="282"/>
      <c r="C64" s="80"/>
      <c r="D64" s="283"/>
      <c r="E64" s="57"/>
      <c r="F64" s="220"/>
      <c r="G64" s="220"/>
      <c r="H64" s="225"/>
    </row>
    <row r="66" spans="1:8" x14ac:dyDescent="0.25">
      <c r="A66" s="297" t="s">
        <v>508</v>
      </c>
      <c r="B66" s="298"/>
      <c r="C66" s="298"/>
      <c r="D66" s="298"/>
      <c r="E66" s="298"/>
      <c r="F66" s="298"/>
      <c r="G66" s="298"/>
      <c r="H66" s="299"/>
    </row>
    <row r="67" spans="1:8" ht="16.5" x14ac:dyDescent="0.3">
      <c r="A67" s="105">
        <v>1</v>
      </c>
      <c r="B67" s="115" t="s">
        <v>506</v>
      </c>
      <c r="C67" s="8" t="s">
        <v>401</v>
      </c>
      <c r="D67" s="62" t="s">
        <v>507</v>
      </c>
      <c r="E67" s="63">
        <v>15000</v>
      </c>
      <c r="F67" s="63">
        <f>E67</f>
        <v>15000</v>
      </c>
      <c r="G67" s="63" t="s">
        <v>396</v>
      </c>
      <c r="H67" s="116" t="s">
        <v>3</v>
      </c>
    </row>
    <row r="68" spans="1:8" ht="16.5" x14ac:dyDescent="0.3">
      <c r="A68" s="229">
        <v>2</v>
      </c>
      <c r="B68" s="115" t="s">
        <v>511</v>
      </c>
      <c r="C68" s="8" t="s">
        <v>401</v>
      </c>
      <c r="D68" s="62" t="s">
        <v>507</v>
      </c>
      <c r="E68" s="226">
        <v>3000</v>
      </c>
      <c r="F68" s="63">
        <f t="shared" ref="F68:F80" si="5">F67+E68</f>
        <v>18000</v>
      </c>
      <c r="G68" s="63" t="s">
        <v>396</v>
      </c>
      <c r="H68" s="116" t="s">
        <v>3</v>
      </c>
    </row>
    <row r="69" spans="1:8" ht="16.5" x14ac:dyDescent="0.3">
      <c r="A69" s="105">
        <v>3</v>
      </c>
      <c r="B69" s="115" t="s">
        <v>513</v>
      </c>
      <c r="C69" s="8" t="s">
        <v>401</v>
      </c>
      <c r="D69" s="62" t="s">
        <v>507</v>
      </c>
      <c r="E69" s="265">
        <v>20000</v>
      </c>
      <c r="F69" s="63">
        <f t="shared" si="5"/>
        <v>38000</v>
      </c>
      <c r="G69" s="63" t="s">
        <v>396</v>
      </c>
      <c r="H69" s="116" t="s">
        <v>3</v>
      </c>
    </row>
    <row r="70" spans="1:8" ht="16.5" x14ac:dyDescent="0.3">
      <c r="A70" s="229">
        <v>4</v>
      </c>
      <c r="B70" s="115" t="s">
        <v>514</v>
      </c>
      <c r="C70" s="8" t="s">
        <v>401</v>
      </c>
      <c r="D70" s="62" t="s">
        <v>507</v>
      </c>
      <c r="E70" s="265">
        <v>10000</v>
      </c>
      <c r="F70" s="63">
        <f t="shared" si="5"/>
        <v>48000</v>
      </c>
      <c r="G70" s="63" t="s">
        <v>396</v>
      </c>
      <c r="H70" s="116" t="s">
        <v>3</v>
      </c>
    </row>
    <row r="71" spans="1:8" ht="16.5" x14ac:dyDescent="0.3">
      <c r="A71" s="105">
        <v>5</v>
      </c>
      <c r="B71" s="115" t="s">
        <v>517</v>
      </c>
      <c r="C71" s="8" t="s">
        <v>401</v>
      </c>
      <c r="D71" s="62" t="s">
        <v>507</v>
      </c>
      <c r="E71" s="265">
        <v>3000</v>
      </c>
      <c r="F71" s="63">
        <f t="shared" si="5"/>
        <v>51000</v>
      </c>
      <c r="G71" s="63" t="s">
        <v>396</v>
      </c>
      <c r="H71" s="116" t="s">
        <v>3</v>
      </c>
    </row>
    <row r="72" spans="1:8" ht="16.5" x14ac:dyDescent="0.3">
      <c r="A72" s="229">
        <v>6</v>
      </c>
      <c r="B72" s="115" t="s">
        <v>520</v>
      </c>
      <c r="C72" s="8" t="s">
        <v>401</v>
      </c>
      <c r="D72" s="62" t="s">
        <v>507</v>
      </c>
      <c r="E72" s="265">
        <v>3000</v>
      </c>
      <c r="F72" s="63">
        <f t="shared" si="5"/>
        <v>54000</v>
      </c>
      <c r="G72" s="63" t="s">
        <v>396</v>
      </c>
      <c r="H72" s="116" t="s">
        <v>521</v>
      </c>
    </row>
    <row r="73" spans="1:8" ht="16.5" x14ac:dyDescent="0.3">
      <c r="A73" s="105">
        <v>7</v>
      </c>
      <c r="B73" s="115" t="s">
        <v>522</v>
      </c>
      <c r="C73" s="8" t="s">
        <v>401</v>
      </c>
      <c r="D73" s="62" t="s">
        <v>507</v>
      </c>
      <c r="E73" s="265">
        <v>10000</v>
      </c>
      <c r="F73" s="63">
        <f t="shared" si="5"/>
        <v>64000</v>
      </c>
      <c r="G73" s="63" t="s">
        <v>396</v>
      </c>
      <c r="H73" s="116" t="s">
        <v>421</v>
      </c>
    </row>
    <row r="74" spans="1:8" ht="16.5" x14ac:dyDescent="0.3">
      <c r="A74" s="229">
        <v>8</v>
      </c>
      <c r="B74" s="115" t="s">
        <v>530</v>
      </c>
      <c r="C74" s="8" t="s">
        <v>401</v>
      </c>
      <c r="D74" s="62" t="s">
        <v>507</v>
      </c>
      <c r="E74" s="265">
        <v>1000</v>
      </c>
      <c r="F74" s="63">
        <f t="shared" si="5"/>
        <v>65000</v>
      </c>
      <c r="G74" s="63" t="s">
        <v>396</v>
      </c>
      <c r="H74" s="8" t="s">
        <v>531</v>
      </c>
    </row>
    <row r="75" spans="1:8" ht="16.5" x14ac:dyDescent="0.3">
      <c r="A75" s="105">
        <v>9</v>
      </c>
      <c r="B75" s="115" t="s">
        <v>527</v>
      </c>
      <c r="C75" s="8" t="s">
        <v>401</v>
      </c>
      <c r="D75" s="62" t="s">
        <v>507</v>
      </c>
      <c r="E75" s="265">
        <v>1000</v>
      </c>
      <c r="F75" s="63">
        <f t="shared" si="5"/>
        <v>66000</v>
      </c>
      <c r="G75" s="63" t="s">
        <v>396</v>
      </c>
      <c r="H75" s="8" t="s">
        <v>3</v>
      </c>
    </row>
    <row r="76" spans="1:8" ht="16.5" x14ac:dyDescent="0.3">
      <c r="A76" s="229">
        <v>10</v>
      </c>
      <c r="B76" s="115" t="s">
        <v>529</v>
      </c>
      <c r="C76" s="8" t="s">
        <v>401</v>
      </c>
      <c r="D76" s="62" t="s">
        <v>507</v>
      </c>
      <c r="E76" s="265">
        <v>2000</v>
      </c>
      <c r="F76" s="63">
        <f t="shared" si="5"/>
        <v>68000</v>
      </c>
      <c r="G76" s="63" t="s">
        <v>396</v>
      </c>
      <c r="H76" s="8" t="s">
        <v>427</v>
      </c>
    </row>
    <row r="77" spans="1:8" ht="16.5" x14ac:dyDescent="0.3">
      <c r="A77" s="105">
        <v>11</v>
      </c>
      <c r="B77" s="115" t="s">
        <v>527</v>
      </c>
      <c r="C77" s="8" t="s">
        <v>401</v>
      </c>
      <c r="D77" s="62" t="s">
        <v>507</v>
      </c>
      <c r="E77" s="265">
        <v>5000</v>
      </c>
      <c r="F77" s="63">
        <f t="shared" si="5"/>
        <v>73000</v>
      </c>
      <c r="G77" s="63" t="s">
        <v>396</v>
      </c>
      <c r="H77" s="8" t="s">
        <v>3</v>
      </c>
    </row>
    <row r="78" spans="1:8" ht="16.5" x14ac:dyDescent="0.3">
      <c r="A78" s="229">
        <v>12</v>
      </c>
      <c r="B78" s="115" t="s">
        <v>536</v>
      </c>
      <c r="C78" s="8" t="s">
        <v>401</v>
      </c>
      <c r="D78" s="62" t="s">
        <v>507</v>
      </c>
      <c r="E78" s="265">
        <v>1000</v>
      </c>
      <c r="F78" s="63">
        <f t="shared" si="5"/>
        <v>74000</v>
      </c>
      <c r="G78" s="63" t="s">
        <v>396</v>
      </c>
      <c r="H78" s="8" t="s">
        <v>3</v>
      </c>
    </row>
    <row r="79" spans="1:8" ht="16.5" x14ac:dyDescent="0.3">
      <c r="A79" s="229">
        <v>13</v>
      </c>
      <c r="B79" s="115" t="s">
        <v>550</v>
      </c>
      <c r="C79" s="8" t="s">
        <v>401</v>
      </c>
      <c r="D79" s="62" t="s">
        <v>507</v>
      </c>
      <c r="E79" s="265">
        <v>5000</v>
      </c>
      <c r="F79" s="63">
        <f t="shared" si="5"/>
        <v>79000</v>
      </c>
      <c r="G79" s="63" t="s">
        <v>396</v>
      </c>
      <c r="H79" s="8" t="s">
        <v>3</v>
      </c>
    </row>
    <row r="80" spans="1:8" ht="16.5" x14ac:dyDescent="0.3">
      <c r="A80" s="229">
        <v>14</v>
      </c>
      <c r="B80" s="115" t="s">
        <v>554</v>
      </c>
      <c r="C80" s="8" t="s">
        <v>401</v>
      </c>
      <c r="D80" s="62" t="s">
        <v>507</v>
      </c>
      <c r="E80" s="265">
        <v>2000</v>
      </c>
      <c r="F80" s="63">
        <f t="shared" si="5"/>
        <v>81000</v>
      </c>
      <c r="G80" s="63" t="s">
        <v>396</v>
      </c>
      <c r="H80" s="8" t="s">
        <v>3</v>
      </c>
    </row>
    <row r="82" spans="1:11" x14ac:dyDescent="0.25">
      <c r="A82" s="401" t="s">
        <v>567</v>
      </c>
      <c r="B82" s="402"/>
      <c r="C82" s="402"/>
      <c r="D82" s="402"/>
      <c r="E82" s="402"/>
      <c r="F82" s="402"/>
      <c r="G82" s="402"/>
    </row>
    <row r="83" spans="1:11" ht="16.5" x14ac:dyDescent="0.3">
      <c r="A83" s="105">
        <v>1</v>
      </c>
      <c r="B83" s="115" t="s">
        <v>525</v>
      </c>
      <c r="C83" s="8" t="s">
        <v>401</v>
      </c>
      <c r="D83" s="62" t="s">
        <v>569</v>
      </c>
      <c r="E83" s="63">
        <v>40000</v>
      </c>
      <c r="F83" s="63" t="s">
        <v>396</v>
      </c>
      <c r="G83" s="116" t="s">
        <v>3</v>
      </c>
    </row>
    <row r="84" spans="1:11" ht="16.5" x14ac:dyDescent="0.3">
      <c r="A84" s="229">
        <v>2</v>
      </c>
      <c r="B84" s="115" t="s">
        <v>534</v>
      </c>
      <c r="C84" s="8" t="s">
        <v>401</v>
      </c>
      <c r="D84" s="62" t="s">
        <v>569</v>
      </c>
      <c r="E84" s="63">
        <v>1060</v>
      </c>
      <c r="F84" s="63" t="s">
        <v>396</v>
      </c>
      <c r="G84" s="116" t="s">
        <v>571</v>
      </c>
    </row>
    <row r="85" spans="1:11" ht="16.5" x14ac:dyDescent="0.3">
      <c r="A85" s="229">
        <v>2</v>
      </c>
      <c r="B85" s="115" t="s">
        <v>534</v>
      </c>
      <c r="C85" s="8" t="s">
        <v>401</v>
      </c>
      <c r="D85" s="62" t="s">
        <v>569</v>
      </c>
      <c r="E85" s="270">
        <v>2120</v>
      </c>
      <c r="F85" s="63" t="s">
        <v>396</v>
      </c>
      <c r="G85" s="116" t="s">
        <v>574</v>
      </c>
    </row>
    <row r="86" spans="1:11" ht="16.5" x14ac:dyDescent="0.3">
      <c r="A86" s="229">
        <v>3</v>
      </c>
      <c r="B86" s="115" t="s">
        <v>575</v>
      </c>
      <c r="C86" s="8" t="s">
        <v>401</v>
      </c>
      <c r="D86" s="62" t="s">
        <v>569</v>
      </c>
      <c r="E86" s="270">
        <v>10000</v>
      </c>
      <c r="F86" s="63" t="s">
        <v>396</v>
      </c>
      <c r="G86" s="284" t="s">
        <v>576</v>
      </c>
    </row>
    <row r="87" spans="1:11" ht="16.5" x14ac:dyDescent="0.3">
      <c r="A87" s="105">
        <v>4</v>
      </c>
      <c r="B87" s="115" t="s">
        <v>581</v>
      </c>
      <c r="C87" s="8" t="s">
        <v>401</v>
      </c>
      <c r="D87" s="62" t="s">
        <v>569</v>
      </c>
      <c r="E87" s="270">
        <v>5000</v>
      </c>
      <c r="F87" s="63" t="s">
        <v>396</v>
      </c>
      <c r="G87" s="116" t="s">
        <v>3</v>
      </c>
    </row>
    <row r="88" spans="1:11" ht="21" x14ac:dyDescent="0.35">
      <c r="A88" s="229">
        <v>5</v>
      </c>
      <c r="B88" s="115" t="s">
        <v>582</v>
      </c>
      <c r="C88" s="8" t="s">
        <v>401</v>
      </c>
      <c r="D88" s="62" t="s">
        <v>569</v>
      </c>
      <c r="E88" s="270">
        <v>1000</v>
      </c>
      <c r="F88" s="63" t="s">
        <v>396</v>
      </c>
      <c r="G88" s="116" t="s">
        <v>580</v>
      </c>
      <c r="I88" s="241" t="s">
        <v>568</v>
      </c>
      <c r="J88" s="242"/>
      <c r="K88" s="242"/>
    </row>
    <row r="89" spans="1:11" ht="16.5" x14ac:dyDescent="0.3">
      <c r="A89" s="105">
        <v>6</v>
      </c>
      <c r="B89" s="115" t="s">
        <v>583</v>
      </c>
      <c r="C89" s="8" t="s">
        <v>401</v>
      </c>
      <c r="D89" s="62" t="s">
        <v>569</v>
      </c>
      <c r="E89" s="270">
        <v>2000</v>
      </c>
      <c r="F89" s="63" t="s">
        <v>396</v>
      </c>
      <c r="G89" s="116" t="s">
        <v>3</v>
      </c>
    </row>
    <row r="90" spans="1:11" ht="16.5" x14ac:dyDescent="0.3">
      <c r="A90" s="229">
        <v>7</v>
      </c>
      <c r="B90" s="115" t="s">
        <v>585</v>
      </c>
      <c r="C90" s="8" t="s">
        <v>401</v>
      </c>
      <c r="D90" s="62" t="s">
        <v>569</v>
      </c>
      <c r="E90" s="270">
        <v>20000</v>
      </c>
      <c r="F90" s="63" t="s">
        <v>396</v>
      </c>
      <c r="G90" s="116" t="s">
        <v>3</v>
      </c>
    </row>
    <row r="91" spans="1:11" ht="16.5" x14ac:dyDescent="0.3">
      <c r="A91" s="105">
        <v>8</v>
      </c>
      <c r="B91" s="115" t="s">
        <v>587</v>
      </c>
      <c r="C91" s="8" t="s">
        <v>401</v>
      </c>
      <c r="D91" s="62" t="s">
        <v>569</v>
      </c>
      <c r="E91" s="270">
        <v>1000</v>
      </c>
      <c r="F91" s="63" t="s">
        <v>396</v>
      </c>
      <c r="G91" s="116" t="s">
        <v>3</v>
      </c>
    </row>
    <row r="92" spans="1:11" ht="16.5" x14ac:dyDescent="0.3">
      <c r="A92" s="229">
        <v>9</v>
      </c>
      <c r="B92" s="115" t="s">
        <v>588</v>
      </c>
      <c r="C92" s="8" t="s">
        <v>401</v>
      </c>
      <c r="D92" s="62" t="s">
        <v>569</v>
      </c>
      <c r="E92" s="270">
        <v>5000</v>
      </c>
      <c r="F92" s="63" t="s">
        <v>396</v>
      </c>
      <c r="G92" s="116" t="s">
        <v>3</v>
      </c>
    </row>
    <row r="93" spans="1:11" ht="16.5" x14ac:dyDescent="0.3">
      <c r="A93" s="105">
        <v>10</v>
      </c>
      <c r="B93" s="115" t="s">
        <v>589</v>
      </c>
      <c r="C93" s="8" t="s">
        <v>401</v>
      </c>
      <c r="D93" s="62" t="s">
        <v>569</v>
      </c>
      <c r="E93" s="270">
        <v>5000</v>
      </c>
      <c r="F93" s="63" t="s">
        <v>396</v>
      </c>
      <c r="G93" s="116" t="s">
        <v>3</v>
      </c>
    </row>
    <row r="94" spans="1:11" ht="16.5" x14ac:dyDescent="0.3">
      <c r="A94" s="229">
        <v>11</v>
      </c>
      <c r="B94" s="115" t="s">
        <v>591</v>
      </c>
      <c r="C94" s="8" t="s">
        <v>401</v>
      </c>
      <c r="D94" s="62" t="s">
        <v>569</v>
      </c>
      <c r="E94" s="270">
        <v>2000</v>
      </c>
      <c r="F94" s="63" t="s">
        <v>396</v>
      </c>
      <c r="G94" s="116" t="s">
        <v>3</v>
      </c>
    </row>
    <row r="95" spans="1:11" ht="16.5" x14ac:dyDescent="0.3">
      <c r="A95" s="229">
        <v>12</v>
      </c>
      <c r="B95" s="115" t="s">
        <v>592</v>
      </c>
      <c r="C95" s="8" t="s">
        <v>401</v>
      </c>
      <c r="D95" s="62" t="s">
        <v>569</v>
      </c>
      <c r="E95" s="270">
        <v>2000</v>
      </c>
      <c r="F95" s="63" t="s">
        <v>396</v>
      </c>
      <c r="G95" s="116" t="s">
        <v>3</v>
      </c>
    </row>
    <row r="96" spans="1:11" ht="16.5" x14ac:dyDescent="0.3">
      <c r="A96" s="229">
        <v>13</v>
      </c>
      <c r="B96" s="115" t="s">
        <v>593</v>
      </c>
      <c r="C96" s="8" t="s">
        <v>401</v>
      </c>
      <c r="D96" s="62" t="s">
        <v>569</v>
      </c>
      <c r="E96" s="270">
        <v>1600</v>
      </c>
      <c r="F96" s="63" t="s">
        <v>396</v>
      </c>
      <c r="G96" s="116" t="s">
        <v>3</v>
      </c>
      <c r="H96" s="225"/>
      <c r="I96" t="s">
        <v>594</v>
      </c>
    </row>
    <row r="97" spans="1:10" ht="16.5" x14ac:dyDescent="0.3">
      <c r="A97" s="229">
        <v>14</v>
      </c>
      <c r="B97" s="115" t="s">
        <v>600</v>
      </c>
      <c r="C97" s="8" t="s">
        <v>401</v>
      </c>
      <c r="D97" s="62" t="s">
        <v>569</v>
      </c>
      <c r="E97" s="270">
        <v>2000</v>
      </c>
      <c r="F97" s="63" t="s">
        <v>396</v>
      </c>
      <c r="G97" s="116" t="s">
        <v>3</v>
      </c>
    </row>
    <row r="98" spans="1:10" ht="16.5" x14ac:dyDescent="0.3">
      <c r="A98" s="229">
        <v>15</v>
      </c>
      <c r="B98" s="115" t="s">
        <v>601</v>
      </c>
      <c r="C98" s="8" t="s">
        <v>401</v>
      </c>
      <c r="D98" s="62" t="s">
        <v>569</v>
      </c>
      <c r="E98" s="270">
        <v>1000</v>
      </c>
      <c r="F98" s="63" t="s">
        <v>396</v>
      </c>
      <c r="G98" s="116" t="s">
        <v>3</v>
      </c>
    </row>
    <row r="99" spans="1:10" ht="16.5" x14ac:dyDescent="0.3">
      <c r="A99" s="229">
        <v>16</v>
      </c>
      <c r="B99" s="115" t="s">
        <v>601</v>
      </c>
      <c r="C99" s="8" t="s">
        <v>401</v>
      </c>
      <c r="D99" s="62" t="s">
        <v>569</v>
      </c>
      <c r="E99" s="265">
        <v>2000</v>
      </c>
      <c r="F99" s="63" t="s">
        <v>396</v>
      </c>
      <c r="G99" s="116" t="s">
        <v>3</v>
      </c>
    </row>
    <row r="100" spans="1:10" ht="16.5" x14ac:dyDescent="0.3">
      <c r="A100" s="229">
        <v>17</v>
      </c>
      <c r="B100" s="115" t="s">
        <v>604</v>
      </c>
      <c r="C100" s="8" t="s">
        <v>401</v>
      </c>
      <c r="D100" s="62" t="s">
        <v>569</v>
      </c>
      <c r="E100" s="265">
        <v>1200</v>
      </c>
      <c r="F100" s="63" t="s">
        <v>396</v>
      </c>
      <c r="G100" s="116" t="s">
        <v>3</v>
      </c>
      <c r="H100" t="s">
        <v>605</v>
      </c>
    </row>
    <row r="101" spans="1:10" ht="16.5" x14ac:dyDescent="0.3">
      <c r="A101" s="229">
        <v>18</v>
      </c>
      <c r="B101" s="115" t="s">
        <v>604</v>
      </c>
      <c r="C101" s="8" t="s">
        <v>401</v>
      </c>
      <c r="D101" s="62" t="s">
        <v>569</v>
      </c>
      <c r="E101" s="265">
        <v>30000</v>
      </c>
      <c r="F101" s="63" t="s">
        <v>396</v>
      </c>
      <c r="G101" s="116" t="s">
        <v>3</v>
      </c>
    </row>
    <row r="102" spans="1:10" ht="16.5" x14ac:dyDescent="0.3">
      <c r="A102" s="229">
        <v>19</v>
      </c>
      <c r="B102" s="115" t="s">
        <v>614</v>
      </c>
      <c r="C102" s="8" t="s">
        <v>401</v>
      </c>
      <c r="D102" s="62" t="s">
        <v>569</v>
      </c>
      <c r="E102" s="265">
        <v>500</v>
      </c>
      <c r="F102" s="63" t="s">
        <v>396</v>
      </c>
      <c r="G102" s="116" t="s">
        <v>3</v>
      </c>
    </row>
    <row r="103" spans="1:10" ht="16.5" x14ac:dyDescent="0.3">
      <c r="A103" s="229">
        <v>20</v>
      </c>
      <c r="B103" s="115" t="s">
        <v>616</v>
      </c>
      <c r="C103" s="8" t="s">
        <v>401</v>
      </c>
      <c r="D103" s="62" t="s">
        <v>569</v>
      </c>
      <c r="E103" s="265">
        <v>5000</v>
      </c>
      <c r="F103" s="63" t="s">
        <v>396</v>
      </c>
      <c r="G103" s="116" t="s">
        <v>3</v>
      </c>
    </row>
    <row r="104" spans="1:10" ht="16.5" x14ac:dyDescent="0.3">
      <c r="A104" s="229">
        <v>21</v>
      </c>
      <c r="B104" s="115" t="s">
        <v>620</v>
      </c>
      <c r="C104" s="8" t="s">
        <v>401</v>
      </c>
      <c r="D104" s="62" t="s">
        <v>569</v>
      </c>
      <c r="E104" s="265">
        <v>1000</v>
      </c>
      <c r="F104" s="63" t="s">
        <v>396</v>
      </c>
      <c r="G104" s="116" t="s">
        <v>3</v>
      </c>
    </row>
    <row r="105" spans="1:10" ht="16.5" x14ac:dyDescent="0.3">
      <c r="A105" s="229">
        <v>22</v>
      </c>
      <c r="B105" s="115" t="s">
        <v>629</v>
      </c>
      <c r="C105" s="8" t="s">
        <v>401</v>
      </c>
      <c r="D105" s="62" t="s">
        <v>569</v>
      </c>
      <c r="E105" s="265">
        <v>2000</v>
      </c>
      <c r="F105" s="63" t="s">
        <v>396</v>
      </c>
      <c r="G105" s="116" t="s">
        <v>3</v>
      </c>
    </row>
    <row r="106" spans="1:10" ht="16.5" x14ac:dyDescent="0.3">
      <c r="A106" s="239">
        <v>23</v>
      </c>
      <c r="B106" s="115" t="s">
        <v>631</v>
      </c>
      <c r="C106" s="8" t="s">
        <v>401</v>
      </c>
      <c r="D106" s="62" t="s">
        <v>569</v>
      </c>
      <c r="E106" s="265">
        <v>2000</v>
      </c>
      <c r="F106" s="63" t="s">
        <v>396</v>
      </c>
      <c r="G106" s="116" t="s">
        <v>3</v>
      </c>
      <c r="H106" t="s">
        <v>633</v>
      </c>
    </row>
    <row r="107" spans="1:10" ht="16.5" x14ac:dyDescent="0.3">
      <c r="A107" s="239">
        <v>24</v>
      </c>
      <c r="B107" s="115" t="s">
        <v>632</v>
      </c>
      <c r="C107" s="8" t="s">
        <v>401</v>
      </c>
      <c r="D107" s="62" t="s">
        <v>569</v>
      </c>
      <c r="E107" s="265">
        <v>500</v>
      </c>
      <c r="F107" s="63" t="s">
        <v>396</v>
      </c>
      <c r="G107" s="116" t="s">
        <v>3</v>
      </c>
      <c r="H107" t="s">
        <v>634</v>
      </c>
    </row>
    <row r="108" spans="1:10" ht="16.5" x14ac:dyDescent="0.3">
      <c r="A108" s="239">
        <v>25</v>
      </c>
      <c r="B108" s="115" t="s">
        <v>647</v>
      </c>
      <c r="C108" s="8" t="s">
        <v>401</v>
      </c>
      <c r="D108" s="62" t="s">
        <v>648</v>
      </c>
      <c r="E108" s="265">
        <v>-9040</v>
      </c>
      <c r="F108" s="63" t="s">
        <v>396</v>
      </c>
      <c r="G108" s="116" t="s">
        <v>3</v>
      </c>
    </row>
    <row r="109" spans="1:10" ht="16.5" x14ac:dyDescent="0.3">
      <c r="A109" s="239">
        <v>26</v>
      </c>
      <c r="B109" s="115" t="s">
        <v>651</v>
      </c>
      <c r="C109" s="8" t="s">
        <v>401</v>
      </c>
      <c r="D109" s="62" t="s">
        <v>569</v>
      </c>
      <c r="E109" s="265">
        <v>2000</v>
      </c>
      <c r="F109" s="63" t="s">
        <v>396</v>
      </c>
      <c r="G109" s="116" t="s">
        <v>470</v>
      </c>
      <c r="J109" s="293" t="s">
        <v>672</v>
      </c>
    </row>
    <row r="110" spans="1:10" ht="16.5" x14ac:dyDescent="0.3">
      <c r="A110" s="239"/>
      <c r="B110" s="282"/>
      <c r="C110" s="80"/>
      <c r="D110" s="62"/>
      <c r="E110" s="265"/>
      <c r="F110" s="220"/>
      <c r="G110" s="225"/>
    </row>
    <row r="111" spans="1:10" ht="16.5" x14ac:dyDescent="0.3">
      <c r="A111" s="239"/>
      <c r="B111" s="282"/>
      <c r="C111" s="80"/>
      <c r="D111" s="62"/>
      <c r="E111" s="265"/>
      <c r="F111" s="220"/>
      <c r="G111" s="225"/>
    </row>
    <row r="112" spans="1:10" x14ac:dyDescent="0.25">
      <c r="D112" s="280" t="s">
        <v>543</v>
      </c>
      <c r="E112" s="279">
        <f>SUM(E83:E109)</f>
        <v>137940</v>
      </c>
    </row>
  </sheetData>
  <mergeCells count="7">
    <mergeCell ref="J5:Q5"/>
    <mergeCell ref="A82:G82"/>
    <mergeCell ref="A52:G53"/>
    <mergeCell ref="A1:H1"/>
    <mergeCell ref="A45:G45"/>
    <mergeCell ref="A33:G33"/>
    <mergeCell ref="A13:G13"/>
  </mergeCells>
  <hyperlinks>
    <hyperlink ref="K3" location="Sheet5!A1" display="Back"/>
    <hyperlink ref="J109" location="Shehbaz!A1" display="Top"/>
  </hyperlinks>
  <pageMargins left="0.7" right="0.7" top="0" bottom="0" header="0.3" footer="0.3"/>
  <pageSetup paperSize="9" scale="94" orientation="portrait" horizont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sqref="A1:K21"/>
    </sheetView>
  </sheetViews>
  <sheetFormatPr defaultRowHeight="15" x14ac:dyDescent="0.25"/>
  <cols>
    <col min="2" max="2" width="13" customWidth="1"/>
  </cols>
  <sheetData>
    <row r="1" spans="1:11" x14ac:dyDescent="0.25">
      <c r="A1" s="390" t="s">
        <v>619</v>
      </c>
      <c r="B1" s="390"/>
      <c r="C1" s="390"/>
      <c r="D1" s="390"/>
      <c r="E1" s="390"/>
      <c r="F1" s="390"/>
    </row>
    <row r="2" spans="1:11" ht="16.5" x14ac:dyDescent="0.3">
      <c r="A2" s="105">
        <v>1</v>
      </c>
      <c r="B2" s="115" t="s">
        <v>540</v>
      </c>
      <c r="C2" s="8" t="s">
        <v>542</v>
      </c>
      <c r="D2" s="62" t="s">
        <v>414</v>
      </c>
      <c r="E2" s="63">
        <v>40000</v>
      </c>
      <c r="F2" s="116" t="s">
        <v>92</v>
      </c>
    </row>
    <row r="3" spans="1:11" ht="16.5" x14ac:dyDescent="0.3">
      <c r="A3" s="105">
        <v>2</v>
      </c>
      <c r="B3" s="115" t="s">
        <v>560</v>
      </c>
      <c r="C3" s="8" t="s">
        <v>542</v>
      </c>
      <c r="D3" s="62" t="s">
        <v>414</v>
      </c>
      <c r="E3" s="63">
        <v>40000</v>
      </c>
      <c r="F3" s="116" t="s">
        <v>92</v>
      </c>
      <c r="K3" s="293" t="s">
        <v>644</v>
      </c>
    </row>
    <row r="4" spans="1:11" ht="16.5" x14ac:dyDescent="0.3">
      <c r="A4" s="105"/>
      <c r="B4" s="115"/>
      <c r="C4" s="8"/>
      <c r="D4" s="62"/>
      <c r="E4" s="74"/>
      <c r="F4" s="116"/>
    </row>
    <row r="5" spans="1:11" ht="16.5" x14ac:dyDescent="0.3">
      <c r="A5" s="105"/>
      <c r="B5" s="115"/>
      <c r="C5" s="8"/>
      <c r="D5" s="62"/>
      <c r="E5" s="74"/>
      <c r="F5" s="116"/>
    </row>
    <row r="6" spans="1:11" ht="16.5" x14ac:dyDescent="0.3">
      <c r="A6" s="105"/>
      <c r="B6" s="115"/>
      <c r="C6" s="8"/>
      <c r="D6" s="62"/>
      <c r="E6" s="63"/>
      <c r="F6" s="116"/>
    </row>
    <row r="7" spans="1:11" ht="16.5" x14ac:dyDescent="0.3">
      <c r="A7" s="105"/>
      <c r="B7" s="115"/>
      <c r="C7" s="8"/>
      <c r="D7" s="62"/>
      <c r="E7" s="63"/>
      <c r="F7" s="116"/>
    </row>
    <row r="8" spans="1:11" ht="16.5" x14ac:dyDescent="0.3">
      <c r="A8" s="105"/>
      <c r="B8" s="115"/>
      <c r="C8" s="8"/>
      <c r="D8" s="62"/>
      <c r="E8" s="63"/>
      <c r="F8" s="116"/>
    </row>
    <row r="9" spans="1:11" ht="16.5" x14ac:dyDescent="0.3">
      <c r="A9" s="105"/>
      <c r="B9" s="115"/>
      <c r="C9" s="8"/>
      <c r="D9" s="62"/>
      <c r="E9" s="63"/>
      <c r="F9" s="116"/>
    </row>
    <row r="10" spans="1:11" ht="16.5" x14ac:dyDescent="0.3">
      <c r="A10" s="105"/>
      <c r="B10" s="115"/>
      <c r="C10" s="8"/>
      <c r="D10" s="62"/>
      <c r="E10" s="63"/>
      <c r="F10" s="116"/>
    </row>
    <row r="11" spans="1:11" ht="16.5" x14ac:dyDescent="0.3">
      <c r="A11" s="105"/>
      <c r="B11" s="115"/>
      <c r="C11" s="8"/>
      <c r="D11" s="62"/>
      <c r="E11" s="63"/>
      <c r="F11" s="116"/>
    </row>
    <row r="12" spans="1:11" ht="16.5" x14ac:dyDescent="0.3">
      <c r="A12" s="105"/>
      <c r="B12" s="115"/>
      <c r="C12" s="8"/>
      <c r="D12" s="62"/>
      <c r="E12" s="63"/>
      <c r="F12" s="8"/>
    </row>
    <row r="13" spans="1:11" ht="16.5" x14ac:dyDescent="0.3">
      <c r="A13" s="229"/>
      <c r="B13" s="115"/>
      <c r="C13" s="8"/>
      <c r="D13" s="62"/>
      <c r="E13" s="226"/>
      <c r="F13" s="226"/>
    </row>
    <row r="14" spans="1:11" ht="16.5" x14ac:dyDescent="0.3">
      <c r="A14" s="229"/>
      <c r="B14" s="115"/>
      <c r="C14" s="8"/>
      <c r="D14" s="62"/>
      <c r="E14" s="63"/>
      <c r="F14" s="226"/>
    </row>
    <row r="15" spans="1:11" ht="16.5" x14ac:dyDescent="0.3">
      <c r="A15" s="229"/>
      <c r="B15" s="115"/>
      <c r="C15" s="8"/>
      <c r="D15" s="62"/>
      <c r="E15" s="63"/>
      <c r="F15" s="226"/>
    </row>
    <row r="16" spans="1:11" ht="16.5" x14ac:dyDescent="0.3">
      <c r="A16" s="229"/>
      <c r="B16" s="115"/>
      <c r="C16" s="8"/>
      <c r="D16" s="62"/>
      <c r="E16" s="63"/>
      <c r="F16" s="226"/>
    </row>
    <row r="17" spans="1:10" ht="16.5" x14ac:dyDescent="0.3">
      <c r="A17" s="229"/>
      <c r="B17" s="115"/>
      <c r="C17" s="8"/>
      <c r="D17" s="62"/>
      <c r="E17" s="63"/>
      <c r="F17" s="226"/>
    </row>
    <row r="18" spans="1:10" ht="16.5" x14ac:dyDescent="0.3">
      <c r="A18" s="229"/>
      <c r="B18" s="115"/>
      <c r="C18" s="8"/>
      <c r="D18" s="62"/>
      <c r="E18" s="63"/>
      <c r="F18" s="226"/>
    </row>
    <row r="19" spans="1:10" ht="16.5" x14ac:dyDescent="0.3">
      <c r="A19" s="229"/>
      <c r="B19" s="115"/>
      <c r="C19" s="8"/>
      <c r="D19" s="62"/>
      <c r="E19" s="63"/>
      <c r="F19" s="226"/>
    </row>
    <row r="20" spans="1:10" ht="15.75" x14ac:dyDescent="0.25">
      <c r="A20" s="405" t="s">
        <v>543</v>
      </c>
      <c r="B20" s="406"/>
      <c r="C20" s="406"/>
      <c r="D20" s="407"/>
      <c r="E20" s="151">
        <f>SUM(E2:E19)</f>
        <v>80000</v>
      </c>
      <c r="F20" s="226" t="s">
        <v>48</v>
      </c>
      <c r="J20" s="293" t="s">
        <v>672</v>
      </c>
    </row>
    <row r="21" spans="1:10" x14ac:dyDescent="0.25">
      <c r="E21" s="151"/>
    </row>
  </sheetData>
  <mergeCells count="2">
    <mergeCell ref="A1:F1"/>
    <mergeCell ref="A20:D20"/>
  </mergeCells>
  <hyperlinks>
    <hyperlink ref="K3" location="Sheet5!A1" display="Back"/>
    <hyperlink ref="J20" location="Shehbaz!A1" display="Top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19" sqref="J19"/>
    </sheetView>
  </sheetViews>
  <sheetFormatPr defaultRowHeight="15" x14ac:dyDescent="0.25"/>
  <cols>
    <col min="2" max="2" width="11.5703125" bestFit="1" customWidth="1"/>
  </cols>
  <sheetData>
    <row r="1" spans="1:6" x14ac:dyDescent="0.25">
      <c r="A1" s="390" t="s">
        <v>950</v>
      </c>
      <c r="B1" s="390"/>
      <c r="C1" s="390"/>
      <c r="D1" s="390"/>
      <c r="E1" s="390"/>
      <c r="F1" s="390"/>
    </row>
    <row r="2" spans="1:6" ht="16.5" x14ac:dyDescent="0.3">
      <c r="A2" s="105">
        <v>1</v>
      </c>
      <c r="B2" s="115" t="s">
        <v>951</v>
      </c>
      <c r="C2" s="8" t="s">
        <v>952</v>
      </c>
      <c r="D2" s="62" t="s">
        <v>403</v>
      </c>
      <c r="E2" s="63">
        <v>25000</v>
      </c>
      <c r="F2" s="116" t="s">
        <v>396</v>
      </c>
    </row>
    <row r="3" spans="1:6" ht="16.5" x14ac:dyDescent="0.3">
      <c r="A3" s="105"/>
      <c r="B3" s="115"/>
      <c r="C3" s="8"/>
      <c r="D3" s="62"/>
      <c r="E3" s="74"/>
      <c r="F3" s="116"/>
    </row>
    <row r="4" spans="1:6" ht="16.5" x14ac:dyDescent="0.3">
      <c r="A4" s="105"/>
      <c r="B4" s="115"/>
      <c r="C4" s="8"/>
      <c r="D4" s="62"/>
      <c r="E4" s="74"/>
      <c r="F4" s="116"/>
    </row>
    <row r="5" spans="1:6" ht="16.5" x14ac:dyDescent="0.3">
      <c r="A5" s="105"/>
      <c r="B5" s="115"/>
      <c r="C5" s="8"/>
      <c r="D5" s="62"/>
      <c r="E5" s="63"/>
      <c r="F5" s="116"/>
    </row>
    <row r="6" spans="1:6" ht="16.5" x14ac:dyDescent="0.3">
      <c r="A6" s="105"/>
      <c r="B6" s="115"/>
      <c r="C6" s="8"/>
      <c r="D6" s="62"/>
      <c r="E6" s="63"/>
      <c r="F6" s="116"/>
    </row>
    <row r="7" spans="1:6" ht="16.5" x14ac:dyDescent="0.3">
      <c r="A7" s="105"/>
      <c r="B7" s="115"/>
      <c r="C7" s="8"/>
      <c r="D7" s="62"/>
      <c r="E7" s="63"/>
      <c r="F7" s="116"/>
    </row>
    <row r="8" spans="1:6" ht="16.5" x14ac:dyDescent="0.3">
      <c r="A8" s="105"/>
      <c r="B8" s="115"/>
      <c r="C8" s="8"/>
      <c r="D8" s="62"/>
      <c r="E8" s="63"/>
      <c r="F8" s="116"/>
    </row>
    <row r="9" spans="1:6" ht="16.5" x14ac:dyDescent="0.3">
      <c r="A9" s="105"/>
      <c r="B9" s="115"/>
      <c r="C9" s="8"/>
      <c r="D9" s="62"/>
      <c r="E9" s="63"/>
      <c r="F9" s="116"/>
    </row>
    <row r="10" spans="1:6" ht="16.5" x14ac:dyDescent="0.3">
      <c r="A10" s="105"/>
      <c r="B10" s="115"/>
      <c r="C10" s="8"/>
      <c r="D10" s="62"/>
      <c r="E10" s="63"/>
      <c r="F10" s="116"/>
    </row>
    <row r="11" spans="1:6" ht="16.5" x14ac:dyDescent="0.3">
      <c r="A11" s="105"/>
      <c r="B11" s="115"/>
      <c r="C11" s="8"/>
      <c r="D11" s="62"/>
      <c r="E11" s="63"/>
      <c r="F11" s="8"/>
    </row>
    <row r="12" spans="1:6" ht="16.5" x14ac:dyDescent="0.3">
      <c r="A12" s="354"/>
      <c r="B12" s="115"/>
      <c r="C12" s="8"/>
      <c r="D12" s="62"/>
      <c r="E12" s="226"/>
      <c r="F12" s="226"/>
    </row>
    <row r="13" spans="1:6" ht="16.5" x14ac:dyDescent="0.3">
      <c r="A13" s="354"/>
      <c r="B13" s="115"/>
      <c r="C13" s="8"/>
      <c r="D13" s="62"/>
      <c r="E13" s="63"/>
      <c r="F13" s="226"/>
    </row>
    <row r="14" spans="1:6" ht="16.5" x14ac:dyDescent="0.3">
      <c r="A14" s="354"/>
      <c r="B14" s="115"/>
      <c r="C14" s="8"/>
      <c r="D14" s="62"/>
      <c r="E14" s="63"/>
      <c r="F14" s="226"/>
    </row>
    <row r="15" spans="1:6" ht="16.5" x14ac:dyDescent="0.3">
      <c r="A15" s="354"/>
      <c r="B15" s="115"/>
      <c r="C15" s="8"/>
      <c r="D15" s="62"/>
      <c r="E15" s="63"/>
      <c r="F15" s="226"/>
    </row>
    <row r="16" spans="1:6" ht="16.5" x14ac:dyDescent="0.3">
      <c r="A16" s="354"/>
      <c r="B16" s="115"/>
      <c r="C16" s="8"/>
      <c r="D16" s="62"/>
      <c r="E16" s="63"/>
      <c r="F16" s="226"/>
    </row>
    <row r="17" spans="1:10" ht="16.5" x14ac:dyDescent="0.3">
      <c r="A17" s="354"/>
      <c r="B17" s="115"/>
      <c r="C17" s="8"/>
      <c r="D17" s="62"/>
      <c r="E17" s="63"/>
      <c r="F17" s="226"/>
    </row>
    <row r="18" spans="1:10" ht="16.5" x14ac:dyDescent="0.3">
      <c r="A18" s="354"/>
      <c r="B18" s="115"/>
      <c r="C18" s="8"/>
      <c r="D18" s="62"/>
      <c r="E18" s="63"/>
      <c r="F18" s="226"/>
    </row>
    <row r="19" spans="1:10" ht="15.75" x14ac:dyDescent="0.25">
      <c r="A19" s="405" t="s">
        <v>543</v>
      </c>
      <c r="B19" s="406"/>
      <c r="C19" s="406"/>
      <c r="D19" s="407"/>
      <c r="E19" s="151">
        <f>SUM(E2:E18)</f>
        <v>25000</v>
      </c>
      <c r="F19" s="226" t="s">
        <v>48</v>
      </c>
      <c r="J19" s="293" t="s">
        <v>672</v>
      </c>
    </row>
    <row r="20" spans="1:10" x14ac:dyDescent="0.25">
      <c r="E20" s="151"/>
    </row>
  </sheetData>
  <mergeCells count="2">
    <mergeCell ref="A1:F1"/>
    <mergeCell ref="A19:D19"/>
  </mergeCells>
  <hyperlinks>
    <hyperlink ref="J19" location="Shehbaz!A1" display="Top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K3" sqref="K3"/>
    </sheetView>
  </sheetViews>
  <sheetFormatPr defaultRowHeight="15" x14ac:dyDescent="0.25"/>
  <cols>
    <col min="2" max="2" width="11.7109375" customWidth="1"/>
    <col min="3" max="3" width="10" bestFit="1" customWidth="1"/>
    <col min="5" max="5" width="10.28515625" customWidth="1"/>
  </cols>
  <sheetData>
    <row r="1" spans="1:11" x14ac:dyDescent="0.25">
      <c r="A1" s="390" t="s">
        <v>544</v>
      </c>
      <c r="B1" s="390"/>
      <c r="C1" s="390"/>
      <c r="D1" s="390"/>
      <c r="E1" s="390"/>
      <c r="F1" s="390"/>
    </row>
    <row r="2" spans="1:11" ht="16.5" x14ac:dyDescent="0.3">
      <c r="A2" s="105">
        <v>1</v>
      </c>
      <c r="B2" s="115" t="s">
        <v>493</v>
      </c>
      <c r="C2" s="8" t="s">
        <v>545</v>
      </c>
      <c r="D2" s="62" t="s">
        <v>546</v>
      </c>
      <c r="E2" s="63">
        <v>40000</v>
      </c>
      <c r="F2" s="116" t="s">
        <v>48</v>
      </c>
    </row>
    <row r="3" spans="1:11" ht="16.5" x14ac:dyDescent="0.3">
      <c r="A3" s="105">
        <v>2</v>
      </c>
      <c r="B3" s="115" t="s">
        <v>547</v>
      </c>
      <c r="C3" s="8" t="s">
        <v>545</v>
      </c>
      <c r="D3" s="62" t="s">
        <v>546</v>
      </c>
      <c r="E3" s="63">
        <v>30000</v>
      </c>
      <c r="F3" s="116" t="s">
        <v>48</v>
      </c>
      <c r="K3" s="293" t="s">
        <v>644</v>
      </c>
    </row>
    <row r="4" spans="1:11" ht="16.5" x14ac:dyDescent="0.3">
      <c r="A4" s="105">
        <v>3</v>
      </c>
      <c r="B4" s="115" t="s">
        <v>658</v>
      </c>
      <c r="C4" s="8" t="s">
        <v>545</v>
      </c>
      <c r="D4" s="62" t="s">
        <v>546</v>
      </c>
      <c r="E4" s="63">
        <v>30000</v>
      </c>
      <c r="F4" s="116" t="s">
        <v>48</v>
      </c>
    </row>
    <row r="5" spans="1:11" ht="16.5" x14ac:dyDescent="0.3">
      <c r="A5" s="105"/>
      <c r="B5" s="115"/>
      <c r="C5" s="8"/>
      <c r="D5" s="62"/>
      <c r="E5" s="74"/>
      <c r="F5" s="116"/>
    </row>
    <row r="6" spans="1:11" ht="16.5" x14ac:dyDescent="0.3">
      <c r="A6" s="105"/>
      <c r="B6" s="115"/>
      <c r="C6" s="8"/>
      <c r="D6" s="62"/>
      <c r="E6" s="63"/>
      <c r="F6" s="116"/>
    </row>
    <row r="7" spans="1:11" ht="16.5" x14ac:dyDescent="0.3">
      <c r="A7" s="105"/>
      <c r="B7" s="115"/>
      <c r="C7" s="8"/>
      <c r="D7" s="62"/>
      <c r="E7" s="63"/>
      <c r="F7" s="116"/>
    </row>
    <row r="8" spans="1:11" ht="16.5" x14ac:dyDescent="0.3">
      <c r="A8" s="105"/>
      <c r="B8" s="115"/>
      <c r="C8" s="8"/>
      <c r="D8" s="62"/>
      <c r="E8" s="63"/>
      <c r="F8" s="116"/>
    </row>
    <row r="9" spans="1:11" ht="16.5" x14ac:dyDescent="0.3">
      <c r="A9" s="105"/>
      <c r="B9" s="115"/>
      <c r="C9" s="8"/>
      <c r="D9" s="62"/>
      <c r="E9" s="63"/>
      <c r="F9" s="116"/>
    </row>
    <row r="10" spans="1:11" ht="16.5" x14ac:dyDescent="0.3">
      <c r="A10" s="105"/>
      <c r="B10" s="115"/>
      <c r="C10" s="8"/>
      <c r="D10" s="62"/>
      <c r="E10" s="63"/>
      <c r="F10" s="116"/>
    </row>
    <row r="11" spans="1:11" ht="16.5" x14ac:dyDescent="0.3">
      <c r="A11" s="105"/>
      <c r="B11" s="115"/>
      <c r="C11" s="8"/>
      <c r="D11" s="62"/>
      <c r="E11" s="63"/>
      <c r="F11" s="116"/>
    </row>
    <row r="12" spans="1:11" ht="16.5" x14ac:dyDescent="0.3">
      <c r="A12" s="105"/>
      <c r="B12" s="115"/>
      <c r="C12" s="8"/>
      <c r="D12" s="62"/>
      <c r="E12" s="63"/>
      <c r="F12" s="8"/>
    </row>
    <row r="13" spans="1:11" ht="16.5" x14ac:dyDescent="0.3">
      <c r="A13" s="229"/>
      <c r="B13" s="115"/>
      <c r="C13" s="8"/>
      <c r="D13" s="62"/>
      <c r="E13" s="226"/>
      <c r="F13" s="226"/>
    </row>
    <row r="14" spans="1:11" ht="16.5" x14ac:dyDescent="0.3">
      <c r="A14" s="229"/>
      <c r="B14" s="115"/>
      <c r="C14" s="8"/>
      <c r="D14" s="62"/>
      <c r="E14" s="63"/>
      <c r="F14" s="226"/>
    </row>
    <row r="15" spans="1:11" ht="16.5" x14ac:dyDescent="0.3">
      <c r="A15" s="229"/>
      <c r="B15" s="115"/>
      <c r="C15" s="8"/>
      <c r="D15" s="62"/>
      <c r="E15" s="63"/>
      <c r="F15" s="226"/>
    </row>
    <row r="16" spans="1:11" ht="16.5" x14ac:dyDescent="0.3">
      <c r="A16" s="229"/>
      <c r="B16" s="115"/>
      <c r="C16" s="8"/>
      <c r="D16" s="62"/>
      <c r="E16" s="63"/>
      <c r="F16" s="226"/>
    </row>
    <row r="17" spans="1:10" ht="16.5" x14ac:dyDescent="0.3">
      <c r="A17" s="229"/>
      <c r="B17" s="115"/>
      <c r="C17" s="8"/>
      <c r="D17" s="62"/>
      <c r="E17" s="63"/>
      <c r="F17" s="226"/>
    </row>
    <row r="18" spans="1:10" ht="16.5" x14ac:dyDescent="0.3">
      <c r="A18" s="229"/>
      <c r="B18" s="115"/>
      <c r="C18" s="8"/>
      <c r="D18" s="62"/>
      <c r="E18" s="63"/>
      <c r="F18" s="226"/>
    </row>
    <row r="19" spans="1:10" ht="16.5" x14ac:dyDescent="0.3">
      <c r="A19" s="229"/>
      <c r="B19" s="115"/>
      <c r="C19" s="8"/>
      <c r="D19" s="62"/>
      <c r="E19" s="63"/>
      <c r="F19" s="226"/>
    </row>
    <row r="20" spans="1:10" ht="15.75" x14ac:dyDescent="0.25">
      <c r="A20" s="405" t="s">
        <v>543</v>
      </c>
      <c r="B20" s="406"/>
      <c r="C20" s="406"/>
      <c r="D20" s="407"/>
      <c r="E20" s="151">
        <f>SUM(E2:E19)</f>
        <v>100000</v>
      </c>
      <c r="F20" s="226"/>
      <c r="J20" s="293" t="s">
        <v>672</v>
      </c>
    </row>
  </sheetData>
  <mergeCells count="2">
    <mergeCell ref="A1:F1"/>
    <mergeCell ref="A20:D20"/>
  </mergeCells>
  <hyperlinks>
    <hyperlink ref="K3" location="Sheet5!A1" display="Back"/>
    <hyperlink ref="J20" location="Shehbaz!A1" display="Top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K5" sqref="K5"/>
    </sheetView>
  </sheetViews>
  <sheetFormatPr defaultRowHeight="15" x14ac:dyDescent="0.25"/>
  <cols>
    <col min="1" max="1" width="6.85546875" customWidth="1"/>
    <col min="2" max="2" width="14" customWidth="1"/>
    <col min="3" max="3" width="10.5703125" customWidth="1"/>
    <col min="4" max="4" width="20.85546875" customWidth="1"/>
    <col min="5" max="5" width="15.28515625" customWidth="1"/>
    <col min="6" max="6" width="9.42578125" customWidth="1"/>
  </cols>
  <sheetData>
    <row r="1" spans="1:11" ht="16.5" x14ac:dyDescent="0.3">
      <c r="A1" s="408" t="s">
        <v>621</v>
      </c>
      <c r="B1" s="408"/>
      <c r="C1" s="408"/>
      <c r="D1" s="408"/>
      <c r="E1" s="408"/>
      <c r="F1" s="408"/>
    </row>
    <row r="2" spans="1:11" x14ac:dyDescent="0.25">
      <c r="A2" s="309" t="s">
        <v>680</v>
      </c>
      <c r="B2" s="309" t="s">
        <v>443</v>
      </c>
      <c r="C2" s="309" t="s">
        <v>681</v>
      </c>
      <c r="D2" s="309" t="s">
        <v>445</v>
      </c>
      <c r="E2" s="309" t="s">
        <v>353</v>
      </c>
      <c r="F2" s="309" t="s">
        <v>683</v>
      </c>
    </row>
    <row r="3" spans="1:11" ht="16.5" x14ac:dyDescent="0.3">
      <c r="A3" s="105">
        <v>1</v>
      </c>
      <c r="B3" s="115" t="s">
        <v>622</v>
      </c>
      <c r="C3" s="8" t="s">
        <v>542</v>
      </c>
      <c r="D3" s="62" t="s">
        <v>474</v>
      </c>
      <c r="E3" s="63">
        <v>25000</v>
      </c>
      <c r="F3" s="116" t="s">
        <v>92</v>
      </c>
    </row>
    <row r="4" spans="1:11" ht="16.5" x14ac:dyDescent="0.3">
      <c r="A4" s="105">
        <v>2</v>
      </c>
      <c r="B4" s="115" t="s">
        <v>623</v>
      </c>
      <c r="C4" s="8" t="s">
        <v>542</v>
      </c>
      <c r="D4" s="62" t="s">
        <v>474</v>
      </c>
      <c r="E4" s="63">
        <v>10000</v>
      </c>
      <c r="F4" s="116" t="s">
        <v>92</v>
      </c>
    </row>
    <row r="5" spans="1:11" ht="16.5" x14ac:dyDescent="0.3">
      <c r="A5" s="105">
        <v>3</v>
      </c>
      <c r="B5" s="115" t="s">
        <v>624</v>
      </c>
      <c r="C5" s="8" t="s">
        <v>542</v>
      </c>
      <c r="D5" s="62" t="s">
        <v>474</v>
      </c>
      <c r="E5" s="74">
        <v>5000</v>
      </c>
      <c r="F5" s="116" t="s">
        <v>3</v>
      </c>
      <c r="K5" s="293" t="s">
        <v>644</v>
      </c>
    </row>
    <row r="6" spans="1:11" ht="16.5" x14ac:dyDescent="0.3">
      <c r="A6" s="105">
        <v>4</v>
      </c>
      <c r="B6" s="115" t="s">
        <v>630</v>
      </c>
      <c r="C6" s="8" t="s">
        <v>542</v>
      </c>
      <c r="D6" s="62" t="s">
        <v>474</v>
      </c>
      <c r="E6" s="74">
        <v>10000</v>
      </c>
      <c r="F6" s="116" t="s">
        <v>3</v>
      </c>
    </row>
    <row r="7" spans="1:11" ht="16.5" x14ac:dyDescent="0.3">
      <c r="A7" s="105">
        <v>5</v>
      </c>
      <c r="B7" s="115" t="s">
        <v>650</v>
      </c>
      <c r="C7" s="8" t="s">
        <v>542</v>
      </c>
      <c r="D7" s="62" t="s">
        <v>474</v>
      </c>
      <c r="E7" s="74">
        <v>10000</v>
      </c>
      <c r="F7" s="116" t="s">
        <v>3</v>
      </c>
    </row>
    <row r="8" spans="1:11" ht="15.75" x14ac:dyDescent="0.25">
      <c r="A8" s="409" t="s">
        <v>543</v>
      </c>
      <c r="B8" s="409"/>
      <c r="C8" s="409"/>
      <c r="D8" s="409"/>
      <c r="E8" s="151">
        <f>SUM(E3:E7)</f>
        <v>60000</v>
      </c>
      <c r="F8" s="226"/>
      <c r="J8" s="293" t="s">
        <v>672</v>
      </c>
    </row>
    <row r="10" spans="1:11" ht="16.5" x14ac:dyDescent="0.3">
      <c r="A10" s="408" t="s">
        <v>682</v>
      </c>
      <c r="B10" s="408"/>
      <c r="C10" s="408"/>
      <c r="D10" s="408"/>
      <c r="E10" s="408"/>
      <c r="F10" s="408"/>
    </row>
    <row r="11" spans="1:11" x14ac:dyDescent="0.25">
      <c r="A11" s="309" t="s">
        <v>680</v>
      </c>
      <c r="B11" s="309" t="s">
        <v>443</v>
      </c>
      <c r="C11" s="309" t="s">
        <v>681</v>
      </c>
      <c r="D11" s="309" t="s">
        <v>445</v>
      </c>
      <c r="E11" s="309" t="s">
        <v>353</v>
      </c>
      <c r="F11" s="309" t="s">
        <v>683</v>
      </c>
    </row>
    <row r="12" spans="1:11" x14ac:dyDescent="0.25">
      <c r="A12" s="229">
        <v>1</v>
      </c>
      <c r="B12" s="311">
        <v>42479</v>
      </c>
      <c r="C12" s="226" t="s">
        <v>482</v>
      </c>
      <c r="D12" s="226" t="s">
        <v>454</v>
      </c>
      <c r="E12" s="227">
        <v>18000</v>
      </c>
      <c r="F12" s="226" t="s">
        <v>48</v>
      </c>
    </row>
    <row r="13" spans="1:11" x14ac:dyDescent="0.25">
      <c r="A13" s="229">
        <v>2</v>
      </c>
      <c r="B13" s="311">
        <v>42506</v>
      </c>
      <c r="C13" s="226" t="s">
        <v>482</v>
      </c>
      <c r="D13" s="226" t="s">
        <v>516</v>
      </c>
      <c r="E13" s="227">
        <v>50000</v>
      </c>
      <c r="F13" s="226" t="s">
        <v>406</v>
      </c>
    </row>
    <row r="14" spans="1:11" x14ac:dyDescent="0.25">
      <c r="A14" s="229">
        <v>3</v>
      </c>
      <c r="B14" s="311">
        <v>42531</v>
      </c>
      <c r="C14" s="226" t="s">
        <v>482</v>
      </c>
      <c r="D14" s="226" t="s">
        <v>516</v>
      </c>
      <c r="E14" s="227">
        <v>30000</v>
      </c>
      <c r="F14" s="265" t="s">
        <v>3</v>
      </c>
    </row>
    <row r="15" spans="1:11" x14ac:dyDescent="0.25">
      <c r="A15" s="229">
        <v>4</v>
      </c>
      <c r="B15" s="311">
        <v>42550</v>
      </c>
      <c r="C15" s="265" t="s">
        <v>482</v>
      </c>
      <c r="D15" s="265" t="s">
        <v>516</v>
      </c>
      <c r="E15" s="227">
        <v>50000</v>
      </c>
      <c r="F15" s="265" t="s">
        <v>3</v>
      </c>
    </row>
    <row r="16" spans="1:11" x14ac:dyDescent="0.25">
      <c r="A16" s="229">
        <v>5</v>
      </c>
      <c r="B16" s="311">
        <v>42562</v>
      </c>
      <c r="C16" s="265" t="s">
        <v>482</v>
      </c>
      <c r="D16" s="265" t="s">
        <v>516</v>
      </c>
      <c r="E16" s="227">
        <v>10000</v>
      </c>
      <c r="F16" s="265" t="s">
        <v>3</v>
      </c>
    </row>
    <row r="17" spans="1:6" ht="15.75" x14ac:dyDescent="0.25">
      <c r="A17" s="409" t="s">
        <v>543</v>
      </c>
      <c r="B17" s="409"/>
      <c r="C17" s="409"/>
      <c r="D17" s="409"/>
      <c r="E17" s="151">
        <f>SUM(E12:E16)</f>
        <v>158000</v>
      </c>
      <c r="F17" s="226"/>
    </row>
    <row r="19" spans="1:6" ht="18.75" x14ac:dyDescent="0.3">
      <c r="D19" s="312" t="s">
        <v>543</v>
      </c>
      <c r="E19" s="252">
        <f>E8+E17</f>
        <v>218000</v>
      </c>
    </row>
  </sheetData>
  <mergeCells count="4">
    <mergeCell ref="A1:F1"/>
    <mergeCell ref="A8:D8"/>
    <mergeCell ref="A17:D17"/>
    <mergeCell ref="A10:F10"/>
  </mergeCells>
  <hyperlinks>
    <hyperlink ref="K5" location="Sheet5!A1" display="Back"/>
    <hyperlink ref="J8" location="Shehbaz!A1" display="Top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J20" sqref="J20"/>
    </sheetView>
  </sheetViews>
  <sheetFormatPr defaultRowHeight="15" x14ac:dyDescent="0.25"/>
  <cols>
    <col min="2" max="2" width="17.140625" customWidth="1"/>
  </cols>
  <sheetData>
    <row r="1" spans="1:11" x14ac:dyDescent="0.25">
      <c r="A1" s="390" t="s">
        <v>572</v>
      </c>
      <c r="B1" s="390"/>
      <c r="C1" s="390"/>
      <c r="D1" s="390"/>
      <c r="E1" s="390"/>
      <c r="F1" s="390"/>
    </row>
    <row r="2" spans="1:11" ht="16.5" x14ac:dyDescent="0.3">
      <c r="A2" s="105">
        <v>1</v>
      </c>
      <c r="B2" s="115" t="s">
        <v>519</v>
      </c>
      <c r="C2" s="8" t="s">
        <v>548</v>
      </c>
      <c r="D2" s="62" t="s">
        <v>546</v>
      </c>
      <c r="E2" s="63">
        <v>4000</v>
      </c>
      <c r="F2" s="116" t="s">
        <v>92</v>
      </c>
    </row>
    <row r="3" spans="1:11" ht="16.5" x14ac:dyDescent="0.3">
      <c r="A3" s="105"/>
      <c r="B3" s="115"/>
      <c r="C3" s="8"/>
      <c r="D3" s="62"/>
      <c r="E3" s="63"/>
      <c r="F3" s="116"/>
    </row>
    <row r="4" spans="1:11" ht="16.5" x14ac:dyDescent="0.3">
      <c r="A4" s="105"/>
      <c r="B4" s="115"/>
      <c r="C4" s="8"/>
      <c r="D4" s="62"/>
      <c r="E4" s="74"/>
      <c r="F4" s="116"/>
      <c r="K4" s="293" t="s">
        <v>644</v>
      </c>
    </row>
    <row r="5" spans="1:11" ht="16.5" x14ac:dyDescent="0.3">
      <c r="A5" s="105"/>
      <c r="B5" s="115"/>
      <c r="C5" s="8"/>
      <c r="D5" s="62"/>
      <c r="E5" s="74"/>
      <c r="F5" s="116"/>
    </row>
    <row r="6" spans="1:11" ht="16.5" x14ac:dyDescent="0.3">
      <c r="A6" s="105"/>
      <c r="B6" s="115"/>
      <c r="C6" s="8"/>
      <c r="D6" s="62"/>
      <c r="E6" s="63"/>
      <c r="F6" s="116"/>
    </row>
    <row r="7" spans="1:11" ht="16.5" x14ac:dyDescent="0.3">
      <c r="A7" s="105"/>
      <c r="B7" s="115"/>
      <c r="C7" s="8"/>
      <c r="D7" s="62"/>
      <c r="E7" s="63"/>
      <c r="F7" s="116"/>
    </row>
    <row r="8" spans="1:11" ht="16.5" x14ac:dyDescent="0.3">
      <c r="A8" s="105"/>
      <c r="B8" s="115"/>
      <c r="C8" s="8"/>
      <c r="D8" s="62"/>
      <c r="E8" s="63"/>
      <c r="F8" s="116"/>
    </row>
    <row r="9" spans="1:11" ht="16.5" x14ac:dyDescent="0.3">
      <c r="A9" s="105"/>
      <c r="B9" s="115"/>
      <c r="C9" s="8"/>
      <c r="D9" s="62"/>
      <c r="E9" s="63"/>
      <c r="F9" s="116"/>
    </row>
    <row r="10" spans="1:11" ht="16.5" x14ac:dyDescent="0.3">
      <c r="A10" s="105"/>
      <c r="B10" s="115"/>
      <c r="C10" s="8"/>
      <c r="D10" s="62"/>
      <c r="E10" s="63"/>
      <c r="F10" s="116"/>
    </row>
    <row r="11" spans="1:11" ht="16.5" x14ac:dyDescent="0.3">
      <c r="A11" s="105"/>
      <c r="B11" s="115"/>
      <c r="C11" s="8"/>
      <c r="D11" s="62"/>
      <c r="E11" s="63"/>
      <c r="F11" s="116"/>
    </row>
    <row r="12" spans="1:11" ht="16.5" x14ac:dyDescent="0.3">
      <c r="A12" s="105"/>
      <c r="B12" s="115"/>
      <c r="C12" s="8"/>
      <c r="D12" s="62"/>
      <c r="E12" s="63"/>
      <c r="F12" s="8"/>
    </row>
    <row r="13" spans="1:11" ht="16.5" x14ac:dyDescent="0.3">
      <c r="A13" s="229"/>
      <c r="B13" s="115"/>
      <c r="C13" s="8"/>
      <c r="D13" s="62"/>
      <c r="E13" s="226"/>
      <c r="F13" s="226"/>
    </row>
    <row r="14" spans="1:11" ht="16.5" x14ac:dyDescent="0.3">
      <c r="A14" s="229"/>
      <c r="B14" s="115"/>
      <c r="C14" s="8"/>
      <c r="D14" s="62"/>
      <c r="E14" s="63"/>
      <c r="F14" s="226"/>
    </row>
    <row r="15" spans="1:11" ht="16.5" x14ac:dyDescent="0.3">
      <c r="A15" s="229"/>
      <c r="B15" s="115"/>
      <c r="C15" s="8"/>
      <c r="D15" s="62"/>
      <c r="E15" s="63"/>
      <c r="F15" s="226"/>
    </row>
    <row r="16" spans="1:11" ht="16.5" x14ac:dyDescent="0.3">
      <c r="A16" s="229"/>
      <c r="B16" s="115"/>
      <c r="C16" s="8"/>
      <c r="D16" s="62"/>
      <c r="E16" s="63"/>
      <c r="F16" s="226"/>
    </row>
    <row r="17" spans="1:10" ht="16.5" x14ac:dyDescent="0.3">
      <c r="A17" s="229"/>
      <c r="B17" s="115"/>
      <c r="C17" s="8"/>
      <c r="D17" s="62"/>
      <c r="E17" s="63"/>
      <c r="F17" s="226"/>
    </row>
    <row r="18" spans="1:10" ht="16.5" x14ac:dyDescent="0.3">
      <c r="A18" s="229"/>
      <c r="B18" s="115"/>
      <c r="C18" s="8"/>
      <c r="D18" s="62"/>
      <c r="E18" s="63"/>
      <c r="F18" s="226"/>
    </row>
    <row r="19" spans="1:10" ht="16.5" x14ac:dyDescent="0.3">
      <c r="A19" s="229"/>
      <c r="B19" s="115"/>
      <c r="C19" s="8"/>
      <c r="D19" s="62"/>
      <c r="E19" s="63"/>
      <c r="F19" s="226"/>
    </row>
    <row r="20" spans="1:10" ht="15.75" x14ac:dyDescent="0.25">
      <c r="A20" s="405" t="s">
        <v>543</v>
      </c>
      <c r="B20" s="406"/>
      <c r="C20" s="406"/>
      <c r="D20" s="407"/>
      <c r="E20" s="151">
        <f>SUM(E2:E19)</f>
        <v>4000</v>
      </c>
      <c r="F20" s="226"/>
      <c r="J20" s="293" t="s">
        <v>672</v>
      </c>
    </row>
  </sheetData>
  <mergeCells count="2">
    <mergeCell ref="A1:F1"/>
    <mergeCell ref="A20:D20"/>
  </mergeCells>
  <hyperlinks>
    <hyperlink ref="K4" location="Sheet5!A1" display="Back"/>
    <hyperlink ref="J20" location="Shehbaz!A1" display="Top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J19" sqref="J19"/>
    </sheetView>
  </sheetViews>
  <sheetFormatPr defaultRowHeight="15" x14ac:dyDescent="0.25"/>
  <cols>
    <col min="2" max="2" width="14.5703125" customWidth="1"/>
  </cols>
  <sheetData>
    <row r="1" spans="1:11" x14ac:dyDescent="0.25">
      <c r="A1" s="390" t="s">
        <v>573</v>
      </c>
      <c r="B1" s="390"/>
      <c r="C1" s="390"/>
      <c r="D1" s="390"/>
      <c r="E1" s="390"/>
      <c r="F1" s="390"/>
    </row>
    <row r="2" spans="1:11" ht="16.5" x14ac:dyDescent="0.3">
      <c r="A2" s="105">
        <v>1</v>
      </c>
      <c r="B2" s="115" t="s">
        <v>566</v>
      </c>
      <c r="C2" s="8" t="s">
        <v>573</v>
      </c>
      <c r="D2" s="62" t="s">
        <v>417</v>
      </c>
      <c r="E2" s="63">
        <v>30000</v>
      </c>
      <c r="F2" s="116" t="s">
        <v>3</v>
      </c>
    </row>
    <row r="3" spans="1:11" ht="16.5" x14ac:dyDescent="0.3">
      <c r="A3" s="105"/>
      <c r="B3" s="115"/>
      <c r="C3" s="8"/>
      <c r="D3" s="62"/>
      <c r="E3" s="63"/>
      <c r="F3" s="116"/>
      <c r="K3" s="293" t="s">
        <v>644</v>
      </c>
    </row>
    <row r="4" spans="1:11" ht="16.5" x14ac:dyDescent="0.3">
      <c r="A4" s="105"/>
      <c r="B4" s="115"/>
      <c r="C4" s="8"/>
      <c r="D4" s="62"/>
      <c r="E4" s="74"/>
      <c r="F4" s="116"/>
    </row>
    <row r="5" spans="1:11" ht="16.5" x14ac:dyDescent="0.3">
      <c r="A5" s="105"/>
      <c r="B5" s="115"/>
      <c r="C5" s="8"/>
      <c r="D5" s="62"/>
      <c r="E5" s="74"/>
      <c r="F5" s="116"/>
    </row>
    <row r="6" spans="1:11" ht="16.5" x14ac:dyDescent="0.3">
      <c r="A6" s="105"/>
      <c r="B6" s="115"/>
      <c r="C6" s="8"/>
      <c r="D6" s="62"/>
      <c r="E6" s="63"/>
      <c r="F6" s="116"/>
    </row>
    <row r="7" spans="1:11" ht="16.5" x14ac:dyDescent="0.3">
      <c r="A7" s="105"/>
      <c r="B7" s="115"/>
      <c r="C7" s="8"/>
      <c r="D7" s="62"/>
      <c r="E7" s="63"/>
      <c r="F7" s="116"/>
    </row>
    <row r="8" spans="1:11" ht="16.5" x14ac:dyDescent="0.3">
      <c r="A8" s="105"/>
      <c r="B8" s="115"/>
      <c r="C8" s="8"/>
      <c r="D8" s="62"/>
      <c r="E8" s="63"/>
      <c r="F8" s="116"/>
    </row>
    <row r="9" spans="1:11" ht="16.5" x14ac:dyDescent="0.3">
      <c r="A9" s="105"/>
      <c r="B9" s="115"/>
      <c r="C9" s="8"/>
      <c r="D9" s="62"/>
      <c r="E9" s="63"/>
      <c r="F9" s="116"/>
    </row>
    <row r="10" spans="1:11" ht="16.5" x14ac:dyDescent="0.3">
      <c r="A10" s="105"/>
      <c r="B10" s="115"/>
      <c r="C10" s="8"/>
      <c r="D10" s="62"/>
      <c r="E10" s="63"/>
      <c r="F10" s="116"/>
    </row>
    <row r="11" spans="1:11" ht="16.5" x14ac:dyDescent="0.3">
      <c r="A11" s="105"/>
      <c r="B11" s="115"/>
      <c r="C11" s="8"/>
      <c r="D11" s="62"/>
      <c r="E11" s="63"/>
      <c r="F11" s="116"/>
    </row>
    <row r="12" spans="1:11" ht="16.5" x14ac:dyDescent="0.3">
      <c r="A12" s="105"/>
      <c r="B12" s="115"/>
      <c r="C12" s="8"/>
      <c r="D12" s="62"/>
      <c r="E12" s="63"/>
      <c r="F12" s="8"/>
    </row>
    <row r="13" spans="1:11" ht="16.5" x14ac:dyDescent="0.3">
      <c r="A13" s="229"/>
      <c r="B13" s="115"/>
      <c r="C13" s="8"/>
      <c r="D13" s="62"/>
      <c r="E13" s="226"/>
      <c r="F13" s="226"/>
    </row>
    <row r="14" spans="1:11" ht="16.5" x14ac:dyDescent="0.3">
      <c r="A14" s="229"/>
      <c r="B14" s="115"/>
      <c r="C14" s="8"/>
      <c r="D14" s="62"/>
      <c r="E14" s="63"/>
      <c r="F14" s="226"/>
    </row>
    <row r="15" spans="1:11" ht="16.5" x14ac:dyDescent="0.3">
      <c r="A15" s="229"/>
      <c r="B15" s="115"/>
      <c r="C15" s="8"/>
      <c r="D15" s="62"/>
      <c r="E15" s="63"/>
      <c r="F15" s="226"/>
    </row>
    <row r="16" spans="1:11" ht="16.5" x14ac:dyDescent="0.3">
      <c r="A16" s="229"/>
      <c r="B16" s="115"/>
      <c r="C16" s="8"/>
      <c r="D16" s="62"/>
      <c r="E16" s="63"/>
      <c r="F16" s="226"/>
    </row>
    <row r="17" spans="1:10" ht="16.5" x14ac:dyDescent="0.3">
      <c r="A17" s="229"/>
      <c r="B17" s="115"/>
      <c r="C17" s="8"/>
      <c r="D17" s="62"/>
      <c r="E17" s="63"/>
      <c r="F17" s="226"/>
    </row>
    <row r="18" spans="1:10" ht="16.5" x14ac:dyDescent="0.3">
      <c r="A18" s="229"/>
      <c r="B18" s="115"/>
      <c r="C18" s="8"/>
      <c r="D18" s="62"/>
      <c r="E18" s="63"/>
      <c r="F18" s="226"/>
    </row>
    <row r="19" spans="1:10" ht="16.5" x14ac:dyDescent="0.3">
      <c r="A19" s="229"/>
      <c r="B19" s="115"/>
      <c r="C19" s="8"/>
      <c r="D19" s="62"/>
      <c r="E19" s="63"/>
      <c r="F19" s="226"/>
      <c r="J19" s="293" t="s">
        <v>672</v>
      </c>
    </row>
    <row r="20" spans="1:10" ht="15.75" x14ac:dyDescent="0.25">
      <c r="A20" s="405" t="s">
        <v>543</v>
      </c>
      <c r="B20" s="406"/>
      <c r="C20" s="406"/>
      <c r="D20" s="407"/>
      <c r="E20" s="151">
        <f>SUM(E2:E19)</f>
        <v>30000</v>
      </c>
      <c r="F20" s="226"/>
    </row>
  </sheetData>
  <mergeCells count="2">
    <mergeCell ref="A1:F1"/>
    <mergeCell ref="A20:D20"/>
  </mergeCells>
  <hyperlinks>
    <hyperlink ref="K3" location="Sheet5!A1" display="Back"/>
    <hyperlink ref="J19" location="Shehbaz!A1" display="Top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K19" sqref="K19"/>
    </sheetView>
  </sheetViews>
  <sheetFormatPr defaultRowHeight="15" x14ac:dyDescent="0.25"/>
  <sheetData>
    <row r="3" spans="1:11" x14ac:dyDescent="0.25">
      <c r="A3" s="390" t="s">
        <v>502</v>
      </c>
      <c r="B3" s="390"/>
      <c r="C3" s="390"/>
      <c r="D3" s="390"/>
      <c r="E3" s="390"/>
      <c r="F3" s="390"/>
      <c r="G3" s="390"/>
      <c r="H3" s="390"/>
    </row>
    <row r="4" spans="1:11" ht="16.5" x14ac:dyDescent="0.3">
      <c r="A4" s="105">
        <v>1</v>
      </c>
      <c r="B4" s="115" t="s">
        <v>500</v>
      </c>
      <c r="C4" s="8" t="s">
        <v>503</v>
      </c>
      <c r="D4" s="62" t="s">
        <v>414</v>
      </c>
      <c r="E4" s="63">
        <v>10000</v>
      </c>
      <c r="F4" s="63">
        <v>10000</v>
      </c>
      <c r="G4" s="63"/>
      <c r="H4" s="116" t="s">
        <v>3</v>
      </c>
    </row>
    <row r="5" spans="1:11" ht="16.5" x14ac:dyDescent="0.3">
      <c r="A5" s="105">
        <v>2</v>
      </c>
      <c r="B5" s="115" t="s">
        <v>419</v>
      </c>
      <c r="C5" s="8" t="s">
        <v>401</v>
      </c>
      <c r="D5" s="62" t="s">
        <v>414</v>
      </c>
      <c r="E5" s="63">
        <v>3500</v>
      </c>
      <c r="F5" s="126">
        <f t="shared" ref="F5" si="0">F4+E5</f>
        <v>13500</v>
      </c>
      <c r="G5" s="63"/>
      <c r="H5" s="116" t="s">
        <v>3</v>
      </c>
      <c r="K5" s="293" t="s">
        <v>644</v>
      </c>
    </row>
    <row r="6" spans="1:11" ht="16.5" x14ac:dyDescent="0.3">
      <c r="A6" s="105"/>
      <c r="B6" s="115"/>
      <c r="C6" s="8"/>
      <c r="D6" s="62"/>
      <c r="E6" s="74"/>
      <c r="F6" s="126"/>
      <c r="G6" s="74"/>
      <c r="H6" s="116"/>
    </row>
    <row r="7" spans="1:11" ht="16.5" x14ac:dyDescent="0.3">
      <c r="A7" s="105"/>
      <c r="B7" s="115"/>
      <c r="C7" s="8"/>
      <c r="D7" s="62"/>
      <c r="E7" s="74"/>
      <c r="F7" s="126"/>
      <c r="G7" s="74"/>
      <c r="H7" s="116"/>
    </row>
    <row r="8" spans="1:11" ht="16.5" x14ac:dyDescent="0.3">
      <c r="A8" s="105"/>
      <c r="B8" s="115"/>
      <c r="C8" s="8"/>
      <c r="D8" s="62"/>
      <c r="E8" s="63"/>
      <c r="F8" s="126"/>
      <c r="G8" s="63"/>
      <c r="H8" s="116"/>
    </row>
    <row r="9" spans="1:11" ht="16.5" x14ac:dyDescent="0.3">
      <c r="A9" s="105"/>
      <c r="B9" s="115"/>
      <c r="C9" s="8"/>
      <c r="D9" s="62"/>
      <c r="E9" s="63"/>
      <c r="F9" s="126"/>
      <c r="G9" s="63"/>
      <c r="H9" s="116"/>
    </row>
    <row r="10" spans="1:11" ht="16.5" x14ac:dyDescent="0.3">
      <c r="A10" s="105"/>
      <c r="B10" s="115"/>
      <c r="C10" s="8"/>
      <c r="D10" s="62"/>
      <c r="E10" s="63"/>
      <c r="F10" s="126"/>
      <c r="G10" s="63"/>
      <c r="H10" s="116"/>
    </row>
    <row r="11" spans="1:11" ht="16.5" x14ac:dyDescent="0.3">
      <c r="A11" s="105"/>
      <c r="B11" s="115"/>
      <c r="C11" s="8"/>
      <c r="D11" s="62"/>
      <c r="E11" s="63"/>
      <c r="F11" s="126"/>
      <c r="G11" s="63"/>
      <c r="H11" s="116"/>
    </row>
    <row r="12" spans="1:11" ht="16.5" x14ac:dyDescent="0.3">
      <c r="A12" s="105"/>
      <c r="B12" s="115"/>
      <c r="C12" s="8"/>
      <c r="D12" s="62"/>
      <c r="E12" s="63"/>
      <c r="F12" s="126"/>
      <c r="G12" s="63"/>
      <c r="H12" s="116"/>
    </row>
    <row r="13" spans="1:11" ht="16.5" x14ac:dyDescent="0.3">
      <c r="A13" s="105"/>
      <c r="B13" s="115"/>
      <c r="C13" s="8"/>
      <c r="D13" s="62"/>
      <c r="E13" s="63"/>
      <c r="F13" s="126"/>
      <c r="G13" s="63"/>
      <c r="H13" s="116"/>
    </row>
    <row r="14" spans="1:11" ht="16.5" x14ac:dyDescent="0.3">
      <c r="A14" s="105"/>
      <c r="B14" s="115"/>
      <c r="C14" s="8"/>
      <c r="D14" s="62"/>
      <c r="E14" s="63"/>
      <c r="F14" s="126"/>
      <c r="G14" s="226"/>
      <c r="H14" s="8"/>
    </row>
    <row r="15" spans="1:11" ht="16.5" x14ac:dyDescent="0.3">
      <c r="A15" s="229"/>
      <c r="B15" s="115"/>
      <c r="C15" s="8"/>
      <c r="D15" s="62"/>
      <c r="E15" s="226"/>
      <c r="F15" s="126"/>
      <c r="G15" s="226"/>
      <c r="H15" s="226"/>
    </row>
    <row r="16" spans="1:11" ht="16.5" x14ac:dyDescent="0.3">
      <c r="A16" s="239"/>
      <c r="B16" s="115"/>
      <c r="C16" s="8"/>
      <c r="D16" s="62"/>
      <c r="E16" s="240"/>
      <c r="F16" s="126"/>
      <c r="G16" s="5"/>
      <c r="H16" s="226"/>
    </row>
    <row r="17" spans="1:11" ht="16.5" x14ac:dyDescent="0.3">
      <c r="A17" s="239"/>
      <c r="B17" s="115"/>
      <c r="C17" s="8"/>
      <c r="D17" s="62"/>
      <c r="E17" s="220"/>
      <c r="F17" s="248"/>
      <c r="G17" s="5"/>
      <c r="H17" s="249"/>
    </row>
    <row r="18" spans="1:11" ht="16.5" x14ac:dyDescent="0.3">
      <c r="A18" s="239"/>
      <c r="B18" s="115"/>
      <c r="C18" s="8"/>
      <c r="D18" s="62"/>
      <c r="E18" s="63"/>
      <c r="F18" s="126"/>
      <c r="G18" s="226"/>
      <c r="H18" s="226"/>
    </row>
    <row r="19" spans="1:11" ht="16.5" x14ac:dyDescent="0.3">
      <c r="A19" s="239"/>
      <c r="B19" s="115"/>
      <c r="C19" s="8"/>
      <c r="D19" s="62"/>
      <c r="E19" s="220"/>
      <c r="F19" s="126"/>
      <c r="G19" s="5"/>
      <c r="H19" s="226"/>
      <c r="K19" s="293" t="s">
        <v>672</v>
      </c>
    </row>
  </sheetData>
  <mergeCells count="1">
    <mergeCell ref="A3:H3"/>
  </mergeCells>
  <hyperlinks>
    <hyperlink ref="K5" location="Sheet5!A1" display="Back"/>
    <hyperlink ref="K19" location="Shehbaz!A1" display="Top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workbookViewId="0">
      <selection activeCell="I3" sqref="I3"/>
    </sheetView>
  </sheetViews>
  <sheetFormatPr defaultRowHeight="15" x14ac:dyDescent="0.25"/>
  <cols>
    <col min="2" max="2" width="14.7109375" customWidth="1"/>
    <col min="3" max="3" width="12.140625" customWidth="1"/>
    <col min="4" max="4" width="17.85546875" bestFit="1" customWidth="1"/>
    <col min="5" max="5" width="12.7109375" customWidth="1"/>
  </cols>
  <sheetData>
    <row r="2" spans="1:9" x14ac:dyDescent="0.25">
      <c r="A2" s="390" t="s">
        <v>635</v>
      </c>
      <c r="B2" s="390"/>
      <c r="C2" s="390"/>
      <c r="D2" s="390"/>
      <c r="E2" s="390"/>
      <c r="F2" s="390"/>
    </row>
    <row r="3" spans="1:9" ht="16.5" x14ac:dyDescent="0.3">
      <c r="A3" s="105">
        <v>1</v>
      </c>
      <c r="B3" s="115" t="s">
        <v>637</v>
      </c>
      <c r="C3" s="8" t="s">
        <v>636</v>
      </c>
      <c r="D3" s="62" t="s">
        <v>463</v>
      </c>
      <c r="E3" s="63">
        <v>50000</v>
      </c>
      <c r="F3" s="116" t="s">
        <v>48</v>
      </c>
      <c r="I3" s="293" t="s">
        <v>644</v>
      </c>
    </row>
    <row r="4" spans="1:9" ht="16.5" x14ac:dyDescent="0.3">
      <c r="A4" s="105">
        <v>2</v>
      </c>
      <c r="B4" s="115" t="s">
        <v>638</v>
      </c>
      <c r="C4" s="8" t="s">
        <v>636</v>
      </c>
      <c r="D4" s="62" t="s">
        <v>463</v>
      </c>
      <c r="E4" s="63">
        <v>15000</v>
      </c>
      <c r="F4" s="116" t="s">
        <v>48</v>
      </c>
    </row>
    <row r="5" spans="1:9" ht="16.5" x14ac:dyDescent="0.3">
      <c r="A5" s="105">
        <v>3</v>
      </c>
      <c r="B5" s="115" t="s">
        <v>639</v>
      </c>
      <c r="C5" s="8" t="s">
        <v>636</v>
      </c>
      <c r="D5" s="62" t="s">
        <v>463</v>
      </c>
      <c r="E5" s="74">
        <v>40000</v>
      </c>
      <c r="F5" s="116" t="s">
        <v>48</v>
      </c>
    </row>
    <row r="6" spans="1:9" ht="16.5" x14ac:dyDescent="0.3">
      <c r="A6" s="105">
        <v>4</v>
      </c>
      <c r="B6" s="115" t="s">
        <v>649</v>
      </c>
      <c r="C6" s="8" t="s">
        <v>636</v>
      </c>
      <c r="D6" s="62" t="s">
        <v>463</v>
      </c>
      <c r="E6" s="74">
        <v>20000</v>
      </c>
      <c r="F6" s="116" t="s">
        <v>48</v>
      </c>
    </row>
    <row r="7" spans="1:9" ht="16.5" x14ac:dyDescent="0.3">
      <c r="A7" s="105">
        <v>5</v>
      </c>
      <c r="B7" s="115" t="s">
        <v>655</v>
      </c>
      <c r="C7" s="8" t="s">
        <v>636</v>
      </c>
      <c r="D7" s="62" t="s">
        <v>463</v>
      </c>
      <c r="E7" s="74">
        <v>20000</v>
      </c>
      <c r="F7" s="116" t="s">
        <v>48</v>
      </c>
    </row>
    <row r="8" spans="1:9" ht="16.5" x14ac:dyDescent="0.3">
      <c r="A8" s="105">
        <v>6</v>
      </c>
      <c r="B8" s="115" t="s">
        <v>666</v>
      </c>
      <c r="C8" s="8" t="s">
        <v>636</v>
      </c>
      <c r="D8" s="62" t="s">
        <v>463</v>
      </c>
      <c r="E8" s="63">
        <v>20000</v>
      </c>
      <c r="F8" s="116" t="s">
        <v>48</v>
      </c>
    </row>
    <row r="9" spans="1:9" ht="16.5" x14ac:dyDescent="0.3">
      <c r="A9" s="105">
        <v>7</v>
      </c>
      <c r="B9" s="115" t="s">
        <v>684</v>
      </c>
      <c r="C9" s="8" t="s">
        <v>636</v>
      </c>
      <c r="D9" s="62" t="s">
        <v>463</v>
      </c>
      <c r="E9" s="63">
        <v>10000</v>
      </c>
      <c r="F9" s="116" t="s">
        <v>48</v>
      </c>
    </row>
    <row r="10" spans="1:9" ht="16.5" x14ac:dyDescent="0.3">
      <c r="A10" s="105"/>
      <c r="B10" s="115"/>
      <c r="C10" s="8"/>
      <c r="D10" s="62"/>
      <c r="E10" s="63"/>
      <c r="F10" s="116"/>
    </row>
    <row r="11" spans="1:9" ht="16.5" x14ac:dyDescent="0.3">
      <c r="A11" s="105"/>
      <c r="B11" s="115"/>
      <c r="C11" s="8"/>
      <c r="D11" s="62"/>
      <c r="E11" s="63"/>
      <c r="F11" s="116"/>
    </row>
    <row r="12" spans="1:9" ht="16.5" x14ac:dyDescent="0.3">
      <c r="A12" s="105"/>
      <c r="B12" s="115"/>
      <c r="C12" s="8"/>
      <c r="D12" s="62"/>
      <c r="E12" s="63"/>
      <c r="F12" s="116"/>
    </row>
    <row r="13" spans="1:9" ht="16.5" x14ac:dyDescent="0.3">
      <c r="A13" s="105"/>
      <c r="B13" s="115"/>
      <c r="C13" s="8"/>
      <c r="D13" s="62"/>
      <c r="E13" s="63"/>
      <c r="F13" s="8"/>
    </row>
    <row r="14" spans="1:9" ht="16.5" x14ac:dyDescent="0.3">
      <c r="A14" s="229"/>
      <c r="B14" s="115"/>
      <c r="C14" s="8"/>
      <c r="D14" s="62"/>
      <c r="E14" s="226"/>
      <c r="F14" s="226"/>
    </row>
    <row r="15" spans="1:9" ht="16.5" x14ac:dyDescent="0.3">
      <c r="A15" s="229"/>
      <c r="B15" s="115"/>
      <c r="C15" s="8"/>
      <c r="D15" s="62"/>
      <c r="E15" s="63"/>
      <c r="F15" s="226"/>
    </row>
    <row r="16" spans="1:9" ht="16.5" x14ac:dyDescent="0.3">
      <c r="A16" s="229"/>
      <c r="B16" s="115"/>
      <c r="C16" s="8"/>
      <c r="D16" s="62"/>
      <c r="E16" s="63"/>
      <c r="F16" s="226"/>
    </row>
    <row r="17" spans="1:9" ht="16.5" x14ac:dyDescent="0.3">
      <c r="A17" s="229"/>
      <c r="B17" s="115"/>
      <c r="C17" s="8"/>
      <c r="D17" s="62"/>
      <c r="E17" s="63"/>
      <c r="F17" s="226"/>
    </row>
    <row r="18" spans="1:9" ht="16.5" x14ac:dyDescent="0.3">
      <c r="A18" s="229"/>
      <c r="B18" s="115"/>
      <c r="C18" s="8"/>
      <c r="D18" s="62"/>
      <c r="E18" s="63"/>
      <c r="F18" s="226"/>
    </row>
    <row r="19" spans="1:9" ht="16.5" x14ac:dyDescent="0.3">
      <c r="A19" s="229"/>
      <c r="B19" s="115"/>
      <c r="C19" s="8"/>
      <c r="D19" s="62"/>
      <c r="E19" s="63"/>
      <c r="F19" s="226"/>
    </row>
    <row r="20" spans="1:9" ht="16.5" x14ac:dyDescent="0.3">
      <c r="A20" s="229"/>
      <c r="B20" s="115"/>
      <c r="C20" s="8"/>
      <c r="D20" s="62"/>
      <c r="E20" s="63"/>
      <c r="F20" s="226"/>
    </row>
    <row r="21" spans="1:9" ht="15.75" x14ac:dyDescent="0.25">
      <c r="A21" s="405" t="s">
        <v>543</v>
      </c>
      <c r="B21" s="406"/>
      <c r="C21" s="406"/>
      <c r="D21" s="407"/>
      <c r="E21" s="151">
        <f>SUM(E3:E20)</f>
        <v>175000</v>
      </c>
      <c r="F21" s="226"/>
    </row>
    <row r="22" spans="1:9" x14ac:dyDescent="0.25">
      <c r="I22" s="293" t="s">
        <v>672</v>
      </c>
    </row>
  </sheetData>
  <mergeCells count="2">
    <mergeCell ref="A2:F2"/>
    <mergeCell ref="A21:D21"/>
  </mergeCells>
  <hyperlinks>
    <hyperlink ref="I3" location="Sheet5!A1" display="Back"/>
    <hyperlink ref="I22" location="Shehbaz!A1" display="Top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workbookViewId="0">
      <pane ySplit="1" topLeftCell="A3" activePane="bottomLeft" state="frozen"/>
      <selection pane="bottomLeft" activeCell="J4" sqref="J4"/>
    </sheetView>
  </sheetViews>
  <sheetFormatPr defaultRowHeight="15" x14ac:dyDescent="0.25"/>
  <cols>
    <col min="1" max="1" width="12.42578125" bestFit="1" customWidth="1"/>
    <col min="2" max="2" width="14.7109375" customWidth="1"/>
    <col min="3" max="3" width="12.28515625" bestFit="1" customWidth="1"/>
    <col min="4" max="4" width="14.28515625" customWidth="1"/>
    <col min="5" max="5" width="10.85546875" bestFit="1" customWidth="1"/>
    <col min="6" max="6" width="10.7109375" customWidth="1"/>
    <col min="7" max="7" width="11.7109375" customWidth="1"/>
  </cols>
  <sheetData>
    <row r="2" spans="1:10" x14ac:dyDescent="0.25">
      <c r="A2" s="390" t="s">
        <v>595</v>
      </c>
      <c r="B2" s="390"/>
      <c r="C2" s="390"/>
      <c r="D2" s="390"/>
      <c r="E2" s="390"/>
      <c r="F2" s="390"/>
      <c r="G2" s="390"/>
    </row>
    <row r="3" spans="1:10" ht="16.5" x14ac:dyDescent="0.3">
      <c r="A3" s="105">
        <v>1</v>
      </c>
      <c r="B3" s="285">
        <v>42539</v>
      </c>
      <c r="C3" s="265" t="s">
        <v>597</v>
      </c>
      <c r="D3" s="62" t="s">
        <v>596</v>
      </c>
      <c r="E3" s="260">
        <v>10000</v>
      </c>
      <c r="F3" s="260"/>
      <c r="G3" s="105" t="s">
        <v>3</v>
      </c>
    </row>
    <row r="4" spans="1:10" ht="16.5" x14ac:dyDescent="0.3">
      <c r="A4" s="105">
        <v>2</v>
      </c>
      <c r="B4" s="285">
        <v>42576</v>
      </c>
      <c r="C4" s="265" t="s">
        <v>597</v>
      </c>
      <c r="D4" s="62" t="s">
        <v>596</v>
      </c>
      <c r="E4" s="270">
        <v>3000</v>
      </c>
      <c r="F4" s="265" t="s">
        <v>598</v>
      </c>
      <c r="G4" s="8"/>
      <c r="J4" s="293" t="s">
        <v>644</v>
      </c>
    </row>
    <row r="5" spans="1:10" ht="16.5" x14ac:dyDescent="0.3">
      <c r="A5" s="105">
        <v>3</v>
      </c>
      <c r="B5" s="285">
        <v>42581</v>
      </c>
      <c r="C5" s="265" t="s">
        <v>597</v>
      </c>
      <c r="D5" s="62" t="s">
        <v>596</v>
      </c>
      <c r="E5" s="270">
        <v>2000</v>
      </c>
      <c r="F5" s="265" t="s">
        <v>598</v>
      </c>
      <c r="G5" s="8" t="s">
        <v>421</v>
      </c>
    </row>
    <row r="6" spans="1:10" ht="16.5" x14ac:dyDescent="0.3">
      <c r="A6" s="105">
        <v>4</v>
      </c>
      <c r="B6" s="286">
        <v>42583</v>
      </c>
      <c r="C6" s="287" t="s">
        <v>597</v>
      </c>
      <c r="D6" s="62" t="s">
        <v>596</v>
      </c>
      <c r="E6" s="288">
        <v>10000</v>
      </c>
      <c r="F6" s="289" t="s">
        <v>598</v>
      </c>
      <c r="G6" s="8"/>
    </row>
    <row r="7" spans="1:10" ht="16.5" x14ac:dyDescent="0.3">
      <c r="A7" s="105">
        <v>5</v>
      </c>
      <c r="B7" s="286">
        <v>42585</v>
      </c>
      <c r="C7" s="265" t="s">
        <v>597</v>
      </c>
      <c r="D7" s="62" t="s">
        <v>596</v>
      </c>
      <c r="E7" s="270">
        <v>10000</v>
      </c>
      <c r="F7" s="265" t="s">
        <v>598</v>
      </c>
      <c r="G7" s="8"/>
    </row>
    <row r="8" spans="1:10" ht="16.5" x14ac:dyDescent="0.3">
      <c r="A8" s="105">
        <v>6</v>
      </c>
      <c r="B8" s="286">
        <v>42592</v>
      </c>
      <c r="C8" s="265" t="s">
        <v>597</v>
      </c>
      <c r="D8" s="62" t="s">
        <v>596</v>
      </c>
      <c r="E8" s="63">
        <v>5000</v>
      </c>
      <c r="F8" s="265" t="s">
        <v>598</v>
      </c>
      <c r="G8" s="8" t="s">
        <v>599</v>
      </c>
    </row>
    <row r="9" spans="1:10" ht="16.5" x14ac:dyDescent="0.3">
      <c r="A9" s="105">
        <v>7</v>
      </c>
      <c r="B9" s="286">
        <v>42601</v>
      </c>
      <c r="C9" s="265" t="s">
        <v>597</v>
      </c>
      <c r="D9" s="62" t="s">
        <v>596</v>
      </c>
      <c r="E9" s="63">
        <v>14000</v>
      </c>
      <c r="F9" s="63" t="s">
        <v>598</v>
      </c>
      <c r="G9" s="8"/>
      <c r="H9" t="s">
        <v>615</v>
      </c>
    </row>
    <row r="10" spans="1:10" ht="16.5" x14ac:dyDescent="0.3">
      <c r="A10" s="105">
        <v>8</v>
      </c>
      <c r="B10" s="286">
        <v>42605</v>
      </c>
      <c r="C10" s="265" t="s">
        <v>597</v>
      </c>
      <c r="D10" s="62" t="s">
        <v>596</v>
      </c>
      <c r="E10" s="63">
        <v>8000</v>
      </c>
      <c r="F10" s="63" t="s">
        <v>598</v>
      </c>
      <c r="G10" s="8" t="s">
        <v>599</v>
      </c>
    </row>
    <row r="11" spans="1:10" ht="16.5" x14ac:dyDescent="0.3">
      <c r="A11" s="105">
        <v>9</v>
      </c>
      <c r="B11" s="286">
        <v>42611</v>
      </c>
      <c r="C11" s="265" t="s">
        <v>597</v>
      </c>
      <c r="D11" s="62" t="s">
        <v>596</v>
      </c>
      <c r="E11" s="63">
        <v>5000</v>
      </c>
      <c r="F11" s="63" t="s">
        <v>598</v>
      </c>
      <c r="G11" s="116"/>
    </row>
    <row r="12" spans="1:10" ht="16.5" x14ac:dyDescent="0.3">
      <c r="A12" s="105">
        <v>10</v>
      </c>
      <c r="B12" s="286">
        <v>42613</v>
      </c>
      <c r="C12" s="265" t="s">
        <v>597</v>
      </c>
      <c r="D12" s="62" t="s">
        <v>596</v>
      </c>
      <c r="E12" s="63">
        <v>5000</v>
      </c>
      <c r="F12" s="63" t="s">
        <v>598</v>
      </c>
      <c r="G12" s="8"/>
    </row>
    <row r="13" spans="1:10" ht="16.5" x14ac:dyDescent="0.3">
      <c r="A13" s="105">
        <v>11</v>
      </c>
      <c r="B13" s="286">
        <v>42614</v>
      </c>
      <c r="C13" s="265" t="s">
        <v>597</v>
      </c>
      <c r="D13" s="62" t="s">
        <v>596</v>
      </c>
      <c r="E13" s="226">
        <v>10000</v>
      </c>
      <c r="F13" s="63" t="s">
        <v>598</v>
      </c>
      <c r="G13" s="226"/>
    </row>
    <row r="14" spans="1:10" ht="16.5" x14ac:dyDescent="0.3">
      <c r="A14" s="105">
        <v>12</v>
      </c>
      <c r="B14" s="286">
        <v>42621</v>
      </c>
      <c r="C14" s="265" t="s">
        <v>597</v>
      </c>
      <c r="D14" s="62" t="s">
        <v>596</v>
      </c>
      <c r="E14" s="63">
        <v>15000</v>
      </c>
      <c r="F14" s="63" t="s">
        <v>598</v>
      </c>
      <c r="G14" s="226"/>
    </row>
    <row r="15" spans="1:10" ht="16.5" x14ac:dyDescent="0.3">
      <c r="A15" s="229">
        <v>13</v>
      </c>
      <c r="B15" s="286">
        <v>42632</v>
      </c>
      <c r="C15" s="265" t="s">
        <v>597</v>
      </c>
      <c r="D15" s="62" t="s">
        <v>596</v>
      </c>
      <c r="E15" s="63">
        <v>5000</v>
      </c>
      <c r="F15" s="63" t="s">
        <v>598</v>
      </c>
      <c r="G15" s="226"/>
    </row>
    <row r="16" spans="1:10" ht="16.5" x14ac:dyDescent="0.3">
      <c r="A16" s="229">
        <v>14</v>
      </c>
      <c r="B16" s="286">
        <v>42633</v>
      </c>
      <c r="C16" s="265" t="s">
        <v>597</v>
      </c>
      <c r="D16" s="62" t="s">
        <v>596</v>
      </c>
      <c r="E16" s="63">
        <v>10000</v>
      </c>
      <c r="F16" s="63" t="s">
        <v>598</v>
      </c>
      <c r="G16" s="226"/>
    </row>
    <row r="17" spans="1:11" ht="16.5" x14ac:dyDescent="0.3">
      <c r="A17" s="229">
        <v>15</v>
      </c>
      <c r="B17" s="286">
        <v>42640</v>
      </c>
      <c r="C17" s="265" t="s">
        <v>597</v>
      </c>
      <c r="D17" s="62" t="s">
        <v>596</v>
      </c>
      <c r="E17" s="63">
        <v>10000</v>
      </c>
      <c r="F17" s="63" t="s">
        <v>598</v>
      </c>
      <c r="G17" s="226"/>
    </row>
    <row r="18" spans="1:11" ht="16.5" x14ac:dyDescent="0.3">
      <c r="A18" s="229">
        <v>16</v>
      </c>
      <c r="B18" s="286">
        <v>42644</v>
      </c>
      <c r="C18" s="265" t="s">
        <v>597</v>
      </c>
      <c r="D18" s="62" t="s">
        <v>596</v>
      </c>
      <c r="E18" s="63">
        <v>5000</v>
      </c>
      <c r="F18" s="63" t="s">
        <v>598</v>
      </c>
      <c r="G18" s="226"/>
    </row>
    <row r="19" spans="1:11" ht="16.5" x14ac:dyDescent="0.3">
      <c r="A19" s="229">
        <v>16</v>
      </c>
      <c r="B19" s="286">
        <v>42646</v>
      </c>
      <c r="C19" s="265" t="s">
        <v>597</v>
      </c>
      <c r="D19" s="62" t="s">
        <v>596</v>
      </c>
      <c r="E19" s="63">
        <v>15000</v>
      </c>
      <c r="F19" s="63" t="s">
        <v>598</v>
      </c>
      <c r="G19" s="226"/>
    </row>
    <row r="20" spans="1:11" ht="16.5" x14ac:dyDescent="0.3">
      <c r="A20" s="229">
        <v>17</v>
      </c>
      <c r="B20" s="286">
        <v>42657</v>
      </c>
      <c r="C20" s="265" t="s">
        <v>597</v>
      </c>
      <c r="D20" s="62" t="s">
        <v>596</v>
      </c>
      <c r="E20" s="63">
        <v>10000</v>
      </c>
      <c r="F20" s="63" t="s">
        <v>598</v>
      </c>
      <c r="G20" s="226"/>
    </row>
    <row r="21" spans="1:11" ht="16.5" x14ac:dyDescent="0.3">
      <c r="A21" s="229">
        <v>18</v>
      </c>
      <c r="B21" s="286">
        <v>42661</v>
      </c>
      <c r="C21" s="265" t="s">
        <v>597</v>
      </c>
      <c r="D21" s="62" t="s">
        <v>596</v>
      </c>
      <c r="E21" s="63">
        <v>5000</v>
      </c>
      <c r="F21" s="63" t="s">
        <v>598</v>
      </c>
      <c r="G21" s="226"/>
      <c r="J21" s="293" t="s">
        <v>672</v>
      </c>
    </row>
    <row r="22" spans="1:11" ht="16.5" x14ac:dyDescent="0.3">
      <c r="A22" s="229">
        <v>19</v>
      </c>
      <c r="B22" s="286">
        <v>42665</v>
      </c>
      <c r="C22" s="265" t="s">
        <v>597</v>
      </c>
      <c r="D22" s="62" t="s">
        <v>596</v>
      </c>
      <c r="E22" s="63">
        <v>3000</v>
      </c>
      <c r="F22" s="63" t="s">
        <v>598</v>
      </c>
      <c r="G22" s="226"/>
      <c r="J22" s="293"/>
    </row>
    <row r="23" spans="1:11" ht="16.5" x14ac:dyDescent="0.3">
      <c r="A23" s="229">
        <v>20</v>
      </c>
      <c r="B23" s="286">
        <v>42677</v>
      </c>
      <c r="C23" s="265" t="s">
        <v>597</v>
      </c>
      <c r="D23" s="62" t="s">
        <v>596</v>
      </c>
      <c r="E23" s="63">
        <v>3000</v>
      </c>
      <c r="F23" s="63" t="s">
        <v>598</v>
      </c>
      <c r="G23" s="226"/>
      <c r="J23" s="293"/>
    </row>
    <row r="24" spans="1:11" ht="16.5" x14ac:dyDescent="0.3">
      <c r="A24" s="229">
        <v>21</v>
      </c>
      <c r="B24" s="286">
        <v>42679</v>
      </c>
      <c r="C24" s="265" t="s">
        <v>597</v>
      </c>
      <c r="D24" s="62" t="s">
        <v>596</v>
      </c>
      <c r="E24" s="63">
        <v>5000</v>
      </c>
      <c r="F24" s="63" t="s">
        <v>598</v>
      </c>
      <c r="G24" s="226"/>
      <c r="J24" s="293"/>
    </row>
    <row r="25" spans="1:11" ht="16.5" x14ac:dyDescent="0.3">
      <c r="A25" s="229">
        <v>22</v>
      </c>
      <c r="B25" s="286">
        <v>42682</v>
      </c>
      <c r="C25" s="265" t="s">
        <v>597</v>
      </c>
      <c r="D25" s="62" t="s">
        <v>596</v>
      </c>
      <c r="E25" s="63">
        <v>5000</v>
      </c>
      <c r="F25" s="63" t="s">
        <v>598</v>
      </c>
      <c r="G25" s="226"/>
      <c r="J25" s="293"/>
    </row>
    <row r="26" spans="1:11" ht="16.5" x14ac:dyDescent="0.3">
      <c r="A26" s="229">
        <v>22</v>
      </c>
      <c r="B26" s="286"/>
      <c r="C26" s="265"/>
      <c r="D26" s="62"/>
      <c r="E26" s="63"/>
      <c r="F26" s="63"/>
      <c r="G26" s="226"/>
      <c r="J26" s="293"/>
    </row>
    <row r="27" spans="1:11" ht="15.75" x14ac:dyDescent="0.25">
      <c r="A27" s="410" t="s">
        <v>543</v>
      </c>
      <c r="B27" s="410"/>
      <c r="C27" s="410"/>
      <c r="D27" s="410"/>
      <c r="E27" s="279">
        <f>SUM(E6:E26)</f>
        <v>158000</v>
      </c>
      <c r="F27" s="226"/>
      <c r="G27" s="226"/>
    </row>
    <row r="29" spans="1:11" x14ac:dyDescent="0.25">
      <c r="I29" s="110">
        <f>E27-E3-E4-E5</f>
        <v>143000</v>
      </c>
      <c r="K29">
        <v>64000</v>
      </c>
    </row>
    <row r="30" spans="1:11" x14ac:dyDescent="0.25">
      <c r="K30">
        <v>8000</v>
      </c>
    </row>
  </sheetData>
  <mergeCells count="2">
    <mergeCell ref="A2:G2"/>
    <mergeCell ref="A27:D27"/>
  </mergeCells>
  <hyperlinks>
    <hyperlink ref="J4" location="Sheet5!A1" display="Back"/>
    <hyperlink ref="J21" location="Shehbaz!A1" display="Top"/>
  </hyperlinks>
  <pageMargins left="0.7" right="0.7" top="1.3149999999999999" bottom="0.75" header="0.3" footer="0.3"/>
  <pageSetup paperSize="9" scale="95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opLeftCell="A4" workbookViewId="0">
      <selection activeCell="L5" sqref="L5"/>
    </sheetView>
  </sheetViews>
  <sheetFormatPr defaultRowHeight="15" x14ac:dyDescent="0.25"/>
  <cols>
    <col min="2" max="2" width="15.140625" customWidth="1"/>
    <col min="3" max="3" width="10" bestFit="1" customWidth="1"/>
    <col min="4" max="4" width="11.85546875" customWidth="1"/>
    <col min="6" max="6" width="28.140625" customWidth="1"/>
  </cols>
  <sheetData>
    <row r="2" spans="1:12" x14ac:dyDescent="0.25">
      <c r="A2" s="390" t="s">
        <v>612</v>
      </c>
      <c r="B2" s="390"/>
      <c r="C2" s="390"/>
      <c r="D2" s="390"/>
      <c r="E2" s="390"/>
      <c r="F2" s="390"/>
    </row>
    <row r="3" spans="1:12" ht="16.5" x14ac:dyDescent="0.3">
      <c r="A3" s="105">
        <v>1</v>
      </c>
      <c r="B3" s="115" t="s">
        <v>604</v>
      </c>
      <c r="C3" s="8" t="s">
        <v>609</v>
      </c>
      <c r="D3" s="62" t="s">
        <v>610</v>
      </c>
      <c r="E3" s="63">
        <v>15000</v>
      </c>
      <c r="F3" s="116" t="s">
        <v>48</v>
      </c>
    </row>
    <row r="4" spans="1:12" ht="16.5" x14ac:dyDescent="0.3">
      <c r="A4" s="105">
        <v>2</v>
      </c>
      <c r="B4" s="115" t="s">
        <v>604</v>
      </c>
      <c r="C4" s="8" t="s">
        <v>609</v>
      </c>
      <c r="D4" s="62" t="s">
        <v>610</v>
      </c>
      <c r="E4" s="63">
        <v>10000</v>
      </c>
      <c r="F4" s="116" t="s">
        <v>48</v>
      </c>
    </row>
    <row r="5" spans="1:12" ht="16.5" x14ac:dyDescent="0.3">
      <c r="A5" s="105">
        <v>3</v>
      </c>
      <c r="B5" s="115" t="s">
        <v>617</v>
      </c>
      <c r="C5" s="8" t="s">
        <v>609</v>
      </c>
      <c r="D5" s="62" t="s">
        <v>610</v>
      </c>
      <c r="E5" s="74">
        <v>25000</v>
      </c>
      <c r="F5" s="116" t="s">
        <v>48</v>
      </c>
      <c r="H5" t="s">
        <v>613</v>
      </c>
      <c r="I5" s="290" t="s">
        <v>611</v>
      </c>
      <c r="L5" s="293" t="s">
        <v>644</v>
      </c>
    </row>
    <row r="6" spans="1:12" ht="16.5" x14ac:dyDescent="0.3">
      <c r="A6" s="105"/>
      <c r="B6" s="115"/>
      <c r="C6" s="8"/>
      <c r="D6" s="62"/>
      <c r="E6" s="74"/>
      <c r="F6" s="116"/>
    </row>
    <row r="7" spans="1:12" ht="15.75" x14ac:dyDescent="0.25">
      <c r="A7" s="405" t="s">
        <v>543</v>
      </c>
      <c r="B7" s="406"/>
      <c r="C7" s="406"/>
      <c r="D7" s="407"/>
      <c r="E7" s="151">
        <f>SUM(E3:E6)</f>
        <v>50000</v>
      </c>
      <c r="F7" s="226"/>
      <c r="K7" s="293" t="s">
        <v>672</v>
      </c>
    </row>
    <row r="10" spans="1:12" x14ac:dyDescent="0.25">
      <c r="A10" s="390" t="s">
        <v>873</v>
      </c>
      <c r="B10" s="390"/>
      <c r="C10" s="390"/>
      <c r="D10" s="390"/>
      <c r="E10" s="390"/>
      <c r="F10" s="390"/>
    </row>
    <row r="11" spans="1:12" ht="16.5" x14ac:dyDescent="0.3">
      <c r="A11" s="105">
        <v>1</v>
      </c>
      <c r="B11" s="115" t="s">
        <v>911</v>
      </c>
      <c r="C11" s="8" t="s">
        <v>609</v>
      </c>
      <c r="D11" s="62" t="s">
        <v>311</v>
      </c>
      <c r="E11" s="63">
        <v>5000</v>
      </c>
      <c r="F11" s="116" t="s">
        <v>874</v>
      </c>
    </row>
    <row r="12" spans="1:12" ht="16.5" x14ac:dyDescent="0.3">
      <c r="A12" s="105">
        <v>2</v>
      </c>
      <c r="B12" s="115" t="s">
        <v>892</v>
      </c>
      <c r="C12" s="8" t="s">
        <v>609</v>
      </c>
      <c r="D12" s="62" t="s">
        <v>311</v>
      </c>
      <c r="E12" s="63">
        <v>1000</v>
      </c>
      <c r="F12" s="116" t="s">
        <v>48</v>
      </c>
    </row>
    <row r="13" spans="1:12" ht="16.5" x14ac:dyDescent="0.3">
      <c r="A13" s="105">
        <v>3</v>
      </c>
      <c r="B13" s="115" t="s">
        <v>912</v>
      </c>
      <c r="C13" s="8" t="s">
        <v>609</v>
      </c>
      <c r="D13" s="62" t="s">
        <v>311</v>
      </c>
      <c r="E13" s="74">
        <v>2500</v>
      </c>
      <c r="F13" s="116" t="s">
        <v>48</v>
      </c>
    </row>
    <row r="14" spans="1:12" ht="33" x14ac:dyDescent="0.3">
      <c r="A14" s="105">
        <v>4</v>
      </c>
      <c r="B14" s="115" t="s">
        <v>912</v>
      </c>
      <c r="C14" s="8" t="s">
        <v>609</v>
      </c>
      <c r="D14" s="62" t="s">
        <v>311</v>
      </c>
      <c r="E14" s="74">
        <v>2500</v>
      </c>
      <c r="F14" s="324" t="s">
        <v>913</v>
      </c>
    </row>
    <row r="15" spans="1:12" ht="16.5" x14ac:dyDescent="0.3">
      <c r="A15" s="353">
        <v>5</v>
      </c>
      <c r="B15" s="115" t="s">
        <v>940</v>
      </c>
      <c r="C15" s="8" t="s">
        <v>609</v>
      </c>
      <c r="D15" s="62" t="s">
        <v>311</v>
      </c>
      <c r="E15" s="74">
        <v>10000</v>
      </c>
      <c r="F15" s="324" t="s">
        <v>48</v>
      </c>
    </row>
    <row r="16" spans="1:12" ht="16.5" x14ac:dyDescent="0.3">
      <c r="A16" s="353">
        <v>6</v>
      </c>
      <c r="B16" s="115" t="s">
        <v>943</v>
      </c>
      <c r="C16" s="8" t="s">
        <v>609</v>
      </c>
      <c r="D16" s="62" t="s">
        <v>311</v>
      </c>
      <c r="E16" s="74">
        <v>2000</v>
      </c>
      <c r="F16" s="324" t="s">
        <v>48</v>
      </c>
    </row>
    <row r="17" spans="1:6" ht="15.75" x14ac:dyDescent="0.25">
      <c r="A17" s="405"/>
      <c r="B17" s="406"/>
      <c r="C17" s="406"/>
      <c r="D17" s="407"/>
      <c r="E17" s="151">
        <f>SUM(E11:E16)</f>
        <v>23000</v>
      </c>
      <c r="F17" s="226"/>
    </row>
    <row r="19" spans="1:6" x14ac:dyDescent="0.25">
      <c r="A19" s="390" t="s">
        <v>926</v>
      </c>
      <c r="B19" s="390"/>
      <c r="C19" s="390"/>
      <c r="D19" s="390"/>
      <c r="E19" s="390"/>
      <c r="F19" s="390"/>
    </row>
    <row r="20" spans="1:6" ht="16.5" x14ac:dyDescent="0.3">
      <c r="A20" s="105">
        <v>1</v>
      </c>
      <c r="B20" s="115" t="s">
        <v>928</v>
      </c>
      <c r="C20" s="8" t="s">
        <v>609</v>
      </c>
      <c r="D20" s="62" t="s">
        <v>927</v>
      </c>
      <c r="E20" s="63">
        <v>6000</v>
      </c>
      <c r="F20" s="116" t="s">
        <v>48</v>
      </c>
    </row>
    <row r="21" spans="1:6" ht="16.5" x14ac:dyDescent="0.3">
      <c r="A21" s="105"/>
      <c r="B21" s="115"/>
      <c r="C21" s="8"/>
      <c r="D21" s="62"/>
      <c r="E21" s="63"/>
      <c r="F21" s="116"/>
    </row>
    <row r="22" spans="1:6" ht="16.5" x14ac:dyDescent="0.3">
      <c r="A22" s="105"/>
      <c r="B22" s="115"/>
      <c r="C22" s="8"/>
      <c r="D22" s="62"/>
      <c r="E22" s="74"/>
      <c r="F22" s="116"/>
    </row>
    <row r="23" spans="1:6" ht="16.5" x14ac:dyDescent="0.3">
      <c r="A23" s="105"/>
      <c r="B23" s="115"/>
      <c r="C23" s="8"/>
      <c r="D23" s="62"/>
      <c r="E23" s="74"/>
      <c r="F23" s="324"/>
    </row>
    <row r="24" spans="1:6" ht="15.75" x14ac:dyDescent="0.25">
      <c r="A24" s="405" t="s">
        <v>543</v>
      </c>
      <c r="B24" s="406"/>
      <c r="C24" s="406"/>
      <c r="D24" s="407"/>
      <c r="E24" s="151">
        <f>SUM(E20:E23)</f>
        <v>6000</v>
      </c>
      <c r="F24" s="226"/>
    </row>
    <row r="26" spans="1:6" x14ac:dyDescent="0.25">
      <c r="A26" s="390" t="s">
        <v>944</v>
      </c>
      <c r="B26" s="390"/>
      <c r="C26" s="390"/>
      <c r="D26" s="390"/>
      <c r="E26" s="390"/>
      <c r="F26" s="390"/>
    </row>
    <row r="27" spans="1:6" ht="16.5" x14ac:dyDescent="0.3">
      <c r="A27" s="105">
        <v>1</v>
      </c>
      <c r="B27" s="115" t="s">
        <v>912</v>
      </c>
      <c r="C27" s="8" t="s">
        <v>609</v>
      </c>
      <c r="D27" s="62" t="s">
        <v>945</v>
      </c>
      <c r="E27" s="63">
        <v>6000</v>
      </c>
      <c r="F27" s="116" t="s">
        <v>48</v>
      </c>
    </row>
    <row r="28" spans="1:6" ht="16.5" x14ac:dyDescent="0.3">
      <c r="A28" s="105">
        <v>2</v>
      </c>
      <c r="B28" s="356" t="s">
        <v>912</v>
      </c>
      <c r="C28" s="350" t="s">
        <v>609</v>
      </c>
      <c r="D28" s="351" t="s">
        <v>948</v>
      </c>
      <c r="E28" s="352">
        <v>2000</v>
      </c>
      <c r="F28" s="116" t="s">
        <v>958</v>
      </c>
    </row>
    <row r="29" spans="1:6" ht="16.5" x14ac:dyDescent="0.3">
      <c r="A29" s="105"/>
      <c r="B29" s="115"/>
      <c r="C29" s="8"/>
      <c r="D29" s="62"/>
      <c r="E29" s="74"/>
      <c r="F29" s="116"/>
    </row>
    <row r="30" spans="1:6" ht="16.5" x14ac:dyDescent="0.3">
      <c r="A30" s="105"/>
      <c r="B30" s="115"/>
      <c r="C30" s="8"/>
      <c r="D30" s="62"/>
      <c r="E30" s="74"/>
      <c r="F30" s="324"/>
    </row>
    <row r="31" spans="1:6" ht="15.75" x14ac:dyDescent="0.25">
      <c r="A31" s="405" t="s">
        <v>543</v>
      </c>
      <c r="B31" s="406"/>
      <c r="C31" s="406"/>
      <c r="D31" s="407"/>
      <c r="E31" s="151">
        <f>SUM(E27:E30)</f>
        <v>8000</v>
      </c>
      <c r="F31" s="226"/>
    </row>
  </sheetData>
  <mergeCells count="8">
    <mergeCell ref="A26:F26"/>
    <mergeCell ref="A31:D31"/>
    <mergeCell ref="A24:D24"/>
    <mergeCell ref="A2:F2"/>
    <mergeCell ref="A7:D7"/>
    <mergeCell ref="A10:F10"/>
    <mergeCell ref="A17:D17"/>
    <mergeCell ref="A19:F19"/>
  </mergeCells>
  <hyperlinks>
    <hyperlink ref="L5" location="Sheet5!A1" display="Back"/>
    <hyperlink ref="K7" location="Shehbaz!A1" display="Top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0"/>
  <sheetViews>
    <sheetView topLeftCell="A7" workbookViewId="0">
      <selection activeCell="B25" sqref="B25"/>
    </sheetView>
  </sheetViews>
  <sheetFormatPr defaultRowHeight="15" x14ac:dyDescent="0.25"/>
  <cols>
    <col min="1" max="1" width="25" bestFit="1" customWidth="1"/>
    <col min="2" max="2" width="14.85546875" bestFit="1" customWidth="1"/>
  </cols>
  <sheetData>
    <row r="3" spans="1:2" x14ac:dyDescent="0.25">
      <c r="A3" s="235" t="s">
        <v>466</v>
      </c>
      <c r="B3" t="s">
        <v>468</v>
      </c>
    </row>
    <row r="4" spans="1:2" x14ac:dyDescent="0.25">
      <c r="A4" s="236" t="s">
        <v>448</v>
      </c>
      <c r="B4" s="238">
        <v>781860</v>
      </c>
    </row>
    <row r="5" spans="1:2" x14ac:dyDescent="0.25">
      <c r="A5" s="237" t="s">
        <v>417</v>
      </c>
      <c r="B5" s="110">
        <v>90000</v>
      </c>
    </row>
    <row r="6" spans="1:2" x14ac:dyDescent="0.25">
      <c r="A6" s="237" t="s">
        <v>463</v>
      </c>
      <c r="B6" s="238">
        <v>15000</v>
      </c>
    </row>
    <row r="7" spans="1:2" x14ac:dyDescent="0.25">
      <c r="A7" s="237" t="s">
        <v>20</v>
      </c>
      <c r="B7" s="110">
        <v>7500</v>
      </c>
    </row>
    <row r="8" spans="1:2" x14ac:dyDescent="0.25">
      <c r="A8" s="237" t="s">
        <v>38</v>
      </c>
      <c r="B8" s="110">
        <v>304000</v>
      </c>
    </row>
    <row r="9" spans="1:2" x14ac:dyDescent="0.25">
      <c r="A9" s="237" t="s">
        <v>88</v>
      </c>
      <c r="B9" s="110">
        <v>27500</v>
      </c>
    </row>
    <row r="10" spans="1:2" x14ac:dyDescent="0.25">
      <c r="A10" s="237" t="s">
        <v>449</v>
      </c>
      <c r="B10" s="110">
        <v>128500</v>
      </c>
    </row>
    <row r="11" spans="1:2" x14ac:dyDescent="0.25">
      <c r="A11" s="237" t="s">
        <v>450</v>
      </c>
      <c r="B11" s="110">
        <v>10000</v>
      </c>
    </row>
    <row r="12" spans="1:2" x14ac:dyDescent="0.25">
      <c r="A12" s="237" t="s">
        <v>5</v>
      </c>
      <c r="B12" s="110">
        <v>199360</v>
      </c>
    </row>
    <row r="13" spans="1:2" x14ac:dyDescent="0.25">
      <c r="A13" s="236" t="s">
        <v>455</v>
      </c>
      <c r="B13" s="110">
        <v>666360</v>
      </c>
    </row>
    <row r="14" spans="1:2" x14ac:dyDescent="0.25">
      <c r="A14" s="237" t="s">
        <v>451</v>
      </c>
      <c r="B14" s="110">
        <v>11000</v>
      </c>
    </row>
    <row r="15" spans="1:2" x14ac:dyDescent="0.25">
      <c r="A15" s="237" t="s">
        <v>95</v>
      </c>
      <c r="B15" s="110">
        <v>110860</v>
      </c>
    </row>
    <row r="16" spans="1:2" x14ac:dyDescent="0.25">
      <c r="A16" s="237" t="s">
        <v>38</v>
      </c>
      <c r="B16" s="110">
        <v>255900</v>
      </c>
    </row>
    <row r="17" spans="1:2" x14ac:dyDescent="0.25">
      <c r="A17" s="237" t="s">
        <v>452</v>
      </c>
      <c r="B17" s="110">
        <v>8000</v>
      </c>
    </row>
    <row r="18" spans="1:2" x14ac:dyDescent="0.25">
      <c r="A18" s="237" t="s">
        <v>88</v>
      </c>
      <c r="B18" s="110">
        <v>41500</v>
      </c>
    </row>
    <row r="19" spans="1:2" x14ac:dyDescent="0.25">
      <c r="A19" s="237" t="s">
        <v>453</v>
      </c>
      <c r="B19" s="110">
        <v>36000</v>
      </c>
    </row>
    <row r="20" spans="1:2" x14ac:dyDescent="0.25">
      <c r="A20" s="237" t="s">
        <v>454</v>
      </c>
      <c r="B20" s="110">
        <v>53000</v>
      </c>
    </row>
    <row r="21" spans="1:2" x14ac:dyDescent="0.25">
      <c r="A21" s="237" t="s">
        <v>450</v>
      </c>
      <c r="B21" s="110">
        <v>17000</v>
      </c>
    </row>
    <row r="22" spans="1:2" x14ac:dyDescent="0.25">
      <c r="A22" s="237" t="s">
        <v>23</v>
      </c>
      <c r="B22" s="110">
        <v>98600</v>
      </c>
    </row>
    <row r="23" spans="1:2" x14ac:dyDescent="0.25">
      <c r="A23" s="237" t="s">
        <v>5</v>
      </c>
      <c r="B23" s="110">
        <v>34500</v>
      </c>
    </row>
    <row r="24" spans="1:2" x14ac:dyDescent="0.25">
      <c r="A24" s="236" t="s">
        <v>221</v>
      </c>
      <c r="B24" s="110"/>
    </row>
    <row r="25" spans="1:2" x14ac:dyDescent="0.25">
      <c r="A25" s="237" t="s">
        <v>95</v>
      </c>
      <c r="B25" s="110"/>
    </row>
    <row r="26" spans="1:2" x14ac:dyDescent="0.25">
      <c r="A26" s="237" t="s">
        <v>452</v>
      </c>
      <c r="B26" s="110"/>
    </row>
    <row r="27" spans="1:2" x14ac:dyDescent="0.25">
      <c r="A27" s="237" t="s">
        <v>453</v>
      </c>
      <c r="B27" s="110"/>
    </row>
    <row r="28" spans="1:2" x14ac:dyDescent="0.25">
      <c r="A28" s="237" t="s">
        <v>454</v>
      </c>
      <c r="B28" s="110"/>
    </row>
    <row r="29" spans="1:2" x14ac:dyDescent="0.25">
      <c r="A29" s="237" t="s">
        <v>450</v>
      </c>
      <c r="B29" s="110"/>
    </row>
    <row r="30" spans="1:2" x14ac:dyDescent="0.25">
      <c r="A30" s="237" t="s">
        <v>23</v>
      </c>
      <c r="B30" s="110"/>
    </row>
    <row r="31" spans="1:2" x14ac:dyDescent="0.25">
      <c r="A31" s="237" t="s">
        <v>459</v>
      </c>
      <c r="B31" s="110"/>
    </row>
    <row r="32" spans="1:2" x14ac:dyDescent="0.25">
      <c r="A32" s="236" t="s">
        <v>462</v>
      </c>
      <c r="B32" s="110">
        <v>265300</v>
      </c>
    </row>
    <row r="33" spans="1:2" x14ac:dyDescent="0.25">
      <c r="A33" s="237" t="s">
        <v>463</v>
      </c>
      <c r="B33" s="110">
        <v>265300</v>
      </c>
    </row>
    <row r="34" spans="1:2" x14ac:dyDescent="0.25">
      <c r="A34" s="236" t="s">
        <v>393</v>
      </c>
      <c r="B34" s="110"/>
    </row>
    <row r="35" spans="1:2" x14ac:dyDescent="0.25">
      <c r="A35" s="237" t="s">
        <v>417</v>
      </c>
      <c r="B35" s="110"/>
    </row>
    <row r="36" spans="1:2" x14ac:dyDescent="0.25">
      <c r="A36" s="236" t="s">
        <v>401</v>
      </c>
      <c r="B36" s="110"/>
    </row>
    <row r="37" spans="1:2" x14ac:dyDescent="0.25">
      <c r="A37" s="237" t="s">
        <v>461</v>
      </c>
      <c r="B37" s="110"/>
    </row>
    <row r="38" spans="1:2" x14ac:dyDescent="0.25">
      <c r="A38" s="237" t="s">
        <v>38</v>
      </c>
      <c r="B38" s="110"/>
    </row>
    <row r="39" spans="1:2" x14ac:dyDescent="0.25">
      <c r="A39" s="237" t="s">
        <v>403</v>
      </c>
      <c r="B39" s="110"/>
    </row>
    <row r="40" spans="1:2" x14ac:dyDescent="0.25">
      <c r="A40" s="236" t="s">
        <v>457</v>
      </c>
      <c r="B40" s="110"/>
    </row>
    <row r="41" spans="1:2" x14ac:dyDescent="0.25">
      <c r="A41" s="237" t="s">
        <v>20</v>
      </c>
      <c r="B41" s="110"/>
    </row>
    <row r="42" spans="1:2" x14ac:dyDescent="0.25">
      <c r="A42" s="237" t="s">
        <v>38</v>
      </c>
      <c r="B42" s="110"/>
    </row>
    <row r="43" spans="1:2" x14ac:dyDescent="0.25">
      <c r="A43" s="237" t="s">
        <v>88</v>
      </c>
      <c r="B43" s="110"/>
    </row>
    <row r="44" spans="1:2" x14ac:dyDescent="0.25">
      <c r="A44" s="237" t="s">
        <v>449</v>
      </c>
      <c r="B44" s="110"/>
    </row>
    <row r="45" spans="1:2" x14ac:dyDescent="0.25">
      <c r="A45" s="237" t="s">
        <v>458</v>
      </c>
      <c r="B45" s="110"/>
    </row>
    <row r="46" spans="1:2" x14ac:dyDescent="0.25">
      <c r="A46" s="237" t="s">
        <v>450</v>
      </c>
      <c r="B46" s="110"/>
    </row>
    <row r="47" spans="1:2" x14ac:dyDescent="0.25">
      <c r="A47" s="237" t="s">
        <v>23</v>
      </c>
      <c r="B47" s="110"/>
    </row>
    <row r="48" spans="1:2" x14ac:dyDescent="0.25">
      <c r="A48" s="237" t="s">
        <v>5</v>
      </c>
      <c r="B48" s="110"/>
    </row>
    <row r="49" spans="1:2" x14ac:dyDescent="0.25">
      <c r="A49" s="236" t="s">
        <v>235</v>
      </c>
      <c r="B49" s="110"/>
    </row>
    <row r="50" spans="1:2" x14ac:dyDescent="0.25">
      <c r="A50" s="237" t="s">
        <v>251</v>
      </c>
      <c r="B50" s="110"/>
    </row>
    <row r="51" spans="1:2" x14ac:dyDescent="0.25">
      <c r="A51" s="237" t="s">
        <v>460</v>
      </c>
      <c r="B51" s="110"/>
    </row>
    <row r="52" spans="1:2" x14ac:dyDescent="0.25">
      <c r="A52" s="237" t="s">
        <v>458</v>
      </c>
      <c r="B52" s="110"/>
    </row>
    <row r="53" spans="1:2" x14ac:dyDescent="0.25">
      <c r="A53" s="236" t="s">
        <v>482</v>
      </c>
      <c r="B53" s="238">
        <v>98000</v>
      </c>
    </row>
    <row r="54" spans="1:2" x14ac:dyDescent="0.25">
      <c r="A54" s="237" t="s">
        <v>454</v>
      </c>
      <c r="B54" s="238">
        <v>18000</v>
      </c>
    </row>
    <row r="55" spans="1:2" x14ac:dyDescent="0.25">
      <c r="A55" s="237" t="s">
        <v>516</v>
      </c>
      <c r="B55" s="238">
        <v>80000</v>
      </c>
    </row>
    <row r="56" spans="1:2" x14ac:dyDescent="0.25">
      <c r="A56" s="236" t="s">
        <v>487</v>
      </c>
      <c r="B56" s="238">
        <v>16000</v>
      </c>
    </row>
    <row r="57" spans="1:2" x14ac:dyDescent="0.25">
      <c r="A57" s="237" t="s">
        <v>463</v>
      </c>
      <c r="B57" s="238">
        <v>16000</v>
      </c>
    </row>
    <row r="58" spans="1:2" x14ac:dyDescent="0.25">
      <c r="A58" s="236" t="s">
        <v>496</v>
      </c>
      <c r="B58" s="238"/>
    </row>
    <row r="59" spans="1:2" x14ac:dyDescent="0.25">
      <c r="A59" s="237" t="s">
        <v>496</v>
      </c>
      <c r="B59" s="238"/>
    </row>
    <row r="60" spans="1:2" x14ac:dyDescent="0.25">
      <c r="A60" s="236" t="s">
        <v>467</v>
      </c>
      <c r="B60" s="110">
        <v>1827520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H4" sqref="H4"/>
    </sheetView>
  </sheetViews>
  <sheetFormatPr defaultRowHeight="15" x14ac:dyDescent="0.25"/>
  <cols>
    <col min="2" max="2" width="13.7109375" customWidth="1"/>
    <col min="3" max="3" width="17.140625" customWidth="1"/>
    <col min="4" max="4" width="13.42578125" customWidth="1"/>
    <col min="5" max="6" width="9.85546875" bestFit="1" customWidth="1"/>
  </cols>
  <sheetData>
    <row r="1" spans="1:8" x14ac:dyDescent="0.25">
      <c r="A1" s="390" t="s">
        <v>472</v>
      </c>
      <c r="B1" s="390"/>
      <c r="C1" s="390"/>
      <c r="D1" s="390"/>
      <c r="E1" s="390"/>
      <c r="F1" s="390"/>
      <c r="G1" s="390"/>
      <c r="H1" s="390"/>
    </row>
    <row r="2" spans="1:8" ht="16.5" x14ac:dyDescent="0.3">
      <c r="A2" s="105">
        <v>1</v>
      </c>
      <c r="B2" s="115" t="s">
        <v>402</v>
      </c>
      <c r="C2" s="8" t="s">
        <v>473</v>
      </c>
      <c r="D2" s="62" t="s">
        <v>474</v>
      </c>
      <c r="E2" s="63">
        <v>20000</v>
      </c>
      <c r="F2" s="63">
        <f>E2</f>
        <v>20000</v>
      </c>
      <c r="G2" s="63"/>
      <c r="H2" s="116" t="s">
        <v>3</v>
      </c>
    </row>
    <row r="3" spans="1:8" ht="16.5" x14ac:dyDescent="0.3">
      <c r="A3" s="105">
        <v>2</v>
      </c>
      <c r="B3" s="115" t="s">
        <v>399</v>
      </c>
      <c r="C3" s="8" t="s">
        <v>473</v>
      </c>
      <c r="D3" s="62" t="s">
        <v>474</v>
      </c>
      <c r="E3" s="126">
        <v>200000</v>
      </c>
      <c r="F3" s="126">
        <f>F2+E3</f>
        <v>220000</v>
      </c>
      <c r="G3" s="126"/>
      <c r="H3" s="116" t="s">
        <v>3</v>
      </c>
    </row>
    <row r="4" spans="1:8" ht="16.5" x14ac:dyDescent="0.3">
      <c r="A4" s="105">
        <v>3</v>
      </c>
      <c r="B4" s="115" t="s">
        <v>405</v>
      </c>
      <c r="C4" s="8" t="s">
        <v>473</v>
      </c>
      <c r="D4" s="62" t="s">
        <v>474</v>
      </c>
      <c r="E4" s="74">
        <v>75000</v>
      </c>
      <c r="F4" s="126">
        <f>F3+E4</f>
        <v>295000</v>
      </c>
      <c r="G4" s="74"/>
      <c r="H4" s="116" t="s">
        <v>3</v>
      </c>
    </row>
  </sheetData>
  <mergeCells count="1">
    <mergeCell ref="A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I4" sqref="I4"/>
    </sheetView>
  </sheetViews>
  <sheetFormatPr defaultRowHeight="15" x14ac:dyDescent="0.25"/>
  <cols>
    <col min="1" max="1" width="4.5703125" customWidth="1"/>
    <col min="2" max="2" width="14.28515625" customWidth="1"/>
    <col min="3" max="3" width="16.7109375" customWidth="1"/>
    <col min="4" max="4" width="31.42578125" customWidth="1"/>
    <col min="5" max="5" width="17.140625" bestFit="1" customWidth="1"/>
  </cols>
  <sheetData>
    <row r="1" spans="1:9" x14ac:dyDescent="0.25">
      <c r="E1" s="84" t="s">
        <v>262</v>
      </c>
    </row>
    <row r="2" spans="1:9" ht="26.25" x14ac:dyDescent="0.4">
      <c r="A2" s="393" t="s">
        <v>268</v>
      </c>
      <c r="B2" s="393"/>
      <c r="C2" s="393"/>
      <c r="D2" s="393"/>
      <c r="E2" s="393"/>
    </row>
    <row r="3" spans="1:9" ht="14.25" customHeight="1" x14ac:dyDescent="0.4">
      <c r="A3" s="59"/>
      <c r="B3" s="59"/>
      <c r="C3" s="59"/>
      <c r="D3" s="59"/>
      <c r="E3" s="59"/>
    </row>
    <row r="4" spans="1:9" x14ac:dyDescent="0.25">
      <c r="A4" s="390" t="s">
        <v>269</v>
      </c>
      <c r="B4" s="390"/>
      <c r="C4" s="390"/>
      <c r="D4" s="390"/>
      <c r="E4" s="390"/>
      <c r="I4" s="293" t="s">
        <v>644</v>
      </c>
    </row>
    <row r="5" spans="1:9" ht="16.5" x14ac:dyDescent="0.3">
      <c r="A5" s="64">
        <v>1</v>
      </c>
      <c r="B5" s="118" t="s">
        <v>105</v>
      </c>
      <c r="C5" s="102" t="s">
        <v>270</v>
      </c>
      <c r="D5" s="116" t="s">
        <v>101</v>
      </c>
      <c r="E5" s="119">
        <v>100000</v>
      </c>
    </row>
    <row r="6" spans="1:9" ht="16.5" x14ac:dyDescent="0.3">
      <c r="A6" s="64">
        <v>2</v>
      </c>
      <c r="B6" s="120" t="s">
        <v>131</v>
      </c>
      <c r="C6" s="102" t="s">
        <v>270</v>
      </c>
      <c r="D6" s="116" t="s">
        <v>95</v>
      </c>
      <c r="E6" s="121">
        <v>159000</v>
      </c>
    </row>
    <row r="7" spans="1:9" ht="16.5" x14ac:dyDescent="0.3">
      <c r="A7" s="64">
        <v>3</v>
      </c>
      <c r="B7" s="120" t="s">
        <v>112</v>
      </c>
      <c r="C7" s="102" t="s">
        <v>270</v>
      </c>
      <c r="D7" s="116" t="s">
        <v>113</v>
      </c>
      <c r="E7" s="119">
        <v>100000</v>
      </c>
    </row>
    <row r="8" spans="1:9" ht="16.5" x14ac:dyDescent="0.3">
      <c r="A8" s="108"/>
      <c r="B8" s="108"/>
      <c r="C8" s="108"/>
      <c r="D8" s="86" t="s">
        <v>62</v>
      </c>
      <c r="E8" s="109">
        <f>SUM(E5:E7)</f>
        <v>359000</v>
      </c>
    </row>
    <row r="9" spans="1:9" x14ac:dyDescent="0.25">
      <c r="A9" s="390" t="s">
        <v>274</v>
      </c>
      <c r="B9" s="390"/>
      <c r="C9" s="390"/>
      <c r="D9" s="390"/>
      <c r="E9" s="390"/>
    </row>
    <row r="10" spans="1:9" ht="16.5" x14ac:dyDescent="0.3">
      <c r="A10" s="64">
        <v>1</v>
      </c>
      <c r="B10" s="77" t="s">
        <v>263</v>
      </c>
      <c r="C10" s="8" t="s">
        <v>270</v>
      </c>
      <c r="D10" s="8" t="s">
        <v>43</v>
      </c>
      <c r="E10" s="63">
        <v>125000</v>
      </c>
    </row>
    <row r="11" spans="1:9" ht="16.5" x14ac:dyDescent="0.3">
      <c r="A11" s="64">
        <v>2</v>
      </c>
      <c r="B11" s="77" t="s">
        <v>241</v>
      </c>
      <c r="C11" s="8" t="s">
        <v>270</v>
      </c>
      <c r="D11" s="8" t="s">
        <v>43</v>
      </c>
      <c r="E11" s="63">
        <v>75000</v>
      </c>
    </row>
    <row r="12" spans="1:9" ht="16.5" x14ac:dyDescent="0.3">
      <c r="A12" s="108"/>
      <c r="B12" s="108"/>
      <c r="C12" s="108"/>
      <c r="D12" s="86" t="s">
        <v>62</v>
      </c>
      <c r="E12" s="109">
        <f>SUM(E10:E11)</f>
        <v>200000</v>
      </c>
    </row>
    <row r="13" spans="1:9" x14ac:dyDescent="0.25">
      <c r="A13" s="390" t="s">
        <v>271</v>
      </c>
      <c r="B13" s="390"/>
      <c r="C13" s="390"/>
      <c r="D13" s="390"/>
      <c r="E13" s="390"/>
    </row>
    <row r="14" spans="1:9" ht="16.5" x14ac:dyDescent="0.3">
      <c r="A14" s="64">
        <v>1</v>
      </c>
      <c r="B14" s="120" t="s">
        <v>263</v>
      </c>
      <c r="C14" s="8" t="s">
        <v>270</v>
      </c>
      <c r="D14" s="116" t="s">
        <v>219</v>
      </c>
      <c r="E14" s="119">
        <v>200000</v>
      </c>
    </row>
    <row r="15" spans="1:9" ht="16.5" x14ac:dyDescent="0.3">
      <c r="A15" s="64">
        <v>2</v>
      </c>
      <c r="B15" s="120" t="s">
        <v>264</v>
      </c>
      <c r="C15" s="8" t="s">
        <v>270</v>
      </c>
      <c r="D15" s="116" t="s">
        <v>265</v>
      </c>
      <c r="E15" s="121">
        <v>250000</v>
      </c>
    </row>
    <row r="16" spans="1:9" ht="16.5" x14ac:dyDescent="0.3">
      <c r="A16" s="108"/>
      <c r="B16" s="108"/>
      <c r="C16" s="108"/>
      <c r="D16" s="86" t="s">
        <v>62</v>
      </c>
      <c r="E16" s="109">
        <f>SUM(E14:E15)</f>
        <v>450000</v>
      </c>
    </row>
    <row r="17" spans="1:5" x14ac:dyDescent="0.25">
      <c r="A17" s="390" t="s">
        <v>272</v>
      </c>
      <c r="B17" s="390"/>
      <c r="C17" s="390"/>
      <c r="D17" s="390"/>
      <c r="E17" s="390"/>
    </row>
    <row r="18" spans="1:5" ht="16.5" x14ac:dyDescent="0.3">
      <c r="A18" s="64">
        <v>1</v>
      </c>
      <c r="B18" s="120" t="s">
        <v>241</v>
      </c>
      <c r="C18" s="8" t="s">
        <v>270</v>
      </c>
      <c r="D18" s="116" t="s">
        <v>127</v>
      </c>
      <c r="E18" s="119">
        <v>75000</v>
      </c>
    </row>
    <row r="19" spans="1:5" ht="16.5" x14ac:dyDescent="0.3">
      <c r="A19" s="64">
        <v>2</v>
      </c>
      <c r="B19" s="120" t="s">
        <v>133</v>
      </c>
      <c r="C19" s="8" t="s">
        <v>270</v>
      </c>
      <c r="D19" s="116" t="s">
        <v>127</v>
      </c>
      <c r="E19" s="119">
        <v>150000</v>
      </c>
    </row>
    <row r="20" spans="1:5" ht="16.5" x14ac:dyDescent="0.3">
      <c r="A20" s="108"/>
      <c r="B20" s="108"/>
      <c r="C20" s="108"/>
      <c r="D20" s="86" t="s">
        <v>62</v>
      </c>
      <c r="E20" s="109">
        <f>SUM(E18:E19)</f>
        <v>225000</v>
      </c>
    </row>
    <row r="21" spans="1:5" x14ac:dyDescent="0.25">
      <c r="A21" s="390" t="s">
        <v>273</v>
      </c>
      <c r="B21" s="390"/>
      <c r="C21" s="390"/>
      <c r="D21" s="390"/>
      <c r="E21" s="390"/>
    </row>
    <row r="22" spans="1:5" ht="16.5" x14ac:dyDescent="0.3">
      <c r="A22" s="64">
        <v>1</v>
      </c>
      <c r="B22" s="77" t="s">
        <v>266</v>
      </c>
      <c r="C22" s="8" t="s">
        <v>43</v>
      </c>
      <c r="D22" s="8"/>
      <c r="E22" s="63">
        <v>170000</v>
      </c>
    </row>
    <row r="23" spans="1:5" ht="16.5" x14ac:dyDescent="0.3">
      <c r="A23" s="64">
        <v>2</v>
      </c>
      <c r="B23" s="61" t="s">
        <v>267</v>
      </c>
      <c r="C23" s="8" t="s">
        <v>253</v>
      </c>
      <c r="D23" s="8"/>
      <c r="E23" s="63">
        <v>175000</v>
      </c>
    </row>
    <row r="24" spans="1:5" ht="16.5" x14ac:dyDescent="0.3">
      <c r="A24" s="108"/>
      <c r="B24" s="108"/>
      <c r="C24" s="108"/>
      <c r="D24" s="86" t="s">
        <v>62</v>
      </c>
      <c r="E24" s="109">
        <f>SUM(E22:E23)</f>
        <v>345000</v>
      </c>
    </row>
    <row r="25" spans="1:5" x14ac:dyDescent="0.25">
      <c r="B25" s="57"/>
      <c r="C25" s="57"/>
      <c r="D25" s="57"/>
      <c r="E25" s="57"/>
    </row>
    <row r="26" spans="1:5" ht="15.75" x14ac:dyDescent="0.25">
      <c r="B26" s="122"/>
      <c r="C26" s="57"/>
      <c r="D26" s="57"/>
      <c r="E26" s="57"/>
    </row>
    <row r="30" spans="1:5" ht="14.25" customHeight="1" x14ac:dyDescent="0.35">
      <c r="B30" s="123"/>
      <c r="C30" s="57"/>
      <c r="D30" s="124"/>
      <c r="E30" s="125"/>
    </row>
  </sheetData>
  <mergeCells count="6">
    <mergeCell ref="A21:E21"/>
    <mergeCell ref="A2:E2"/>
    <mergeCell ref="A4:E4"/>
    <mergeCell ref="A9:E9"/>
    <mergeCell ref="A13:E13"/>
    <mergeCell ref="A17:E17"/>
  </mergeCells>
  <hyperlinks>
    <hyperlink ref="I4" location="Sheet5!A1" display="Back"/>
  </hyperlinks>
  <printOptions horizontalCentered="1"/>
  <pageMargins left="0.4" right="0.39" top="0.28000000000000003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1"/>
  <sheetViews>
    <sheetView topLeftCell="A37" workbookViewId="0">
      <selection activeCell="A47" sqref="A47:F57"/>
    </sheetView>
  </sheetViews>
  <sheetFormatPr defaultRowHeight="15" x14ac:dyDescent="0.25"/>
  <cols>
    <col min="1" max="1" width="10.7109375" customWidth="1"/>
    <col min="2" max="2" width="14.5703125" bestFit="1" customWidth="1"/>
    <col min="3" max="3" width="21.140625" bestFit="1" customWidth="1"/>
    <col min="4" max="4" width="11.5703125" style="233" bestFit="1" customWidth="1"/>
    <col min="5" max="5" width="10" customWidth="1"/>
    <col min="6" max="6" width="28.140625" customWidth="1"/>
    <col min="7" max="7" width="10.85546875" customWidth="1"/>
    <col min="8" max="8" width="15.85546875" bestFit="1" customWidth="1"/>
    <col min="9" max="9" width="13.28515625" customWidth="1"/>
  </cols>
  <sheetData>
    <row r="2" spans="1:10" x14ac:dyDescent="0.25">
      <c r="A2" s="231" t="s">
        <v>443</v>
      </c>
      <c r="B2" s="231" t="s">
        <v>444</v>
      </c>
      <c r="C2" s="231" t="s">
        <v>445</v>
      </c>
      <c r="D2" s="234" t="s">
        <v>353</v>
      </c>
      <c r="E2" s="231" t="s">
        <v>446</v>
      </c>
      <c r="F2" s="231" t="s">
        <v>447</v>
      </c>
    </row>
    <row r="3" spans="1:10" x14ac:dyDescent="0.25">
      <c r="A3" s="232">
        <v>42468</v>
      </c>
      <c r="B3" s="226" t="s">
        <v>448</v>
      </c>
      <c r="C3" s="226" t="s">
        <v>449</v>
      </c>
      <c r="D3" s="227">
        <v>128500</v>
      </c>
      <c r="E3" s="226"/>
      <c r="F3" s="226"/>
    </row>
    <row r="4" spans="1:10" x14ac:dyDescent="0.25">
      <c r="A4" s="232">
        <v>42468</v>
      </c>
      <c r="B4" s="226" t="s">
        <v>448</v>
      </c>
      <c r="C4" s="226" t="s">
        <v>88</v>
      </c>
      <c r="D4" s="227">
        <v>27500</v>
      </c>
      <c r="E4" s="226"/>
      <c r="F4" s="226"/>
    </row>
    <row r="5" spans="1:10" x14ac:dyDescent="0.25">
      <c r="A5" s="232">
        <v>42468</v>
      </c>
      <c r="B5" s="226" t="s">
        <v>448</v>
      </c>
      <c r="C5" s="226" t="s">
        <v>20</v>
      </c>
      <c r="D5" s="227">
        <v>7500</v>
      </c>
      <c r="E5" s="226"/>
      <c r="F5" s="226"/>
    </row>
    <row r="6" spans="1:10" x14ac:dyDescent="0.25">
      <c r="A6" s="232">
        <v>42468</v>
      </c>
      <c r="B6" s="226" t="s">
        <v>448</v>
      </c>
      <c r="C6" s="226" t="s">
        <v>5</v>
      </c>
      <c r="D6" s="227">
        <v>199360</v>
      </c>
      <c r="E6" s="226"/>
      <c r="F6" s="226"/>
    </row>
    <row r="7" spans="1:10" x14ac:dyDescent="0.25">
      <c r="A7" s="232">
        <v>42468</v>
      </c>
      <c r="B7" s="226" t="s">
        <v>448</v>
      </c>
      <c r="C7" s="226" t="s">
        <v>38</v>
      </c>
      <c r="D7" s="227">
        <v>304000</v>
      </c>
      <c r="E7" s="226"/>
      <c r="F7" s="226"/>
    </row>
    <row r="8" spans="1:10" x14ac:dyDescent="0.25">
      <c r="A8" s="232">
        <v>42468</v>
      </c>
      <c r="B8" s="226" t="s">
        <v>448</v>
      </c>
      <c r="C8" s="226" t="s">
        <v>417</v>
      </c>
      <c r="D8" s="227">
        <v>90000</v>
      </c>
      <c r="E8" s="226"/>
      <c r="F8" s="226"/>
    </row>
    <row r="9" spans="1:10" x14ac:dyDescent="0.25">
      <c r="A9" s="232">
        <v>42468</v>
      </c>
      <c r="B9" s="226" t="s">
        <v>448</v>
      </c>
      <c r="C9" s="226" t="s">
        <v>450</v>
      </c>
      <c r="D9" s="227">
        <v>10000</v>
      </c>
      <c r="E9" s="226"/>
      <c r="F9" s="226"/>
    </row>
    <row r="10" spans="1:10" x14ac:dyDescent="0.25">
      <c r="A10" s="232">
        <v>42468</v>
      </c>
      <c r="B10" s="226" t="s">
        <v>448</v>
      </c>
      <c r="C10" s="226" t="s">
        <v>463</v>
      </c>
      <c r="D10" s="227">
        <v>15000</v>
      </c>
      <c r="E10" s="226"/>
      <c r="F10" s="226"/>
    </row>
    <row r="11" spans="1:10" x14ac:dyDescent="0.25">
      <c r="A11" s="232">
        <v>42468</v>
      </c>
      <c r="B11" s="226" t="s">
        <v>455</v>
      </c>
      <c r="C11" s="226" t="s">
        <v>23</v>
      </c>
      <c r="D11" s="227">
        <v>98600</v>
      </c>
      <c r="E11" s="226"/>
      <c r="F11" s="226"/>
      <c r="I11" s="233"/>
      <c r="J11" s="233">
        <f>SUMIF(C3:C45,H11,D3:D45)</f>
        <v>0</v>
      </c>
    </row>
    <row r="12" spans="1:10" x14ac:dyDescent="0.25">
      <c r="A12" s="232">
        <v>42468</v>
      </c>
      <c r="B12" s="226" t="s">
        <v>455</v>
      </c>
      <c r="C12" s="226" t="s">
        <v>450</v>
      </c>
      <c r="D12" s="227">
        <v>17000</v>
      </c>
      <c r="E12" s="226"/>
      <c r="F12" s="226"/>
      <c r="I12" s="233"/>
      <c r="J12" s="233">
        <f>SUMIF(C3:C45,I12,D3:D45)</f>
        <v>0</v>
      </c>
    </row>
    <row r="13" spans="1:10" x14ac:dyDescent="0.25">
      <c r="A13" s="232">
        <v>42468</v>
      </c>
      <c r="B13" s="226" t="s">
        <v>455</v>
      </c>
      <c r="C13" s="226" t="s">
        <v>88</v>
      </c>
      <c r="D13" s="227">
        <v>41500</v>
      </c>
      <c r="E13" s="226"/>
      <c r="F13" s="226"/>
      <c r="I13" s="233"/>
      <c r="J13" s="233"/>
    </row>
    <row r="14" spans="1:10" x14ac:dyDescent="0.25">
      <c r="A14" s="232">
        <v>42468</v>
      </c>
      <c r="B14" s="226" t="s">
        <v>455</v>
      </c>
      <c r="C14" s="226" t="s">
        <v>451</v>
      </c>
      <c r="D14" s="227">
        <v>11000</v>
      </c>
      <c r="E14" s="226"/>
      <c r="F14" s="226"/>
      <c r="I14" s="233"/>
      <c r="J14" s="233"/>
    </row>
    <row r="15" spans="1:10" x14ac:dyDescent="0.25">
      <c r="A15" s="232">
        <v>42468</v>
      </c>
      <c r="B15" s="226" t="s">
        <v>455</v>
      </c>
      <c r="C15" s="226" t="s">
        <v>5</v>
      </c>
      <c r="D15" s="227">
        <v>34500</v>
      </c>
      <c r="E15" s="226"/>
      <c r="F15" s="226"/>
      <c r="I15" s="233"/>
      <c r="J15" s="233"/>
    </row>
    <row r="16" spans="1:10" x14ac:dyDescent="0.25">
      <c r="A16" s="232">
        <v>42468</v>
      </c>
      <c r="B16" s="226" t="s">
        <v>455</v>
      </c>
      <c r="C16" s="226" t="s">
        <v>452</v>
      </c>
      <c r="D16" s="227">
        <v>8000</v>
      </c>
      <c r="E16" s="226"/>
      <c r="F16" s="226"/>
      <c r="I16" s="233"/>
      <c r="J16" s="233"/>
    </row>
    <row r="17" spans="1:9" x14ac:dyDescent="0.25">
      <c r="A17" s="232">
        <v>42468</v>
      </c>
      <c r="B17" s="226" t="s">
        <v>455</v>
      </c>
      <c r="C17" s="226" t="s">
        <v>95</v>
      </c>
      <c r="D17" s="227">
        <v>110860</v>
      </c>
      <c r="E17" s="226"/>
      <c r="F17" s="226"/>
      <c r="I17" s="233"/>
    </row>
    <row r="18" spans="1:9" x14ac:dyDescent="0.25">
      <c r="A18" s="232">
        <v>42468</v>
      </c>
      <c r="B18" s="226" t="s">
        <v>455</v>
      </c>
      <c r="C18" s="226" t="s">
        <v>453</v>
      </c>
      <c r="D18" s="227">
        <v>36000</v>
      </c>
      <c r="E18" s="226"/>
      <c r="F18" s="226"/>
      <c r="I18" s="233"/>
    </row>
    <row r="19" spans="1:9" x14ac:dyDescent="0.25">
      <c r="A19" s="232">
        <v>42468</v>
      </c>
      <c r="B19" s="226" t="s">
        <v>455</v>
      </c>
      <c r="C19" s="226" t="s">
        <v>454</v>
      </c>
      <c r="D19" s="227">
        <v>53000</v>
      </c>
      <c r="E19" s="226"/>
      <c r="F19" s="226"/>
    </row>
    <row r="20" spans="1:9" x14ac:dyDescent="0.25">
      <c r="A20" s="232">
        <v>42468</v>
      </c>
      <c r="B20" s="226" t="s">
        <v>455</v>
      </c>
      <c r="C20" s="226" t="s">
        <v>38</v>
      </c>
      <c r="D20" s="227">
        <v>255900</v>
      </c>
      <c r="E20" s="226"/>
      <c r="F20" s="226"/>
    </row>
    <row r="21" spans="1:9" x14ac:dyDescent="0.25">
      <c r="A21" s="232">
        <v>42468</v>
      </c>
      <c r="B21" s="226" t="s">
        <v>457</v>
      </c>
      <c r="C21" s="226" t="s">
        <v>5</v>
      </c>
      <c r="D21" s="227"/>
      <c r="E21" s="226"/>
      <c r="F21" s="226"/>
    </row>
    <row r="22" spans="1:9" x14ac:dyDescent="0.25">
      <c r="A22" s="232">
        <v>42468</v>
      </c>
      <c r="B22" s="226" t="s">
        <v>457</v>
      </c>
      <c r="C22" s="226" t="s">
        <v>450</v>
      </c>
      <c r="D22" s="227"/>
      <c r="E22" s="226"/>
      <c r="F22" s="226"/>
    </row>
    <row r="23" spans="1:9" x14ac:dyDescent="0.25">
      <c r="A23" s="232">
        <v>42468</v>
      </c>
      <c r="B23" s="226" t="s">
        <v>457</v>
      </c>
      <c r="C23" s="226" t="s">
        <v>20</v>
      </c>
      <c r="D23" s="227"/>
      <c r="E23" s="226"/>
      <c r="F23" s="226"/>
    </row>
    <row r="24" spans="1:9" x14ac:dyDescent="0.25">
      <c r="A24" s="232">
        <v>42468</v>
      </c>
      <c r="B24" s="226" t="s">
        <v>457</v>
      </c>
      <c r="C24" s="226" t="s">
        <v>88</v>
      </c>
      <c r="D24" s="227"/>
      <c r="E24" s="226"/>
      <c r="F24" s="226"/>
    </row>
    <row r="25" spans="1:9" x14ac:dyDescent="0.25">
      <c r="A25" s="232">
        <v>42468</v>
      </c>
      <c r="B25" s="226" t="s">
        <v>457</v>
      </c>
      <c r="C25" s="226" t="s">
        <v>449</v>
      </c>
      <c r="D25" s="227"/>
      <c r="E25" s="226"/>
      <c r="F25" s="226"/>
    </row>
    <row r="26" spans="1:9" x14ac:dyDescent="0.25">
      <c r="A26" s="232">
        <v>42468</v>
      </c>
      <c r="B26" s="226" t="s">
        <v>457</v>
      </c>
      <c r="C26" s="226" t="s">
        <v>38</v>
      </c>
      <c r="D26" s="227"/>
      <c r="E26" s="226"/>
      <c r="F26" s="226"/>
    </row>
    <row r="27" spans="1:9" x14ac:dyDescent="0.25">
      <c r="A27" s="232">
        <v>42468</v>
      </c>
      <c r="B27" s="226" t="s">
        <v>457</v>
      </c>
      <c r="C27" s="226" t="s">
        <v>23</v>
      </c>
      <c r="D27" s="227"/>
      <c r="E27" s="226"/>
      <c r="F27" s="226"/>
    </row>
    <row r="28" spans="1:9" x14ac:dyDescent="0.25">
      <c r="A28" s="232">
        <v>42468</v>
      </c>
      <c r="B28" s="226" t="s">
        <v>457</v>
      </c>
      <c r="C28" s="226" t="s">
        <v>458</v>
      </c>
      <c r="D28" s="227"/>
      <c r="E28" s="226"/>
      <c r="F28" s="226"/>
    </row>
    <row r="29" spans="1:9" x14ac:dyDescent="0.25">
      <c r="A29" s="232">
        <v>42468</v>
      </c>
      <c r="B29" s="226" t="s">
        <v>221</v>
      </c>
      <c r="C29" s="226" t="s">
        <v>450</v>
      </c>
      <c r="D29" s="227"/>
      <c r="E29" s="226"/>
      <c r="F29" s="226"/>
    </row>
    <row r="30" spans="1:9" x14ac:dyDescent="0.25">
      <c r="A30" s="232">
        <v>42468</v>
      </c>
      <c r="B30" s="226" t="s">
        <v>221</v>
      </c>
      <c r="C30" s="226" t="s">
        <v>23</v>
      </c>
      <c r="D30" s="227"/>
      <c r="E30" s="226"/>
      <c r="F30" s="226"/>
    </row>
    <row r="31" spans="1:9" x14ac:dyDescent="0.25">
      <c r="A31" s="232">
        <v>42468</v>
      </c>
      <c r="B31" s="226" t="s">
        <v>221</v>
      </c>
      <c r="C31" s="226" t="s">
        <v>452</v>
      </c>
      <c r="D31" s="227"/>
      <c r="E31" s="226"/>
      <c r="F31" s="226"/>
    </row>
    <row r="32" spans="1:9" x14ac:dyDescent="0.25">
      <c r="A32" s="232">
        <v>42468</v>
      </c>
      <c r="B32" s="226" t="s">
        <v>221</v>
      </c>
      <c r="C32" s="226" t="s">
        <v>95</v>
      </c>
      <c r="D32" s="227"/>
      <c r="E32" s="226"/>
      <c r="F32" s="226"/>
    </row>
    <row r="33" spans="1:9" x14ac:dyDescent="0.25">
      <c r="A33" s="232">
        <v>42468</v>
      </c>
      <c r="B33" s="226" t="s">
        <v>221</v>
      </c>
      <c r="C33" s="226" t="s">
        <v>459</v>
      </c>
      <c r="D33" s="227"/>
      <c r="E33" s="226"/>
      <c r="F33" s="226"/>
    </row>
    <row r="34" spans="1:9" x14ac:dyDescent="0.25">
      <c r="A34" s="232">
        <v>42468</v>
      </c>
      <c r="B34" s="226" t="s">
        <v>221</v>
      </c>
      <c r="C34" s="226" t="s">
        <v>453</v>
      </c>
      <c r="D34" s="227"/>
      <c r="E34" s="226"/>
      <c r="F34" s="226"/>
    </row>
    <row r="35" spans="1:9" x14ac:dyDescent="0.25">
      <c r="A35" s="232">
        <v>42468</v>
      </c>
      <c r="B35" s="226" t="s">
        <v>221</v>
      </c>
      <c r="C35" s="226" t="s">
        <v>454</v>
      </c>
      <c r="D35" s="227"/>
      <c r="E35" s="226"/>
      <c r="F35" s="226"/>
    </row>
    <row r="36" spans="1:9" x14ac:dyDescent="0.25">
      <c r="A36" s="232">
        <v>42468</v>
      </c>
      <c r="B36" s="226" t="s">
        <v>235</v>
      </c>
      <c r="C36" s="226" t="s">
        <v>460</v>
      </c>
      <c r="D36" s="227"/>
      <c r="E36" s="226"/>
      <c r="F36" s="226"/>
    </row>
    <row r="37" spans="1:9" x14ac:dyDescent="0.25">
      <c r="A37" s="232">
        <v>42468</v>
      </c>
      <c r="B37" s="226" t="s">
        <v>235</v>
      </c>
      <c r="C37" s="226" t="s">
        <v>458</v>
      </c>
      <c r="D37" s="227"/>
      <c r="E37" s="226"/>
      <c r="F37" s="226"/>
    </row>
    <row r="38" spans="1:9" x14ac:dyDescent="0.25">
      <c r="A38" s="232">
        <v>42468</v>
      </c>
      <c r="B38" s="226" t="s">
        <v>235</v>
      </c>
      <c r="C38" s="226" t="s">
        <v>251</v>
      </c>
      <c r="D38" s="227"/>
      <c r="E38" s="226"/>
      <c r="F38" s="226"/>
    </row>
    <row r="39" spans="1:9" x14ac:dyDescent="0.25">
      <c r="A39" s="232">
        <v>42468</v>
      </c>
      <c r="B39" s="226" t="s">
        <v>393</v>
      </c>
      <c r="C39" s="226" t="s">
        <v>417</v>
      </c>
      <c r="D39" s="227"/>
      <c r="E39" s="226"/>
      <c r="F39" s="226"/>
    </row>
    <row r="40" spans="1:9" x14ac:dyDescent="0.25">
      <c r="A40" s="232">
        <v>42468</v>
      </c>
      <c r="B40" s="226" t="s">
        <v>401</v>
      </c>
      <c r="C40" s="226" t="s">
        <v>403</v>
      </c>
      <c r="D40" s="227"/>
      <c r="E40" s="226"/>
      <c r="F40" s="226"/>
    </row>
    <row r="41" spans="1:9" x14ac:dyDescent="0.25">
      <c r="A41" s="232">
        <v>42468</v>
      </c>
      <c r="B41" s="226" t="s">
        <v>401</v>
      </c>
      <c r="C41" s="226" t="s">
        <v>461</v>
      </c>
      <c r="D41" s="227"/>
      <c r="E41" s="226"/>
      <c r="F41" s="226"/>
    </row>
    <row r="42" spans="1:9" x14ac:dyDescent="0.25">
      <c r="A42" s="232">
        <v>42468</v>
      </c>
      <c r="B42" s="226" t="s">
        <v>401</v>
      </c>
      <c r="C42" s="226" t="s">
        <v>38</v>
      </c>
      <c r="D42" s="227"/>
      <c r="E42" s="226"/>
      <c r="F42" s="226"/>
    </row>
    <row r="43" spans="1:9" x14ac:dyDescent="0.25">
      <c r="A43" s="232">
        <v>42460</v>
      </c>
      <c r="B43" s="226" t="s">
        <v>462</v>
      </c>
      <c r="C43" s="226" t="s">
        <v>463</v>
      </c>
      <c r="D43" s="269">
        <v>25000</v>
      </c>
      <c r="E43" s="226"/>
      <c r="F43" s="226" t="s">
        <v>464</v>
      </c>
    </row>
    <row r="44" spans="1:9" x14ac:dyDescent="0.25">
      <c r="A44" s="232">
        <v>42464</v>
      </c>
      <c r="B44" s="226" t="s">
        <v>462</v>
      </c>
      <c r="C44" s="226" t="s">
        <v>463</v>
      </c>
      <c r="D44" s="269">
        <v>25000</v>
      </c>
      <c r="E44" s="226"/>
      <c r="F44" s="226" t="s">
        <v>465</v>
      </c>
    </row>
    <row r="45" spans="1:9" x14ac:dyDescent="0.25">
      <c r="A45" s="232">
        <v>42471</v>
      </c>
      <c r="B45" s="226" t="s">
        <v>462</v>
      </c>
      <c r="C45" s="226" t="s">
        <v>463</v>
      </c>
      <c r="D45" s="269">
        <v>30000</v>
      </c>
      <c r="E45" s="226"/>
      <c r="F45" s="226" t="s">
        <v>48</v>
      </c>
    </row>
    <row r="46" spans="1:9" x14ac:dyDescent="0.25">
      <c r="A46" s="232">
        <v>42479</v>
      </c>
      <c r="B46" s="226" t="s">
        <v>462</v>
      </c>
      <c r="C46" s="226" t="s">
        <v>463</v>
      </c>
      <c r="D46" s="269">
        <v>20000</v>
      </c>
      <c r="E46" s="226"/>
      <c r="F46" s="226" t="s">
        <v>48</v>
      </c>
    </row>
    <row r="47" spans="1:9" x14ac:dyDescent="0.25">
      <c r="A47" s="232">
        <v>42479</v>
      </c>
      <c r="B47" s="226" t="s">
        <v>482</v>
      </c>
      <c r="C47" s="226" t="s">
        <v>454</v>
      </c>
      <c r="D47" s="227">
        <v>18000</v>
      </c>
      <c r="E47" s="226"/>
      <c r="F47" s="226" t="s">
        <v>48</v>
      </c>
      <c r="H47" s="231" t="s">
        <v>551</v>
      </c>
    </row>
    <row r="48" spans="1:9" x14ac:dyDescent="0.25">
      <c r="A48" s="232">
        <v>42480</v>
      </c>
      <c r="B48" s="226" t="s">
        <v>462</v>
      </c>
      <c r="C48" s="226" t="s">
        <v>463</v>
      </c>
      <c r="D48" s="269">
        <v>20000</v>
      </c>
      <c r="E48" s="226"/>
      <c r="F48" s="226" t="s">
        <v>48</v>
      </c>
      <c r="H48" t="s">
        <v>552</v>
      </c>
      <c r="I48" s="233">
        <v>491281</v>
      </c>
    </row>
    <row r="49" spans="1:9" x14ac:dyDescent="0.25">
      <c r="A49" s="232">
        <v>42476</v>
      </c>
      <c r="B49" s="226" t="s">
        <v>487</v>
      </c>
      <c r="C49" s="226" t="s">
        <v>463</v>
      </c>
      <c r="D49" s="227">
        <v>16000</v>
      </c>
      <c r="E49" s="226"/>
      <c r="F49" s="226" t="s">
        <v>48</v>
      </c>
      <c r="H49" t="s">
        <v>553</v>
      </c>
      <c r="I49" s="233">
        <v>510281</v>
      </c>
    </row>
    <row r="50" spans="1:9" x14ac:dyDescent="0.25">
      <c r="A50" s="232">
        <v>42488</v>
      </c>
      <c r="B50" s="226" t="s">
        <v>462</v>
      </c>
      <c r="C50" s="226" t="s">
        <v>463</v>
      </c>
      <c r="D50" s="269">
        <v>20300</v>
      </c>
      <c r="E50" s="226"/>
      <c r="F50" s="226" t="s">
        <v>48</v>
      </c>
      <c r="I50" s="110">
        <f>I49-I48</f>
        <v>19000</v>
      </c>
    </row>
    <row r="51" spans="1:9" x14ac:dyDescent="0.25">
      <c r="A51" s="232">
        <v>42488</v>
      </c>
      <c r="B51" s="226" t="s">
        <v>462</v>
      </c>
      <c r="C51" s="226" t="s">
        <v>463</v>
      </c>
      <c r="D51" s="270">
        <v>15000</v>
      </c>
      <c r="E51" s="226"/>
      <c r="F51" s="226" t="s">
        <v>406</v>
      </c>
    </row>
    <row r="52" spans="1:9" x14ac:dyDescent="0.25">
      <c r="A52" s="232">
        <v>42492</v>
      </c>
      <c r="B52" s="226" t="s">
        <v>462</v>
      </c>
      <c r="C52" s="226" t="s">
        <v>463</v>
      </c>
      <c r="D52" s="269">
        <v>30000</v>
      </c>
      <c r="E52" s="226"/>
      <c r="F52" s="226" t="s">
        <v>406</v>
      </c>
    </row>
    <row r="53" spans="1:9" x14ac:dyDescent="0.25">
      <c r="A53" s="232">
        <v>42506</v>
      </c>
      <c r="B53" s="226" t="s">
        <v>482</v>
      </c>
      <c r="C53" s="226" t="s">
        <v>516</v>
      </c>
      <c r="D53" s="227">
        <v>50000</v>
      </c>
      <c r="E53" s="226"/>
      <c r="F53" s="226" t="s">
        <v>406</v>
      </c>
    </row>
    <row r="54" spans="1:9" x14ac:dyDescent="0.25">
      <c r="A54" s="232">
        <v>42531</v>
      </c>
      <c r="B54" s="226" t="s">
        <v>482</v>
      </c>
      <c r="C54" s="226" t="s">
        <v>516</v>
      </c>
      <c r="D54" s="227">
        <v>30000</v>
      </c>
      <c r="E54" s="226"/>
      <c r="F54" s="265" t="s">
        <v>3</v>
      </c>
    </row>
    <row r="55" spans="1:9" x14ac:dyDescent="0.25">
      <c r="A55" s="232">
        <v>42529</v>
      </c>
      <c r="B55" s="265" t="s">
        <v>462</v>
      </c>
      <c r="C55" s="265" t="s">
        <v>463</v>
      </c>
      <c r="D55" s="227">
        <v>80000</v>
      </c>
      <c r="E55" s="226"/>
      <c r="F55" s="265" t="s">
        <v>3</v>
      </c>
    </row>
    <row r="56" spans="1:9" x14ac:dyDescent="0.25">
      <c r="A56" s="232">
        <v>42550</v>
      </c>
      <c r="B56" s="254" t="s">
        <v>482</v>
      </c>
      <c r="C56" s="254" t="s">
        <v>516</v>
      </c>
      <c r="D56" s="233">
        <v>50000</v>
      </c>
      <c r="F56" s="265" t="s">
        <v>3</v>
      </c>
    </row>
    <row r="57" spans="1:9" x14ac:dyDescent="0.25">
      <c r="A57" s="232">
        <v>42562</v>
      </c>
      <c r="B57" s="254" t="s">
        <v>482</v>
      </c>
      <c r="C57" s="254" t="s">
        <v>516</v>
      </c>
      <c r="D57" s="233">
        <v>10000</v>
      </c>
      <c r="F57" s="265" t="s">
        <v>3</v>
      </c>
    </row>
    <row r="60" spans="1:9" x14ac:dyDescent="0.25">
      <c r="H60" s="231" t="s">
        <v>3</v>
      </c>
      <c r="I60" s="271" t="s">
        <v>555</v>
      </c>
    </row>
    <row r="61" spans="1:9" x14ac:dyDescent="0.25">
      <c r="H61" s="227">
        <v>21000</v>
      </c>
      <c r="I61" s="227">
        <v>4000</v>
      </c>
    </row>
    <row r="62" spans="1:9" x14ac:dyDescent="0.25">
      <c r="H62" s="227">
        <v>25000</v>
      </c>
      <c r="I62" s="227">
        <v>15000</v>
      </c>
    </row>
    <row r="63" spans="1:9" x14ac:dyDescent="0.25">
      <c r="H63" s="227">
        <v>30000</v>
      </c>
      <c r="I63" s="227">
        <v>80000</v>
      </c>
    </row>
    <row r="64" spans="1:9" x14ac:dyDescent="0.25">
      <c r="H64" s="227">
        <v>20000</v>
      </c>
      <c r="I64" s="227">
        <v>5000</v>
      </c>
    </row>
    <row r="65" spans="8:10" x14ac:dyDescent="0.25">
      <c r="H65" s="227">
        <v>20000</v>
      </c>
      <c r="I65" s="227"/>
    </row>
    <row r="66" spans="8:10" x14ac:dyDescent="0.25">
      <c r="H66" s="227">
        <v>20000</v>
      </c>
      <c r="I66" s="227"/>
    </row>
    <row r="67" spans="8:10" x14ac:dyDescent="0.25">
      <c r="H67" s="227">
        <v>30000</v>
      </c>
      <c r="I67" s="227"/>
    </row>
    <row r="68" spans="8:10" x14ac:dyDescent="0.25">
      <c r="H68" s="227">
        <v>96281</v>
      </c>
      <c r="I68" s="227"/>
    </row>
    <row r="69" spans="8:10" x14ac:dyDescent="0.25">
      <c r="H69" s="227">
        <v>125181</v>
      </c>
      <c r="I69" s="227"/>
    </row>
    <row r="70" spans="8:10" x14ac:dyDescent="0.25">
      <c r="H70" s="227">
        <v>35000</v>
      </c>
      <c r="I70" s="227"/>
    </row>
    <row r="71" spans="8:10" x14ac:dyDescent="0.25">
      <c r="H71" s="227">
        <f>SUM(H61:H70)</f>
        <v>422462</v>
      </c>
      <c r="I71" s="227">
        <f>SUM(I61:I69)</f>
        <v>104000</v>
      </c>
    </row>
    <row r="72" spans="8:10" x14ac:dyDescent="0.25">
      <c r="H72" s="233"/>
      <c r="I72" s="233"/>
    </row>
    <row r="73" spans="8:10" ht="21" x14ac:dyDescent="0.35">
      <c r="H73" s="275" t="s">
        <v>515</v>
      </c>
      <c r="I73" s="273">
        <f>H71+I71</f>
        <v>526462</v>
      </c>
      <c r="J73" s="233"/>
    </row>
    <row r="74" spans="8:10" ht="18.75" x14ac:dyDescent="0.3">
      <c r="H74" s="276" t="s">
        <v>557</v>
      </c>
      <c r="I74" s="274">
        <v>572805</v>
      </c>
    </row>
    <row r="75" spans="8:10" ht="18.75" x14ac:dyDescent="0.3">
      <c r="H75" s="276" t="s">
        <v>558</v>
      </c>
      <c r="I75" s="274">
        <f>I74-I73</f>
        <v>46343</v>
      </c>
    </row>
    <row r="76" spans="8:10" x14ac:dyDescent="0.25">
      <c r="H76" s="233"/>
      <c r="I76" s="233"/>
    </row>
    <row r="77" spans="8:10" x14ac:dyDescent="0.25">
      <c r="H77" s="233"/>
      <c r="I77" s="233"/>
    </row>
    <row r="78" spans="8:10" x14ac:dyDescent="0.25">
      <c r="H78" s="233"/>
      <c r="I78" s="233"/>
    </row>
    <row r="79" spans="8:10" x14ac:dyDescent="0.25">
      <c r="H79" s="233"/>
      <c r="I79" s="233"/>
    </row>
    <row r="80" spans="8:10" x14ac:dyDescent="0.25">
      <c r="H80" s="233"/>
      <c r="I80" s="233"/>
    </row>
    <row r="81" spans="8:9" x14ac:dyDescent="0.25">
      <c r="H81" s="233"/>
      <c r="I81" s="233"/>
    </row>
  </sheetData>
  <autoFilter ref="A2:J57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workbookViewId="0">
      <selection activeCell="J4" sqref="J4"/>
    </sheetView>
  </sheetViews>
  <sheetFormatPr defaultRowHeight="15" x14ac:dyDescent="0.25"/>
  <cols>
    <col min="1" max="1" width="4.28515625" customWidth="1"/>
    <col min="2" max="2" width="11.42578125" customWidth="1"/>
    <col min="3" max="3" width="23.42578125" customWidth="1"/>
    <col min="4" max="4" width="26.7109375" customWidth="1"/>
    <col min="5" max="5" width="10" bestFit="1" customWidth="1"/>
    <col min="6" max="6" width="7.140625" customWidth="1"/>
  </cols>
  <sheetData>
    <row r="1" spans="1:10" x14ac:dyDescent="0.25">
      <c r="F1" s="84" t="s">
        <v>262</v>
      </c>
    </row>
    <row r="2" spans="1:10" ht="26.25" x14ac:dyDescent="0.4">
      <c r="A2" s="393" t="s">
        <v>292</v>
      </c>
      <c r="B2" s="393"/>
      <c r="C2" s="393"/>
      <c r="D2" s="393"/>
      <c r="E2" s="393"/>
      <c r="F2" s="393"/>
    </row>
    <row r="3" spans="1:10" ht="10.5" customHeight="1" x14ac:dyDescent="0.4">
      <c r="A3" s="59"/>
      <c r="B3" s="59"/>
      <c r="C3" s="59"/>
      <c r="D3" s="59"/>
      <c r="E3" s="59"/>
      <c r="F3" s="60"/>
    </row>
    <row r="4" spans="1:10" x14ac:dyDescent="0.25">
      <c r="A4" s="390" t="s">
        <v>293</v>
      </c>
      <c r="B4" s="390"/>
      <c r="C4" s="390"/>
      <c r="D4" s="390"/>
      <c r="E4" s="390"/>
      <c r="F4" s="390"/>
      <c r="J4" s="293" t="s">
        <v>644</v>
      </c>
    </row>
    <row r="5" spans="1:10" ht="16.5" x14ac:dyDescent="0.3">
      <c r="A5" s="105">
        <v>1</v>
      </c>
      <c r="B5" s="61" t="s">
        <v>275</v>
      </c>
      <c r="C5" s="8" t="s">
        <v>294</v>
      </c>
      <c r="D5" s="62" t="s">
        <v>23</v>
      </c>
      <c r="E5" s="63">
        <v>40000</v>
      </c>
      <c r="F5" s="8" t="s">
        <v>3</v>
      </c>
    </row>
    <row r="6" spans="1:10" ht="16.5" x14ac:dyDescent="0.3">
      <c r="A6" s="105">
        <v>2</v>
      </c>
      <c r="B6" s="61" t="s">
        <v>276</v>
      </c>
      <c r="C6" s="8" t="s">
        <v>294</v>
      </c>
      <c r="D6" s="62" t="s">
        <v>23</v>
      </c>
      <c r="E6" s="63">
        <v>60000</v>
      </c>
      <c r="F6" s="8" t="s">
        <v>3</v>
      </c>
    </row>
    <row r="7" spans="1:10" ht="16.5" x14ac:dyDescent="0.3">
      <c r="A7" s="105">
        <v>3</v>
      </c>
      <c r="B7" s="61" t="s">
        <v>278</v>
      </c>
      <c r="C7" s="8" t="s">
        <v>294</v>
      </c>
      <c r="D7" s="8" t="s">
        <v>200</v>
      </c>
      <c r="E7" s="63">
        <v>25000</v>
      </c>
      <c r="F7" s="8" t="s">
        <v>3</v>
      </c>
    </row>
    <row r="8" spans="1:10" ht="16.5" x14ac:dyDescent="0.3">
      <c r="A8" s="105">
        <v>4</v>
      </c>
      <c r="B8" s="61" t="s">
        <v>199</v>
      </c>
      <c r="C8" s="8" t="s">
        <v>294</v>
      </c>
      <c r="D8" s="8" t="s">
        <v>200</v>
      </c>
      <c r="E8" s="126">
        <v>52481</v>
      </c>
      <c r="F8" s="8" t="s">
        <v>3</v>
      </c>
    </row>
    <row r="9" spans="1:10" ht="16.5" x14ac:dyDescent="0.3">
      <c r="A9" s="108"/>
      <c r="B9" s="108"/>
      <c r="C9" s="108"/>
      <c r="D9" s="86" t="s">
        <v>62</v>
      </c>
      <c r="E9" s="109">
        <f>SUM(E5:E8)</f>
        <v>177481</v>
      </c>
      <c r="F9" s="138"/>
    </row>
    <row r="10" spans="1:10" x14ac:dyDescent="0.25">
      <c r="A10" s="390" t="s">
        <v>295</v>
      </c>
      <c r="B10" s="390"/>
      <c r="C10" s="390"/>
      <c r="D10" s="390"/>
      <c r="E10" s="390"/>
      <c r="F10" s="390"/>
    </row>
    <row r="11" spans="1:10" ht="16.5" x14ac:dyDescent="0.3">
      <c r="A11" s="105">
        <v>1</v>
      </c>
      <c r="B11" s="61" t="s">
        <v>278</v>
      </c>
      <c r="C11" s="8" t="s">
        <v>294</v>
      </c>
      <c r="D11" s="8" t="s">
        <v>88</v>
      </c>
      <c r="E11" s="63">
        <v>25000</v>
      </c>
      <c r="F11" s="8" t="s">
        <v>3</v>
      </c>
    </row>
    <row r="12" spans="1:10" ht="16.5" x14ac:dyDescent="0.3">
      <c r="A12" s="105">
        <v>2</v>
      </c>
      <c r="B12" s="61" t="s">
        <v>199</v>
      </c>
      <c r="C12" s="8" t="s">
        <v>294</v>
      </c>
      <c r="D12" s="8" t="s">
        <v>281</v>
      </c>
      <c r="E12" s="126">
        <v>11000</v>
      </c>
      <c r="F12" s="8" t="s">
        <v>3</v>
      </c>
    </row>
    <row r="13" spans="1:10" ht="16.5" x14ac:dyDescent="0.3">
      <c r="A13" s="105">
        <v>3</v>
      </c>
      <c r="B13" s="61" t="s">
        <v>199</v>
      </c>
      <c r="C13" s="8" t="s">
        <v>294</v>
      </c>
      <c r="D13" s="8" t="s">
        <v>282</v>
      </c>
      <c r="E13" s="126">
        <v>36000</v>
      </c>
      <c r="F13" s="8" t="s">
        <v>3</v>
      </c>
    </row>
    <row r="14" spans="1:10" ht="16.5" x14ac:dyDescent="0.3">
      <c r="A14" s="105">
        <v>4</v>
      </c>
      <c r="B14" s="115" t="s">
        <v>168</v>
      </c>
      <c r="C14" s="8" t="s">
        <v>294</v>
      </c>
      <c r="D14" s="116" t="s">
        <v>284</v>
      </c>
      <c r="E14" s="119">
        <v>18000</v>
      </c>
      <c r="F14" s="8" t="s">
        <v>3</v>
      </c>
    </row>
    <row r="15" spans="1:10" ht="16.5" x14ac:dyDescent="0.3">
      <c r="A15" s="105">
        <v>5</v>
      </c>
      <c r="B15" s="115" t="s">
        <v>287</v>
      </c>
      <c r="C15" s="8" t="s">
        <v>294</v>
      </c>
      <c r="D15" s="116" t="s">
        <v>288</v>
      </c>
      <c r="E15" s="119">
        <v>11000</v>
      </c>
      <c r="F15" s="8" t="s">
        <v>3</v>
      </c>
    </row>
    <row r="16" spans="1:10" ht="16.5" x14ac:dyDescent="0.3">
      <c r="A16" s="105">
        <v>6</v>
      </c>
      <c r="B16" s="116" t="s">
        <v>290</v>
      </c>
      <c r="C16" s="8" t="s">
        <v>294</v>
      </c>
      <c r="D16" s="8" t="s">
        <v>291</v>
      </c>
      <c r="E16" s="119">
        <v>10237</v>
      </c>
      <c r="F16" s="8" t="s">
        <v>3</v>
      </c>
    </row>
    <row r="17" spans="1:6" ht="16.5" x14ac:dyDescent="0.3">
      <c r="A17" s="108"/>
      <c r="B17" s="108"/>
      <c r="C17" s="108"/>
      <c r="D17" s="86" t="s">
        <v>62</v>
      </c>
      <c r="E17" s="109">
        <f>SUM(E11:E16)</f>
        <v>111237</v>
      </c>
      <c r="F17" s="137"/>
    </row>
    <row r="18" spans="1:6" x14ac:dyDescent="0.25">
      <c r="A18" s="390" t="s">
        <v>296</v>
      </c>
      <c r="B18" s="390"/>
      <c r="C18" s="390"/>
      <c r="D18" s="390"/>
      <c r="E18" s="390"/>
      <c r="F18" s="390"/>
    </row>
    <row r="19" spans="1:6" ht="16.5" x14ac:dyDescent="0.3">
      <c r="A19" s="105">
        <v>1</v>
      </c>
      <c r="B19" s="115" t="s">
        <v>277</v>
      </c>
      <c r="C19" s="8" t="s">
        <v>294</v>
      </c>
      <c r="D19" s="62" t="s">
        <v>2</v>
      </c>
      <c r="E19" s="63">
        <v>50000</v>
      </c>
      <c r="F19" s="116" t="s">
        <v>3</v>
      </c>
    </row>
    <row r="20" spans="1:6" ht="16.5" x14ac:dyDescent="0.3">
      <c r="A20" s="105">
        <v>2</v>
      </c>
      <c r="B20" s="61" t="s">
        <v>199</v>
      </c>
      <c r="C20" s="8" t="s">
        <v>294</v>
      </c>
      <c r="D20" s="62" t="s">
        <v>2</v>
      </c>
      <c r="E20" s="126">
        <v>15200</v>
      </c>
      <c r="F20" s="116" t="s">
        <v>3</v>
      </c>
    </row>
    <row r="21" spans="1:6" ht="16.5" x14ac:dyDescent="0.3">
      <c r="A21" s="105">
        <v>3</v>
      </c>
      <c r="B21" s="115" t="s">
        <v>283</v>
      </c>
      <c r="C21" s="8" t="s">
        <v>294</v>
      </c>
      <c r="D21" s="62" t="s">
        <v>2</v>
      </c>
      <c r="E21" s="74">
        <v>50000</v>
      </c>
      <c r="F21" s="116" t="s">
        <v>3</v>
      </c>
    </row>
    <row r="22" spans="1:6" ht="16.5" x14ac:dyDescent="0.3">
      <c r="A22" s="105">
        <v>4</v>
      </c>
      <c r="B22" s="115" t="s">
        <v>285</v>
      </c>
      <c r="C22" s="8" t="s">
        <v>294</v>
      </c>
      <c r="D22" s="62" t="s">
        <v>2</v>
      </c>
      <c r="E22" s="63">
        <v>10000</v>
      </c>
      <c r="F22" s="116" t="s">
        <v>3</v>
      </c>
    </row>
    <row r="23" spans="1:6" ht="16.5" x14ac:dyDescent="0.3">
      <c r="A23" s="105">
        <v>5</v>
      </c>
      <c r="B23" s="115" t="s">
        <v>239</v>
      </c>
      <c r="C23" s="8" t="s">
        <v>294</v>
      </c>
      <c r="D23" s="62" t="s">
        <v>2</v>
      </c>
      <c r="E23" s="63">
        <v>50000</v>
      </c>
      <c r="F23" s="116" t="s">
        <v>3</v>
      </c>
    </row>
    <row r="24" spans="1:6" ht="16.5" x14ac:dyDescent="0.3">
      <c r="A24" s="105">
        <v>6</v>
      </c>
      <c r="B24" s="115" t="s">
        <v>241</v>
      </c>
      <c r="C24" s="8" t="s">
        <v>294</v>
      </c>
      <c r="D24" s="62" t="s">
        <v>2</v>
      </c>
      <c r="E24" s="63">
        <v>21000</v>
      </c>
      <c r="F24" s="116" t="s">
        <v>3</v>
      </c>
    </row>
    <row r="25" spans="1:6" ht="16.5" x14ac:dyDescent="0.3">
      <c r="A25" s="105">
        <v>7</v>
      </c>
      <c r="B25" s="115" t="s">
        <v>286</v>
      </c>
      <c r="C25" s="8" t="s">
        <v>294</v>
      </c>
      <c r="D25" s="62" t="s">
        <v>2</v>
      </c>
      <c r="E25" s="63">
        <v>100000</v>
      </c>
      <c r="F25" s="116" t="s">
        <v>3</v>
      </c>
    </row>
    <row r="26" spans="1:6" ht="16.5" x14ac:dyDescent="0.3">
      <c r="A26" s="105">
        <v>8</v>
      </c>
      <c r="B26" s="61" t="s">
        <v>139</v>
      </c>
      <c r="C26" s="8" t="s">
        <v>294</v>
      </c>
      <c r="D26" s="62" t="s">
        <v>2</v>
      </c>
      <c r="E26" s="63">
        <v>50000</v>
      </c>
      <c r="F26" s="116" t="s">
        <v>3</v>
      </c>
    </row>
    <row r="27" spans="1:6" ht="16.5" x14ac:dyDescent="0.3">
      <c r="A27" s="105">
        <v>9</v>
      </c>
      <c r="B27" s="116" t="s">
        <v>290</v>
      </c>
      <c r="C27" s="8" t="s">
        <v>294</v>
      </c>
      <c r="D27" s="62" t="s">
        <v>2</v>
      </c>
      <c r="E27" s="63">
        <v>73551</v>
      </c>
      <c r="F27" s="116" t="s">
        <v>3</v>
      </c>
    </row>
    <row r="28" spans="1:6" ht="16.5" x14ac:dyDescent="0.3">
      <c r="A28" s="108"/>
      <c r="B28" s="108"/>
      <c r="C28" s="108"/>
      <c r="D28" s="86" t="s">
        <v>62</v>
      </c>
      <c r="E28" s="109">
        <f>SUM(E19:E27)</f>
        <v>419751</v>
      </c>
      <c r="F28" s="137"/>
    </row>
    <row r="29" spans="1:6" x14ac:dyDescent="0.25">
      <c r="A29" s="390" t="s">
        <v>297</v>
      </c>
      <c r="B29" s="390"/>
      <c r="C29" s="390"/>
      <c r="D29" s="390"/>
      <c r="E29" s="390"/>
      <c r="F29" s="390"/>
    </row>
    <row r="30" spans="1:6" ht="16.5" x14ac:dyDescent="0.3">
      <c r="A30" s="105">
        <v>1</v>
      </c>
      <c r="B30" s="61" t="s">
        <v>199</v>
      </c>
      <c r="C30" s="8" t="s">
        <v>279</v>
      </c>
      <c r="D30" s="62" t="s">
        <v>280</v>
      </c>
      <c r="E30" s="63">
        <v>10000</v>
      </c>
      <c r="F30" s="116" t="s">
        <v>3</v>
      </c>
    </row>
    <row r="31" spans="1:6" ht="16.5" x14ac:dyDescent="0.3">
      <c r="A31" s="108"/>
      <c r="B31" s="108"/>
      <c r="C31" s="108"/>
      <c r="D31" s="86" t="s">
        <v>62</v>
      </c>
      <c r="E31" s="109">
        <f>SUM(E30)</f>
        <v>10000</v>
      </c>
      <c r="F31" s="137"/>
    </row>
    <row r="32" spans="1:6" x14ac:dyDescent="0.25">
      <c r="A32" s="390" t="s">
        <v>298</v>
      </c>
      <c r="B32" s="390"/>
      <c r="C32" s="390"/>
      <c r="D32" s="390"/>
      <c r="E32" s="390"/>
      <c r="F32" s="390"/>
    </row>
    <row r="33" spans="1:6" ht="16.5" x14ac:dyDescent="0.3">
      <c r="A33" s="105">
        <v>1</v>
      </c>
      <c r="B33" s="61" t="s">
        <v>168</v>
      </c>
      <c r="C33" s="8" t="s">
        <v>294</v>
      </c>
      <c r="D33" s="8" t="s">
        <v>20</v>
      </c>
      <c r="E33" s="63">
        <v>5000</v>
      </c>
      <c r="F33" s="116" t="s">
        <v>3</v>
      </c>
    </row>
    <row r="34" spans="1:6" ht="16.5" x14ac:dyDescent="0.3">
      <c r="A34" s="108"/>
      <c r="B34" s="108"/>
      <c r="C34" s="108"/>
      <c r="D34" s="86" t="s">
        <v>62</v>
      </c>
      <c r="E34" s="109">
        <f>SUM(E33)</f>
        <v>5000</v>
      </c>
      <c r="F34" s="137"/>
    </row>
    <row r="35" spans="1:6" x14ac:dyDescent="0.25">
      <c r="A35" s="390" t="s">
        <v>299</v>
      </c>
      <c r="B35" s="390"/>
      <c r="C35" s="390"/>
      <c r="D35" s="390"/>
      <c r="E35" s="390"/>
      <c r="F35" s="390"/>
    </row>
    <row r="36" spans="1:6" ht="16.5" x14ac:dyDescent="0.3">
      <c r="A36" s="105">
        <v>1</v>
      </c>
      <c r="B36" s="115" t="s">
        <v>241</v>
      </c>
      <c r="C36" s="8" t="s">
        <v>294</v>
      </c>
      <c r="D36" s="116" t="s">
        <v>211</v>
      </c>
      <c r="E36" s="119">
        <v>39000</v>
      </c>
      <c r="F36" s="116" t="s">
        <v>3</v>
      </c>
    </row>
    <row r="37" spans="1:6" ht="16.5" x14ac:dyDescent="0.3">
      <c r="A37" s="108"/>
      <c r="B37" s="108"/>
      <c r="C37" s="108"/>
      <c r="D37" s="86" t="s">
        <v>62</v>
      </c>
      <c r="E37" s="109">
        <f>SUM(E36)</f>
        <v>39000</v>
      </c>
      <c r="F37" s="137"/>
    </row>
    <row r="38" spans="1:6" x14ac:dyDescent="0.25">
      <c r="A38" s="390" t="s">
        <v>300</v>
      </c>
      <c r="B38" s="390"/>
      <c r="C38" s="390"/>
      <c r="D38" s="390"/>
      <c r="E38" s="390"/>
      <c r="F38" s="390"/>
    </row>
    <row r="39" spans="1:6" ht="16.5" x14ac:dyDescent="0.3">
      <c r="A39" s="127">
        <v>1</v>
      </c>
      <c r="B39" s="111" t="s">
        <v>287</v>
      </c>
      <c r="C39" s="8" t="s">
        <v>294</v>
      </c>
      <c r="D39" s="112" t="s">
        <v>289</v>
      </c>
      <c r="E39" s="113">
        <v>39000</v>
      </c>
      <c r="F39" s="116" t="s">
        <v>3</v>
      </c>
    </row>
    <row r="40" spans="1:6" ht="16.5" x14ac:dyDescent="0.3">
      <c r="A40" s="127">
        <v>2</v>
      </c>
      <c r="B40" s="112" t="s">
        <v>290</v>
      </c>
      <c r="C40" s="8" t="s">
        <v>294</v>
      </c>
      <c r="D40" s="103" t="s">
        <v>43</v>
      </c>
      <c r="E40" s="113">
        <v>35210</v>
      </c>
      <c r="F40" s="116" t="s">
        <v>3</v>
      </c>
    </row>
    <row r="41" spans="1:6" ht="16.5" x14ac:dyDescent="0.3">
      <c r="A41" s="134"/>
      <c r="B41" s="134"/>
      <c r="C41" s="134"/>
      <c r="D41" s="135" t="s">
        <v>62</v>
      </c>
      <c r="E41" s="136">
        <f>SUM(E39:E40)</f>
        <v>74210</v>
      </c>
      <c r="F41" s="137"/>
    </row>
    <row r="42" spans="1:6" x14ac:dyDescent="0.25">
      <c r="A42" s="129"/>
      <c r="B42" s="5"/>
      <c r="C42" s="5"/>
      <c r="D42" s="5"/>
      <c r="E42" s="130"/>
      <c r="F42" s="57"/>
    </row>
    <row r="43" spans="1:6" x14ac:dyDescent="0.25">
      <c r="A43" s="129"/>
      <c r="B43" s="5"/>
      <c r="C43" s="5"/>
      <c r="D43" s="5"/>
      <c r="E43" s="130"/>
      <c r="F43" s="57"/>
    </row>
    <row r="44" spans="1:6" x14ac:dyDescent="0.25">
      <c r="A44" s="129"/>
      <c r="B44" s="5"/>
      <c r="C44" s="5"/>
      <c r="D44" s="5"/>
      <c r="E44" s="5"/>
      <c r="F44" s="5"/>
    </row>
    <row r="45" spans="1:6" x14ac:dyDescent="0.25">
      <c r="A45" s="131"/>
      <c r="B45" s="7"/>
      <c r="C45" s="6"/>
      <c r="D45" s="6"/>
      <c r="E45" s="4"/>
      <c r="F45" s="6"/>
    </row>
    <row r="46" spans="1:6" x14ac:dyDescent="0.25">
      <c r="A46" s="131"/>
      <c r="B46" s="57"/>
      <c r="C46" s="57"/>
      <c r="D46" s="57"/>
      <c r="E46" s="57"/>
      <c r="F46" s="55"/>
    </row>
    <row r="47" spans="1:6" x14ac:dyDescent="0.25">
      <c r="A47" s="131"/>
      <c r="B47" s="57"/>
      <c r="C47" s="57"/>
      <c r="D47" s="57"/>
      <c r="E47" s="57"/>
      <c r="F47" s="55"/>
    </row>
    <row r="48" spans="1:6" x14ac:dyDescent="0.25">
      <c r="A48" s="131"/>
      <c r="B48" s="57"/>
      <c r="C48" s="57"/>
      <c r="D48" s="57"/>
      <c r="E48" s="57"/>
      <c r="F48" s="57"/>
    </row>
    <row r="49" spans="1:6" x14ac:dyDescent="0.25">
      <c r="A49" s="131"/>
      <c r="B49" s="57"/>
      <c r="C49" s="57"/>
      <c r="D49" s="57"/>
      <c r="E49" s="57"/>
      <c r="F49" s="57"/>
    </row>
    <row r="50" spans="1:6" x14ac:dyDescent="0.25">
      <c r="A50" s="131"/>
      <c r="B50" s="7"/>
      <c r="C50" s="6"/>
      <c r="D50" s="6"/>
      <c r="E50" s="4"/>
      <c r="F50" s="3"/>
    </row>
    <row r="51" spans="1:6" x14ac:dyDescent="0.25">
      <c r="A51" s="131"/>
      <c r="B51" s="57"/>
      <c r="C51" s="57"/>
      <c r="D51" s="57"/>
      <c r="E51" s="57"/>
      <c r="F51" s="57"/>
    </row>
    <row r="52" spans="1:6" x14ac:dyDescent="0.25">
      <c r="A52" s="131"/>
      <c r="B52" s="57"/>
      <c r="C52" s="57"/>
      <c r="D52" s="57"/>
      <c r="E52" s="56"/>
      <c r="F52" s="55"/>
    </row>
    <row r="53" spans="1:6" x14ac:dyDescent="0.25">
      <c r="A53" s="131"/>
      <c r="B53" s="57"/>
      <c r="C53" s="57"/>
      <c r="D53" s="57"/>
      <c r="E53" s="57"/>
      <c r="F53" s="57"/>
    </row>
    <row r="54" spans="1:6" x14ac:dyDescent="0.25">
      <c r="A54" s="131"/>
      <c r="B54" s="57"/>
      <c r="C54" s="57"/>
      <c r="D54" s="57"/>
      <c r="E54" s="57"/>
      <c r="F54" s="57"/>
    </row>
    <row r="55" spans="1:6" x14ac:dyDescent="0.25">
      <c r="A55" s="131"/>
      <c r="B55" s="132"/>
      <c r="C55" s="6"/>
      <c r="D55" s="4"/>
      <c r="E55" s="4"/>
      <c r="F55" s="3"/>
    </row>
    <row r="56" spans="1:6" x14ac:dyDescent="0.25">
      <c r="A56" s="131"/>
      <c r="B56" s="57"/>
      <c r="C56" s="57"/>
      <c r="D56" s="57"/>
      <c r="E56" s="57"/>
      <c r="F56" s="55"/>
    </row>
    <row r="57" spans="1:6" x14ac:dyDescent="0.25">
      <c r="A57" s="131"/>
      <c r="B57" s="57"/>
      <c r="C57" s="57"/>
      <c r="D57" s="57"/>
      <c r="E57" s="57"/>
      <c r="F57" s="57"/>
    </row>
    <row r="58" spans="1:6" x14ac:dyDescent="0.25">
      <c r="A58" s="131"/>
      <c r="B58" s="6"/>
      <c r="C58" s="6"/>
      <c r="D58" s="6"/>
      <c r="E58" s="106"/>
      <c r="F58" s="6"/>
    </row>
    <row r="59" spans="1:6" x14ac:dyDescent="0.25">
      <c r="A59" s="131"/>
      <c r="B59" s="57"/>
      <c r="C59" s="57"/>
      <c r="D59" s="57"/>
      <c r="E59" s="57"/>
      <c r="F59" s="57"/>
    </row>
    <row r="60" spans="1:6" x14ac:dyDescent="0.25">
      <c r="A60" s="131"/>
      <c r="B60" s="57"/>
      <c r="C60" s="57"/>
      <c r="D60" s="57"/>
      <c r="E60" s="57"/>
      <c r="F60" s="57"/>
    </row>
    <row r="61" spans="1:6" x14ac:dyDescent="0.25">
      <c r="A61" s="131"/>
      <c r="B61" s="57"/>
      <c r="C61" s="57"/>
      <c r="D61" s="57"/>
      <c r="E61" s="57"/>
      <c r="F61" s="57"/>
    </row>
    <row r="62" spans="1:6" x14ac:dyDescent="0.25">
      <c r="A62" s="57"/>
      <c r="B62" s="7"/>
      <c r="C62" s="6"/>
      <c r="D62" s="55"/>
      <c r="E62" s="4"/>
      <c r="F62" s="55"/>
    </row>
    <row r="63" spans="1:6" x14ac:dyDescent="0.25">
      <c r="A63" s="57"/>
      <c r="B63" s="7"/>
      <c r="C63" s="6"/>
      <c r="D63" s="55"/>
      <c r="E63" s="56"/>
      <c r="F63" s="55"/>
    </row>
    <row r="64" spans="1:6" x14ac:dyDescent="0.25">
      <c r="A64" s="57"/>
      <c r="B64" s="7"/>
      <c r="C64" s="6"/>
      <c r="D64" s="55"/>
      <c r="E64" s="56"/>
      <c r="F64" s="55"/>
    </row>
    <row r="65" spans="1:6" x14ac:dyDescent="0.25">
      <c r="A65" s="57"/>
      <c r="B65" s="7"/>
      <c r="C65" s="6"/>
      <c r="D65" s="55"/>
      <c r="E65" s="56"/>
      <c r="F65" s="55"/>
    </row>
    <row r="66" spans="1:6" x14ac:dyDescent="0.25">
      <c r="A66" s="57"/>
      <c r="B66" s="7"/>
      <c r="C66" s="6"/>
      <c r="D66" s="55"/>
      <c r="E66" s="56"/>
      <c r="F66" s="55"/>
    </row>
    <row r="67" spans="1:6" x14ac:dyDescent="0.25">
      <c r="A67" s="57"/>
      <c r="B67" s="6"/>
      <c r="C67" s="106"/>
      <c r="D67" s="55"/>
      <c r="E67" s="56"/>
      <c r="F67" s="55"/>
    </row>
    <row r="68" spans="1:6" x14ac:dyDescent="0.25">
      <c r="A68" s="6"/>
      <c r="B68" s="6"/>
      <c r="C68" s="106"/>
      <c r="D68" s="57"/>
      <c r="E68" s="57"/>
      <c r="F68" s="57"/>
    </row>
    <row r="69" spans="1:6" x14ac:dyDescent="0.25">
      <c r="A69" s="6"/>
      <c r="B69" s="6"/>
      <c r="C69" s="106"/>
      <c r="D69" s="57"/>
      <c r="E69" s="57"/>
      <c r="F69" s="57"/>
    </row>
    <row r="70" spans="1:6" x14ac:dyDescent="0.25">
      <c r="A70" s="6"/>
      <c r="B70" s="6"/>
      <c r="C70" s="106"/>
      <c r="D70" s="57"/>
      <c r="E70" s="57"/>
      <c r="F70" s="57"/>
    </row>
    <row r="71" spans="1:6" x14ac:dyDescent="0.25">
      <c r="A71" s="6"/>
      <c r="B71" s="6"/>
      <c r="C71" s="106"/>
      <c r="D71" s="57"/>
      <c r="E71" s="57"/>
      <c r="F71" s="57"/>
    </row>
    <row r="72" spans="1:6" x14ac:dyDescent="0.25">
      <c r="A72" s="6"/>
      <c r="B72" s="6"/>
      <c r="C72" s="106"/>
      <c r="D72" s="57"/>
      <c r="E72" s="57"/>
      <c r="F72" s="57"/>
    </row>
    <row r="73" spans="1:6" x14ac:dyDescent="0.25">
      <c r="A73" s="6"/>
      <c r="B73" s="6"/>
      <c r="C73" s="106"/>
      <c r="D73" s="57"/>
      <c r="E73" s="57"/>
      <c r="F73" s="57"/>
    </row>
    <row r="74" spans="1:6" x14ac:dyDescent="0.25">
      <c r="A74" s="6"/>
      <c r="B74" s="6"/>
      <c r="C74" s="106"/>
      <c r="D74" s="57"/>
      <c r="E74" s="57"/>
      <c r="F74" s="57"/>
    </row>
    <row r="75" spans="1:6" x14ac:dyDescent="0.25">
      <c r="A75" s="57"/>
      <c r="B75" s="3"/>
      <c r="C75" s="101"/>
      <c r="D75" s="57"/>
      <c r="E75" s="57"/>
      <c r="F75" s="57"/>
    </row>
    <row r="76" spans="1:6" x14ac:dyDescent="0.25">
      <c r="A76" s="57"/>
      <c r="B76" s="57"/>
      <c r="C76" s="101"/>
      <c r="D76" s="57"/>
      <c r="E76" s="57"/>
      <c r="F76" s="57"/>
    </row>
    <row r="77" spans="1:6" ht="15.75" x14ac:dyDescent="0.25">
      <c r="A77" s="57"/>
      <c r="B77" s="57"/>
      <c r="C77" s="57"/>
      <c r="D77" s="133"/>
      <c r="E77" s="106"/>
      <c r="F77" s="57"/>
    </row>
  </sheetData>
  <mergeCells count="8">
    <mergeCell ref="A35:F35"/>
    <mergeCell ref="A38:F38"/>
    <mergeCell ref="A2:F2"/>
    <mergeCell ref="A4:F4"/>
    <mergeCell ref="A10:F10"/>
    <mergeCell ref="A18:F18"/>
    <mergeCell ref="A29:F29"/>
    <mergeCell ref="A32:F32"/>
  </mergeCells>
  <hyperlinks>
    <hyperlink ref="J4" location="Sheet5!A1" display="Back"/>
  </hyperlinks>
  <printOptions horizontalCentered="1"/>
  <pageMargins left="0.35" right="0.26" top="0.33" bottom="0.3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workbookViewId="0">
      <selection activeCell="J4" sqref="J4"/>
    </sheetView>
  </sheetViews>
  <sheetFormatPr defaultRowHeight="15" x14ac:dyDescent="0.25"/>
  <cols>
    <col min="1" max="1" width="5.85546875" customWidth="1"/>
    <col min="2" max="2" width="12.42578125" bestFit="1" customWidth="1"/>
    <col min="3" max="3" width="15.42578125" customWidth="1"/>
    <col min="4" max="4" width="30.42578125" bestFit="1" customWidth="1"/>
    <col min="5" max="5" width="12.7109375" bestFit="1" customWidth="1"/>
    <col min="7" max="7" width="10.5703125" bestFit="1" customWidth="1"/>
    <col min="10" max="10" width="14.5703125" bestFit="1" customWidth="1"/>
  </cols>
  <sheetData>
    <row r="1" spans="1:10" x14ac:dyDescent="0.25">
      <c r="F1" s="84" t="s">
        <v>262</v>
      </c>
    </row>
    <row r="2" spans="1:10" ht="26.25" x14ac:dyDescent="0.4">
      <c r="A2" s="142" t="s">
        <v>333</v>
      </c>
      <c r="B2" s="143"/>
      <c r="C2" s="143"/>
      <c r="D2" s="143"/>
      <c r="E2" s="143"/>
      <c r="F2" s="144"/>
    </row>
    <row r="3" spans="1:10" ht="17.25" customHeight="1" x14ac:dyDescent="0.4">
      <c r="A3" s="59"/>
      <c r="B3" s="59"/>
      <c r="C3" s="59"/>
      <c r="D3" s="59"/>
      <c r="E3" s="59"/>
      <c r="F3" s="60"/>
    </row>
    <row r="4" spans="1:10" x14ac:dyDescent="0.25">
      <c r="A4" s="390" t="s">
        <v>334</v>
      </c>
      <c r="B4" s="390"/>
      <c r="C4" s="390"/>
      <c r="D4" s="390"/>
      <c r="E4" s="390"/>
      <c r="F4" s="390"/>
      <c r="J4" s="293" t="s">
        <v>644</v>
      </c>
    </row>
    <row r="5" spans="1:10" ht="16.5" x14ac:dyDescent="0.3">
      <c r="A5" s="128">
        <v>1</v>
      </c>
      <c r="B5" s="61" t="s">
        <v>306</v>
      </c>
      <c r="C5" s="8" t="s">
        <v>314</v>
      </c>
      <c r="D5" s="62" t="s">
        <v>88</v>
      </c>
      <c r="E5" s="63">
        <v>300000</v>
      </c>
      <c r="F5" s="78" t="s">
        <v>3</v>
      </c>
    </row>
    <row r="6" spans="1:10" ht="18.75" x14ac:dyDescent="0.3">
      <c r="A6" s="128">
        <v>2</v>
      </c>
      <c r="B6" s="61" t="s">
        <v>313</v>
      </c>
      <c r="C6" s="8" t="s">
        <v>314</v>
      </c>
      <c r="D6" s="62" t="s">
        <v>315</v>
      </c>
      <c r="E6" s="63">
        <v>250000</v>
      </c>
      <c r="F6" s="78" t="s">
        <v>3</v>
      </c>
      <c r="H6" s="164"/>
      <c r="I6" s="172"/>
      <c r="J6" s="168"/>
    </row>
    <row r="7" spans="1:10" ht="15" customHeight="1" x14ac:dyDescent="0.3">
      <c r="A7" s="128">
        <v>3</v>
      </c>
      <c r="B7" s="61" t="s">
        <v>316</v>
      </c>
      <c r="C7" s="8" t="s">
        <v>314</v>
      </c>
      <c r="D7" s="62" t="s">
        <v>317</v>
      </c>
      <c r="E7" s="63">
        <v>100000</v>
      </c>
      <c r="F7" s="78" t="s">
        <v>3</v>
      </c>
      <c r="H7" s="164"/>
      <c r="I7" s="172"/>
      <c r="J7" s="175"/>
    </row>
    <row r="8" spans="1:10" ht="18.75" x14ac:dyDescent="0.3">
      <c r="A8" s="128">
        <v>4</v>
      </c>
      <c r="B8" s="61" t="s">
        <v>318</v>
      </c>
      <c r="C8" s="8" t="s">
        <v>314</v>
      </c>
      <c r="D8" s="62" t="s">
        <v>319</v>
      </c>
      <c r="E8" s="63">
        <v>100000</v>
      </c>
      <c r="F8" s="78" t="s">
        <v>3</v>
      </c>
      <c r="H8" s="164"/>
      <c r="I8" s="172"/>
      <c r="J8" s="168"/>
    </row>
    <row r="9" spans="1:10" ht="18.75" x14ac:dyDescent="0.3">
      <c r="A9" s="128">
        <v>5</v>
      </c>
      <c r="B9" s="61" t="s">
        <v>320</v>
      </c>
      <c r="C9" s="8" t="s">
        <v>314</v>
      </c>
      <c r="D9" s="62" t="s">
        <v>317</v>
      </c>
      <c r="E9" s="63">
        <v>200000</v>
      </c>
      <c r="F9" s="78" t="s">
        <v>68</v>
      </c>
      <c r="H9" s="164"/>
      <c r="I9" s="172"/>
      <c r="J9" s="168"/>
    </row>
    <row r="10" spans="1:10" ht="18.75" x14ac:dyDescent="0.3">
      <c r="A10" s="128">
        <v>6</v>
      </c>
      <c r="B10" s="61" t="s">
        <v>69</v>
      </c>
      <c r="C10" s="8" t="s">
        <v>314</v>
      </c>
      <c r="D10" s="62" t="s">
        <v>324</v>
      </c>
      <c r="E10" s="63">
        <v>50000</v>
      </c>
      <c r="F10" s="78" t="s">
        <v>3</v>
      </c>
      <c r="J10" s="169"/>
    </row>
    <row r="11" spans="1:10" ht="16.5" x14ac:dyDescent="0.3">
      <c r="A11" s="128">
        <v>7</v>
      </c>
      <c r="B11" s="61" t="s">
        <v>67</v>
      </c>
      <c r="C11" s="8" t="s">
        <v>314</v>
      </c>
      <c r="D11" s="8" t="s">
        <v>325</v>
      </c>
      <c r="E11" s="63">
        <v>40000</v>
      </c>
      <c r="F11" s="78" t="s">
        <v>3</v>
      </c>
      <c r="J11" s="110"/>
    </row>
    <row r="12" spans="1:10" ht="19.5" customHeight="1" x14ac:dyDescent="0.3">
      <c r="A12" s="145">
        <v>8</v>
      </c>
      <c r="B12" s="146" t="s">
        <v>85</v>
      </c>
      <c r="C12" s="147" t="s">
        <v>314</v>
      </c>
      <c r="D12" s="148" t="s">
        <v>335</v>
      </c>
      <c r="E12" s="149">
        <v>250000</v>
      </c>
      <c r="F12" s="78" t="s">
        <v>3</v>
      </c>
    </row>
    <row r="13" spans="1:10" ht="16.5" x14ac:dyDescent="0.3">
      <c r="A13" s="128">
        <v>9</v>
      </c>
      <c r="B13" s="61" t="s">
        <v>326</v>
      </c>
      <c r="C13" s="8" t="s">
        <v>314</v>
      </c>
      <c r="D13" s="8" t="s">
        <v>327</v>
      </c>
      <c r="E13" s="63">
        <v>15000</v>
      </c>
      <c r="F13" s="78" t="s">
        <v>3</v>
      </c>
    </row>
    <row r="14" spans="1:10" ht="16.5" x14ac:dyDescent="0.3">
      <c r="A14" s="145">
        <v>10</v>
      </c>
      <c r="B14" s="61" t="s">
        <v>328</v>
      </c>
      <c r="C14" s="8" t="s">
        <v>314</v>
      </c>
      <c r="D14" s="62" t="s">
        <v>317</v>
      </c>
      <c r="E14" s="63">
        <v>44699</v>
      </c>
      <c r="F14" s="78" t="s">
        <v>3</v>
      </c>
    </row>
    <row r="15" spans="1:10" ht="18.75" x14ac:dyDescent="0.3">
      <c r="A15" s="108"/>
      <c r="B15" s="108"/>
      <c r="C15" s="108"/>
      <c r="D15" s="86" t="s">
        <v>62</v>
      </c>
      <c r="E15" s="109">
        <f>SUM(E5:E14)</f>
        <v>1349699</v>
      </c>
      <c r="F15" s="137"/>
      <c r="H15" s="164"/>
      <c r="I15" s="172"/>
      <c r="J15" s="168"/>
    </row>
    <row r="16" spans="1:10" x14ac:dyDescent="0.25">
      <c r="A16" s="390" t="s">
        <v>336</v>
      </c>
      <c r="B16" s="390"/>
      <c r="C16" s="390"/>
      <c r="D16" s="390"/>
      <c r="E16" s="390"/>
      <c r="F16" s="390"/>
    </row>
    <row r="17" spans="1:8" ht="16.5" x14ac:dyDescent="0.3">
      <c r="A17" s="128">
        <v>1</v>
      </c>
      <c r="B17" s="61" t="s">
        <v>307</v>
      </c>
      <c r="C17" s="8" t="s">
        <v>314</v>
      </c>
      <c r="D17" s="62" t="s">
        <v>308</v>
      </c>
      <c r="E17" s="63">
        <v>500000</v>
      </c>
      <c r="F17" s="78" t="s">
        <v>3</v>
      </c>
    </row>
    <row r="18" spans="1:8" ht="16.5" x14ac:dyDescent="0.3">
      <c r="A18" s="128">
        <v>2</v>
      </c>
      <c r="B18" s="61" t="s">
        <v>309</v>
      </c>
      <c r="C18" s="8" t="s">
        <v>314</v>
      </c>
      <c r="D18" s="62" t="s">
        <v>308</v>
      </c>
      <c r="E18" s="63">
        <v>200000</v>
      </c>
      <c r="F18" s="78" t="s">
        <v>3</v>
      </c>
    </row>
    <row r="19" spans="1:8" ht="16.5" x14ac:dyDescent="0.3">
      <c r="A19" s="128">
        <v>3</v>
      </c>
      <c r="B19" s="61" t="s">
        <v>310</v>
      </c>
      <c r="C19" s="8" t="s">
        <v>314</v>
      </c>
      <c r="D19" s="62" t="s">
        <v>308</v>
      </c>
      <c r="E19" s="74">
        <v>200000</v>
      </c>
      <c r="F19" s="78" t="s">
        <v>3</v>
      </c>
    </row>
    <row r="20" spans="1:8" ht="16.5" x14ac:dyDescent="0.3">
      <c r="A20" s="128">
        <v>4</v>
      </c>
      <c r="B20" s="61" t="s">
        <v>312</v>
      </c>
      <c r="C20" s="8" t="s">
        <v>314</v>
      </c>
      <c r="D20" s="62" t="s">
        <v>308</v>
      </c>
      <c r="E20" s="74">
        <v>235420</v>
      </c>
      <c r="F20" s="78" t="s">
        <v>3</v>
      </c>
    </row>
    <row r="21" spans="1:8" ht="16.5" x14ac:dyDescent="0.3">
      <c r="A21" s="108"/>
      <c r="B21" s="108"/>
      <c r="C21" s="108"/>
      <c r="D21" s="86" t="s">
        <v>62</v>
      </c>
      <c r="E21" s="109">
        <f>SUM(E17:E20)</f>
        <v>1135420</v>
      </c>
      <c r="F21" s="137"/>
      <c r="H21" s="110"/>
    </row>
    <row r="22" spans="1:8" x14ac:dyDescent="0.25">
      <c r="A22" s="390" t="s">
        <v>337</v>
      </c>
      <c r="B22" s="390"/>
      <c r="C22" s="390"/>
      <c r="D22" s="390"/>
      <c r="E22" s="390"/>
      <c r="F22" s="390"/>
    </row>
    <row r="23" spans="1:8" ht="16.5" x14ac:dyDescent="0.3">
      <c r="A23" s="128">
        <v>1</v>
      </c>
      <c r="B23" s="61" t="s">
        <v>321</v>
      </c>
      <c r="C23" s="8" t="s">
        <v>314</v>
      </c>
      <c r="D23" s="62" t="s">
        <v>23</v>
      </c>
      <c r="E23" s="63">
        <v>100000</v>
      </c>
      <c r="F23" s="78" t="s">
        <v>3</v>
      </c>
    </row>
    <row r="24" spans="1:8" ht="16.5" x14ac:dyDescent="0.3">
      <c r="A24" s="128">
        <v>2</v>
      </c>
      <c r="B24" s="61" t="s">
        <v>322</v>
      </c>
      <c r="C24" s="8" t="s">
        <v>314</v>
      </c>
      <c r="D24" s="62" t="s">
        <v>23</v>
      </c>
      <c r="E24" s="63">
        <v>200000</v>
      </c>
      <c r="F24" s="78" t="s">
        <v>3</v>
      </c>
    </row>
    <row r="25" spans="1:8" ht="16.5" x14ac:dyDescent="0.3">
      <c r="A25" s="128">
        <v>3</v>
      </c>
      <c r="B25" s="61" t="s">
        <v>323</v>
      </c>
      <c r="C25" s="8" t="s">
        <v>314</v>
      </c>
      <c r="D25" s="62" t="s">
        <v>23</v>
      </c>
      <c r="E25" s="63">
        <v>15000</v>
      </c>
      <c r="F25" s="78" t="s">
        <v>68</v>
      </c>
    </row>
    <row r="26" spans="1:8" ht="16.5" x14ac:dyDescent="0.3">
      <c r="A26" s="128">
        <v>4</v>
      </c>
      <c r="B26" s="61" t="s">
        <v>67</v>
      </c>
      <c r="C26" s="8" t="s">
        <v>314</v>
      </c>
      <c r="D26" s="8" t="s">
        <v>23</v>
      </c>
      <c r="E26" s="63">
        <v>110000</v>
      </c>
      <c r="F26" s="78" t="s">
        <v>3</v>
      </c>
    </row>
    <row r="27" spans="1:8" ht="16.5" x14ac:dyDescent="0.3">
      <c r="A27" s="128">
        <v>5</v>
      </c>
      <c r="B27" s="61" t="s">
        <v>328</v>
      </c>
      <c r="C27" s="8" t="s">
        <v>314</v>
      </c>
      <c r="D27" s="8" t="s">
        <v>23</v>
      </c>
      <c r="E27" s="63">
        <v>258200</v>
      </c>
      <c r="F27" s="78" t="s">
        <v>3</v>
      </c>
    </row>
    <row r="28" spans="1:8" ht="14.25" customHeight="1" x14ac:dyDescent="0.3">
      <c r="A28" s="108"/>
      <c r="B28" s="108"/>
      <c r="C28" s="108"/>
      <c r="D28" s="86" t="s">
        <v>62</v>
      </c>
      <c r="E28" s="109">
        <f>SUM(E23:E27)</f>
        <v>683200</v>
      </c>
      <c r="F28" s="137"/>
    </row>
    <row r="29" spans="1:8" x14ac:dyDescent="0.25">
      <c r="A29" s="390" t="s">
        <v>338</v>
      </c>
      <c r="B29" s="390"/>
      <c r="C29" s="390"/>
      <c r="D29" s="390"/>
      <c r="E29" s="390"/>
      <c r="F29" s="390"/>
    </row>
    <row r="30" spans="1:8" ht="16.5" x14ac:dyDescent="0.3">
      <c r="A30" s="128">
        <v>1</v>
      </c>
      <c r="B30" s="61" t="s">
        <v>326</v>
      </c>
      <c r="C30" s="8" t="s">
        <v>314</v>
      </c>
      <c r="D30" s="8" t="s">
        <v>10</v>
      </c>
      <c r="E30" s="63">
        <v>15000</v>
      </c>
      <c r="F30" s="150" t="s">
        <v>3</v>
      </c>
    </row>
    <row r="31" spans="1:8" ht="16.5" x14ac:dyDescent="0.3">
      <c r="A31" s="128">
        <v>2</v>
      </c>
      <c r="B31" s="61" t="s">
        <v>328</v>
      </c>
      <c r="C31" s="8" t="s">
        <v>314</v>
      </c>
      <c r="D31" s="8" t="s">
        <v>10</v>
      </c>
      <c r="E31" s="74">
        <v>47101</v>
      </c>
      <c r="F31" s="150" t="s">
        <v>3</v>
      </c>
    </row>
    <row r="32" spans="1:8" ht="16.5" x14ac:dyDescent="0.3">
      <c r="A32" s="108"/>
      <c r="B32" s="108"/>
      <c r="C32" s="108"/>
      <c r="D32" s="86" t="s">
        <v>62</v>
      </c>
      <c r="E32" s="109">
        <f>SUM(E30:E31)</f>
        <v>62101</v>
      </c>
      <c r="F32" s="137"/>
    </row>
    <row r="33" spans="1:6" x14ac:dyDescent="0.25">
      <c r="A33" s="390" t="s">
        <v>339</v>
      </c>
      <c r="B33" s="390"/>
      <c r="C33" s="390"/>
      <c r="D33" s="390"/>
      <c r="E33" s="390"/>
      <c r="F33" s="390"/>
    </row>
    <row r="34" spans="1:6" ht="16.5" x14ac:dyDescent="0.3">
      <c r="A34" s="128">
        <v>1</v>
      </c>
      <c r="B34" s="61" t="s">
        <v>94</v>
      </c>
      <c r="C34" s="8" t="s">
        <v>329</v>
      </c>
      <c r="D34" s="8" t="s">
        <v>28</v>
      </c>
      <c r="E34" s="151">
        <v>100000</v>
      </c>
      <c r="F34" s="8" t="s">
        <v>3</v>
      </c>
    </row>
    <row r="35" spans="1:6" ht="16.5" x14ac:dyDescent="0.3">
      <c r="A35" s="108"/>
      <c r="B35" s="108"/>
      <c r="C35" s="108"/>
      <c r="D35" s="86" t="s">
        <v>62</v>
      </c>
      <c r="E35" s="109">
        <f>SUM(E34)</f>
        <v>100000</v>
      </c>
      <c r="F35" s="137"/>
    </row>
    <row r="36" spans="1:6" x14ac:dyDescent="0.25">
      <c r="A36" s="390" t="s">
        <v>340</v>
      </c>
      <c r="B36" s="390"/>
      <c r="C36" s="390"/>
      <c r="D36" s="390"/>
      <c r="E36" s="390"/>
      <c r="F36" s="390"/>
    </row>
    <row r="37" spans="1:6" ht="16.5" x14ac:dyDescent="0.3">
      <c r="A37" s="128">
        <v>1</v>
      </c>
      <c r="B37" s="61" t="s">
        <v>330</v>
      </c>
      <c r="C37" s="8" t="s">
        <v>314</v>
      </c>
      <c r="D37" s="8" t="s">
        <v>101</v>
      </c>
      <c r="E37" s="63">
        <v>25000</v>
      </c>
      <c r="F37" s="8" t="s">
        <v>3</v>
      </c>
    </row>
    <row r="38" spans="1:6" ht="16.5" x14ac:dyDescent="0.3">
      <c r="A38" s="108"/>
      <c r="B38" s="108"/>
      <c r="C38" s="108"/>
      <c r="D38" s="86" t="s">
        <v>62</v>
      </c>
      <c r="E38" s="109">
        <f>SUM(E37)</f>
        <v>25000</v>
      </c>
      <c r="F38" s="137"/>
    </row>
    <row r="39" spans="1:6" x14ac:dyDescent="0.25">
      <c r="A39" s="390" t="s">
        <v>341</v>
      </c>
      <c r="B39" s="390"/>
      <c r="C39" s="390"/>
      <c r="D39" s="390"/>
      <c r="E39" s="390"/>
      <c r="F39" s="390"/>
    </row>
    <row r="40" spans="1:6" ht="16.5" x14ac:dyDescent="0.3">
      <c r="A40" s="128">
        <v>1</v>
      </c>
      <c r="B40" s="77" t="s">
        <v>331</v>
      </c>
      <c r="C40" s="8" t="s">
        <v>314</v>
      </c>
      <c r="D40" s="8" t="s">
        <v>332</v>
      </c>
      <c r="E40" s="63">
        <v>150000</v>
      </c>
      <c r="F40" s="8" t="s">
        <v>3</v>
      </c>
    </row>
    <row r="41" spans="1:6" ht="16.5" x14ac:dyDescent="0.3">
      <c r="A41" s="108"/>
      <c r="B41" s="108"/>
      <c r="C41" s="108"/>
      <c r="D41" s="86" t="s">
        <v>62</v>
      </c>
      <c r="E41" s="109">
        <f>SUM(E40)</f>
        <v>150000</v>
      </c>
      <c r="F41" s="137"/>
    </row>
    <row r="42" spans="1:6" x14ac:dyDescent="0.25">
      <c r="A42" s="58"/>
      <c r="B42" s="2"/>
      <c r="C42" s="3"/>
      <c r="D42" s="100"/>
      <c r="E42" s="3"/>
      <c r="F42" s="152"/>
    </row>
    <row r="43" spans="1:6" x14ac:dyDescent="0.25">
      <c r="A43" s="58"/>
      <c r="B43" s="5"/>
      <c r="C43" s="5"/>
      <c r="D43" s="5"/>
      <c r="E43" s="5"/>
      <c r="F43" s="5"/>
    </row>
    <row r="44" spans="1:6" ht="18.75" x14ac:dyDescent="0.3">
      <c r="A44" s="153"/>
      <c r="B44" s="154"/>
      <c r="C44" s="154"/>
      <c r="D44" s="154"/>
      <c r="E44" s="155" t="s">
        <v>312</v>
      </c>
      <c r="F44" s="156"/>
    </row>
    <row r="45" spans="1:6" ht="18" x14ac:dyDescent="0.25">
      <c r="A45" s="157" t="s">
        <v>349</v>
      </c>
      <c r="B45" s="5"/>
      <c r="C45" s="5"/>
      <c r="D45" s="5"/>
      <c r="E45" s="158"/>
      <c r="F45" s="159"/>
    </row>
    <row r="46" spans="1:6" ht="18" x14ac:dyDescent="0.25">
      <c r="A46" s="157"/>
      <c r="B46" s="5"/>
      <c r="C46" s="5"/>
      <c r="D46" s="5"/>
      <c r="E46" s="158"/>
      <c r="F46" s="159"/>
    </row>
    <row r="47" spans="1:6" ht="26.25" x14ac:dyDescent="0.4">
      <c r="A47" s="160" t="s">
        <v>342</v>
      </c>
      <c r="B47" s="161"/>
      <c r="C47" s="161"/>
      <c r="D47" s="161"/>
      <c r="E47" s="161"/>
      <c r="F47" s="162"/>
    </row>
    <row r="48" spans="1:6" ht="18.75" x14ac:dyDescent="0.3">
      <c r="A48" s="163"/>
      <c r="B48" s="164"/>
      <c r="C48" s="164"/>
      <c r="D48" s="164"/>
      <c r="E48" s="164"/>
      <c r="F48" s="165"/>
    </row>
    <row r="49" spans="1:6" ht="18.75" x14ac:dyDescent="0.3">
      <c r="A49" s="166">
        <v>1</v>
      </c>
      <c r="B49" s="167" t="s">
        <v>306</v>
      </c>
      <c r="C49" s="164"/>
      <c r="D49" s="168">
        <v>300000</v>
      </c>
      <c r="E49" s="164" t="s">
        <v>88</v>
      </c>
      <c r="F49" s="165"/>
    </row>
    <row r="50" spans="1:6" ht="18.75" x14ac:dyDescent="0.3">
      <c r="A50" s="166">
        <v>2</v>
      </c>
      <c r="B50" s="167" t="s">
        <v>307</v>
      </c>
      <c r="C50" s="164"/>
      <c r="D50" s="168">
        <v>500000</v>
      </c>
      <c r="E50" s="164" t="s">
        <v>311</v>
      </c>
      <c r="F50" s="165"/>
    </row>
    <row r="51" spans="1:6" ht="18.75" x14ac:dyDescent="0.3">
      <c r="A51" s="166">
        <v>3</v>
      </c>
      <c r="B51" s="167" t="s">
        <v>309</v>
      </c>
      <c r="C51" s="164"/>
      <c r="D51" s="168">
        <v>200000</v>
      </c>
      <c r="E51" s="164" t="s">
        <v>311</v>
      </c>
      <c r="F51" s="165"/>
    </row>
    <row r="52" spans="1:6" ht="18.75" x14ac:dyDescent="0.3">
      <c r="A52" s="166">
        <v>4</v>
      </c>
      <c r="B52" s="167" t="s">
        <v>312</v>
      </c>
      <c r="C52" s="164"/>
      <c r="D52" s="169">
        <v>200000</v>
      </c>
      <c r="E52" s="164" t="s">
        <v>311</v>
      </c>
      <c r="F52" s="165"/>
    </row>
    <row r="53" spans="1:6" ht="18.75" x14ac:dyDescent="0.3">
      <c r="A53" s="166">
        <v>5</v>
      </c>
      <c r="B53" s="167" t="s">
        <v>312</v>
      </c>
      <c r="C53" s="164"/>
      <c r="D53" s="169">
        <v>235420</v>
      </c>
      <c r="E53" s="164" t="s">
        <v>311</v>
      </c>
      <c r="F53" s="165"/>
    </row>
    <row r="54" spans="1:6" ht="18.75" x14ac:dyDescent="0.3">
      <c r="A54" s="163"/>
      <c r="B54" s="164"/>
      <c r="C54" s="170" t="s">
        <v>343</v>
      </c>
      <c r="D54" s="171">
        <f>SUM(D49:D53)</f>
        <v>1435420</v>
      </c>
      <c r="E54" s="164"/>
      <c r="F54" s="165"/>
    </row>
    <row r="55" spans="1:6" ht="18.75" x14ac:dyDescent="0.3">
      <c r="A55" s="163"/>
      <c r="B55" s="164"/>
      <c r="C55" s="172"/>
      <c r="D55" s="164"/>
      <c r="E55" s="164"/>
      <c r="F55" s="165"/>
    </row>
    <row r="56" spans="1:6" ht="18.75" x14ac:dyDescent="0.3">
      <c r="A56" s="173"/>
      <c r="B56" s="174" t="s">
        <v>344</v>
      </c>
      <c r="C56" s="172"/>
      <c r="D56" s="164"/>
      <c r="E56" s="164"/>
      <c r="F56" s="165"/>
    </row>
    <row r="57" spans="1:6" ht="18.75" x14ac:dyDescent="0.3">
      <c r="A57" s="166">
        <v>1</v>
      </c>
      <c r="B57" s="164" t="s">
        <v>345</v>
      </c>
      <c r="C57" s="172"/>
      <c r="D57" s="168">
        <v>38540</v>
      </c>
      <c r="E57" s="164"/>
      <c r="F57" s="165"/>
    </row>
    <row r="58" spans="1:6" ht="18.75" x14ac:dyDescent="0.3">
      <c r="A58" s="166">
        <v>2</v>
      </c>
      <c r="B58" s="164" t="s">
        <v>346</v>
      </c>
      <c r="C58" s="172"/>
      <c r="D58" s="168">
        <v>283788</v>
      </c>
      <c r="E58" s="164"/>
      <c r="F58" s="165"/>
    </row>
    <row r="59" spans="1:6" ht="18.75" x14ac:dyDescent="0.3">
      <c r="A59" s="166">
        <v>3</v>
      </c>
      <c r="B59" s="164" t="s">
        <v>346</v>
      </c>
      <c r="C59" s="172"/>
      <c r="D59" s="168">
        <v>14292</v>
      </c>
      <c r="E59" s="164"/>
      <c r="F59" s="165"/>
    </row>
    <row r="60" spans="1:6" ht="18.75" x14ac:dyDescent="0.3">
      <c r="A60" s="166">
        <v>4</v>
      </c>
      <c r="B60" s="164" t="s">
        <v>347</v>
      </c>
      <c r="C60" s="172"/>
      <c r="D60" s="168">
        <v>98800</v>
      </c>
      <c r="E60" s="164"/>
      <c r="F60" s="165"/>
    </row>
    <row r="61" spans="1:6" ht="18.75" x14ac:dyDescent="0.3">
      <c r="A61" s="166">
        <v>5</v>
      </c>
      <c r="B61" s="164" t="s">
        <v>348</v>
      </c>
      <c r="C61" s="172"/>
      <c r="D61" s="168">
        <v>1000000</v>
      </c>
      <c r="E61" s="164"/>
      <c r="F61" s="165"/>
    </row>
    <row r="62" spans="1:6" ht="18.75" x14ac:dyDescent="0.3">
      <c r="A62" s="176"/>
      <c r="B62" s="177"/>
      <c r="C62" s="178" t="s">
        <v>343</v>
      </c>
      <c r="D62" s="179">
        <f>SUM(D57:D61)</f>
        <v>1435420</v>
      </c>
      <c r="E62" s="177"/>
      <c r="F62" s="180"/>
    </row>
    <row r="63" spans="1:6" ht="18.75" x14ac:dyDescent="0.3">
      <c r="A63" s="181"/>
      <c r="B63" s="181"/>
      <c r="C63" s="182"/>
      <c r="D63" s="183"/>
      <c r="E63" s="181"/>
      <c r="F63" s="181"/>
    </row>
    <row r="64" spans="1:6" ht="15.75" x14ac:dyDescent="0.3">
      <c r="A64" s="213" t="s">
        <v>364</v>
      </c>
      <c r="B64" s="208"/>
      <c r="C64" s="209"/>
      <c r="D64" s="210"/>
      <c r="E64" s="208"/>
      <c r="F64" s="208"/>
    </row>
    <row r="65" spans="1:7" ht="18.75" x14ac:dyDescent="0.3">
      <c r="A65" s="184" t="s">
        <v>351</v>
      </c>
      <c r="B65" s="185" t="s">
        <v>352</v>
      </c>
      <c r="D65" s="185" t="s">
        <v>365</v>
      </c>
      <c r="E65" s="185" t="s">
        <v>354</v>
      </c>
      <c r="F65" s="208"/>
    </row>
    <row r="66" spans="1:7" x14ac:dyDescent="0.25">
      <c r="A66" s="214">
        <v>1</v>
      </c>
      <c r="B66" s="211" t="s">
        <v>327</v>
      </c>
      <c r="C66" s="209"/>
      <c r="D66" s="210">
        <v>11505</v>
      </c>
      <c r="E66" s="210">
        <v>15000</v>
      </c>
      <c r="F66" s="215">
        <f>D66-E66</f>
        <v>-3495</v>
      </c>
    </row>
    <row r="67" spans="1:7" x14ac:dyDescent="0.25">
      <c r="A67" s="214">
        <v>2</v>
      </c>
      <c r="B67" s="211" t="s">
        <v>356</v>
      </c>
      <c r="C67" s="209"/>
      <c r="D67" s="210">
        <v>62800</v>
      </c>
      <c r="E67" s="210">
        <f>15000+47101</f>
        <v>62101</v>
      </c>
      <c r="F67" s="215">
        <f t="shared" ref="F67:F72" si="0">D67-E67</f>
        <v>699</v>
      </c>
    </row>
    <row r="68" spans="1:7" x14ac:dyDescent="0.25">
      <c r="A68" s="214">
        <v>3</v>
      </c>
      <c r="B68" s="211" t="s">
        <v>357</v>
      </c>
      <c r="C68" s="209"/>
      <c r="D68" s="210">
        <v>21950</v>
      </c>
      <c r="E68" s="210"/>
      <c r="F68" s="215">
        <f t="shared" si="0"/>
        <v>21950</v>
      </c>
    </row>
    <row r="69" spans="1:7" x14ac:dyDescent="0.25">
      <c r="A69" s="214">
        <v>4</v>
      </c>
      <c r="B69" s="211" t="s">
        <v>358</v>
      </c>
      <c r="C69" s="209"/>
      <c r="D69" s="210">
        <v>63601</v>
      </c>
      <c r="E69" s="210">
        <v>90000</v>
      </c>
      <c r="F69" s="215">
        <f t="shared" si="0"/>
        <v>-26399</v>
      </c>
    </row>
    <row r="70" spans="1:7" x14ac:dyDescent="0.25">
      <c r="A70" s="214">
        <v>5</v>
      </c>
      <c r="B70" s="212" t="s">
        <v>200</v>
      </c>
      <c r="C70" s="209"/>
      <c r="D70" s="210">
        <v>683200</v>
      </c>
      <c r="E70" s="210">
        <f>425000+258200</f>
        <v>683200</v>
      </c>
      <c r="F70" s="215">
        <f t="shared" si="0"/>
        <v>0</v>
      </c>
    </row>
    <row r="71" spans="1:7" x14ac:dyDescent="0.25">
      <c r="A71" s="214">
        <v>6</v>
      </c>
      <c r="B71" s="212" t="s">
        <v>359</v>
      </c>
      <c r="C71" s="209"/>
      <c r="D71" s="210">
        <v>694200</v>
      </c>
      <c r="E71" s="210">
        <f>650000+44699</f>
        <v>694699</v>
      </c>
      <c r="F71" s="215">
        <f t="shared" si="0"/>
        <v>-499</v>
      </c>
    </row>
    <row r="72" spans="1:7" x14ac:dyDescent="0.25">
      <c r="A72" s="214">
        <v>7</v>
      </c>
      <c r="B72" s="161" t="s">
        <v>315</v>
      </c>
      <c r="C72" s="209"/>
      <c r="D72" s="210">
        <v>258952</v>
      </c>
      <c r="E72" s="210">
        <v>250000</v>
      </c>
      <c r="F72" s="215">
        <f t="shared" si="0"/>
        <v>8952</v>
      </c>
      <c r="G72" s="110">
        <f>E72+E71+E69+E66</f>
        <v>1049699</v>
      </c>
    </row>
    <row r="73" spans="1:7" x14ac:dyDescent="0.25">
      <c r="A73" s="214">
        <v>8</v>
      </c>
      <c r="B73" s="161" t="s">
        <v>5</v>
      </c>
      <c r="C73" s="209"/>
      <c r="D73" s="210">
        <v>34960</v>
      </c>
      <c r="E73" s="210"/>
      <c r="F73" s="215">
        <f>D73-E73</f>
        <v>34960</v>
      </c>
    </row>
    <row r="74" spans="1:7" ht="18.75" x14ac:dyDescent="0.3">
      <c r="A74" s="181"/>
      <c r="B74" s="181"/>
      <c r="C74" s="182"/>
      <c r="D74" s="183"/>
      <c r="E74" s="215">
        <f>SUM(E66:E73)</f>
        <v>1795000</v>
      </c>
      <c r="F74" s="181"/>
    </row>
    <row r="75" spans="1:7" ht="18.75" x14ac:dyDescent="0.3">
      <c r="A75" s="181"/>
      <c r="B75" s="181"/>
      <c r="C75" s="182"/>
      <c r="D75" s="183"/>
      <c r="E75" s="181"/>
      <c r="F75" s="181"/>
    </row>
    <row r="76" spans="1:7" ht="18.75" x14ac:dyDescent="0.3">
      <c r="A76" s="414" t="s">
        <v>350</v>
      </c>
      <c r="B76" s="415"/>
      <c r="C76" s="415"/>
      <c r="D76" s="415"/>
      <c r="E76" s="416"/>
    </row>
    <row r="77" spans="1:7" ht="18.75" x14ac:dyDescent="0.3">
      <c r="A77" s="184" t="s">
        <v>351</v>
      </c>
      <c r="B77" s="185" t="s">
        <v>352</v>
      </c>
      <c r="C77" s="185" t="s">
        <v>353</v>
      </c>
      <c r="D77" s="185" t="s">
        <v>354</v>
      </c>
      <c r="E77" s="186" t="s">
        <v>355</v>
      </c>
    </row>
    <row r="78" spans="1:7" ht="18.75" x14ac:dyDescent="0.3">
      <c r="A78" s="166">
        <v>1</v>
      </c>
      <c r="B78" s="187" t="s">
        <v>327</v>
      </c>
      <c r="C78" s="168">
        <f>2560+4800+750+896+579+1920</f>
        <v>11505</v>
      </c>
      <c r="D78" s="169">
        <v>15000</v>
      </c>
      <c r="E78" s="188">
        <f>C78-D78</f>
        <v>-3495</v>
      </c>
    </row>
    <row r="79" spans="1:7" ht="18.75" x14ac:dyDescent="0.3">
      <c r="A79" s="166"/>
      <c r="B79" s="189"/>
      <c r="C79" s="168"/>
      <c r="D79" s="169"/>
      <c r="E79" s="190"/>
    </row>
    <row r="80" spans="1:7" ht="18.75" x14ac:dyDescent="0.3">
      <c r="A80" s="166">
        <v>2</v>
      </c>
      <c r="B80" s="187" t="s">
        <v>356</v>
      </c>
      <c r="C80" s="168">
        <f>42000+12800+8000</f>
        <v>62800</v>
      </c>
      <c r="D80" s="169">
        <v>15000</v>
      </c>
      <c r="E80" s="191">
        <f>C80-D80</f>
        <v>47800</v>
      </c>
    </row>
    <row r="81" spans="1:5" ht="18.75" x14ac:dyDescent="0.3">
      <c r="A81" s="166"/>
      <c r="B81" s="187"/>
      <c r="C81" s="168"/>
      <c r="D81" s="169"/>
      <c r="E81" s="190"/>
    </row>
    <row r="82" spans="1:5" ht="18.75" x14ac:dyDescent="0.3">
      <c r="A82" s="166">
        <v>3</v>
      </c>
      <c r="B82" s="187" t="s">
        <v>357</v>
      </c>
      <c r="C82" s="168">
        <f>6950+15000</f>
        <v>21950</v>
      </c>
      <c r="D82" s="169">
        <v>0</v>
      </c>
      <c r="E82" s="191">
        <f>C82-D82</f>
        <v>21950</v>
      </c>
    </row>
    <row r="83" spans="1:5" ht="18.75" x14ac:dyDescent="0.3">
      <c r="A83" s="166"/>
      <c r="B83" s="187"/>
      <c r="C83" s="168"/>
      <c r="D83" s="169"/>
      <c r="E83" s="190"/>
    </row>
    <row r="84" spans="1:5" ht="18.75" x14ac:dyDescent="0.3">
      <c r="A84" s="166">
        <v>4</v>
      </c>
      <c r="B84" s="187" t="s">
        <v>358</v>
      </c>
      <c r="C84" s="168">
        <f>16000+47601</f>
        <v>63601</v>
      </c>
      <c r="D84" s="169">
        <f>40000+50000</f>
        <v>90000</v>
      </c>
      <c r="E84" s="191">
        <f>C84-D84</f>
        <v>-26399</v>
      </c>
    </row>
    <row r="85" spans="1:5" ht="18.75" x14ac:dyDescent="0.3">
      <c r="A85" s="184"/>
      <c r="B85" s="185"/>
      <c r="C85" s="192"/>
      <c r="D85" s="193"/>
      <c r="E85" s="194"/>
    </row>
    <row r="86" spans="1:5" ht="18.75" x14ac:dyDescent="0.3">
      <c r="A86" s="166">
        <v>1</v>
      </c>
      <c r="B86" s="168" t="s">
        <v>200</v>
      </c>
      <c r="C86" s="195">
        <v>683200</v>
      </c>
      <c r="D86" s="169">
        <f>100000+200000+15000+110000</f>
        <v>425000</v>
      </c>
      <c r="E86" s="191">
        <f>C86-D86</f>
        <v>258200</v>
      </c>
    </row>
    <row r="87" spans="1:5" ht="18.75" x14ac:dyDescent="0.3">
      <c r="A87" s="166"/>
      <c r="B87" s="164"/>
      <c r="C87" s="168"/>
      <c r="D87" s="169"/>
      <c r="E87" s="190"/>
    </row>
    <row r="88" spans="1:5" ht="18.75" x14ac:dyDescent="0.3">
      <c r="A88" s="166">
        <v>2</v>
      </c>
      <c r="B88" s="168" t="s">
        <v>359</v>
      </c>
      <c r="C88" s="168">
        <v>694699</v>
      </c>
      <c r="D88" s="169">
        <f>100000+100000+200000+250000</f>
        <v>650000</v>
      </c>
      <c r="E88" s="191">
        <f>C88-D88</f>
        <v>44699</v>
      </c>
    </row>
    <row r="89" spans="1:5" ht="18.75" x14ac:dyDescent="0.3">
      <c r="A89" s="166"/>
      <c r="B89" s="164"/>
      <c r="C89" s="168"/>
      <c r="D89" s="169"/>
      <c r="E89" s="190"/>
    </row>
    <row r="90" spans="1:5" ht="18.75" x14ac:dyDescent="0.3">
      <c r="A90" s="166">
        <v>3</v>
      </c>
      <c r="B90" s="164" t="s">
        <v>315</v>
      </c>
      <c r="C90" s="168">
        <v>258952</v>
      </c>
      <c r="D90" s="169">
        <v>250000</v>
      </c>
      <c r="E90" s="191">
        <f>C90-D90</f>
        <v>8952</v>
      </c>
    </row>
    <row r="91" spans="1:5" ht="18.75" x14ac:dyDescent="0.3">
      <c r="A91" s="166"/>
      <c r="B91" s="164"/>
      <c r="C91" s="164"/>
      <c r="D91" s="164"/>
      <c r="E91" s="165"/>
    </row>
    <row r="92" spans="1:5" ht="18.75" x14ac:dyDescent="0.3">
      <c r="A92" s="166">
        <v>4</v>
      </c>
      <c r="B92" s="164" t="s">
        <v>5</v>
      </c>
      <c r="C92" s="168">
        <v>34960</v>
      </c>
      <c r="D92" s="196">
        <v>0</v>
      </c>
      <c r="E92" s="191"/>
    </row>
    <row r="93" spans="1:5" ht="18.75" x14ac:dyDescent="0.3">
      <c r="A93" s="163"/>
      <c r="B93" s="170" t="s">
        <v>360</v>
      </c>
      <c r="C93" s="197">
        <f>SUM(C78:C92)</f>
        <v>1831667</v>
      </c>
      <c r="D93" s="197">
        <f>SUM(D78:D92)</f>
        <v>1445000</v>
      </c>
      <c r="E93" s="198">
        <f>SUM(E78:E92)</f>
        <v>351707</v>
      </c>
    </row>
    <row r="94" spans="1:5" ht="18.75" x14ac:dyDescent="0.3">
      <c r="A94" s="163"/>
      <c r="B94" s="164"/>
      <c r="C94" s="164"/>
      <c r="D94" s="199"/>
      <c r="E94" s="165"/>
    </row>
    <row r="95" spans="1:5" ht="18.75" x14ac:dyDescent="0.3">
      <c r="A95" s="176"/>
      <c r="B95" s="177"/>
      <c r="C95" s="177"/>
      <c r="D95" s="177"/>
      <c r="E95" s="180"/>
    </row>
    <row r="96" spans="1:5" ht="20.25" x14ac:dyDescent="0.3">
      <c r="B96" s="200" t="s">
        <v>361</v>
      </c>
    </row>
    <row r="97" spans="1:5" x14ac:dyDescent="0.25">
      <c r="B97" s="201" t="s">
        <v>328</v>
      </c>
      <c r="D97" s="202">
        <v>350000</v>
      </c>
      <c r="E97" s="203" t="s">
        <v>3</v>
      </c>
    </row>
    <row r="98" spans="1:5" x14ac:dyDescent="0.25">
      <c r="B98" s="204" t="s">
        <v>328</v>
      </c>
      <c r="C98" s="205" t="s">
        <v>362</v>
      </c>
      <c r="D98" s="206">
        <v>47101</v>
      </c>
      <c r="E98" s="205"/>
    </row>
    <row r="99" spans="1:5" x14ac:dyDescent="0.25">
      <c r="B99" s="204" t="s">
        <v>328</v>
      </c>
      <c r="C99" s="205" t="s">
        <v>200</v>
      </c>
      <c r="D99" s="207">
        <v>258200</v>
      </c>
      <c r="E99" s="205"/>
    </row>
    <row r="100" spans="1:5" x14ac:dyDescent="0.25">
      <c r="B100" s="204" t="s">
        <v>328</v>
      </c>
      <c r="C100" s="205" t="s">
        <v>363</v>
      </c>
      <c r="D100" s="207">
        <v>44699</v>
      </c>
      <c r="E100" s="205"/>
    </row>
    <row r="103" spans="1:5" ht="16.5" x14ac:dyDescent="0.3">
      <c r="A103" s="411" t="s">
        <v>366</v>
      </c>
      <c r="B103" s="412"/>
      <c r="C103" s="412"/>
      <c r="D103" s="413"/>
    </row>
    <row r="104" spans="1:5" ht="16.5" x14ac:dyDescent="0.3">
      <c r="A104" s="128">
        <v>1</v>
      </c>
      <c r="B104" s="146" t="s">
        <v>85</v>
      </c>
      <c r="C104" s="149">
        <v>250000</v>
      </c>
      <c r="D104" s="116"/>
    </row>
    <row r="105" spans="1:5" ht="16.5" x14ac:dyDescent="0.3">
      <c r="A105" s="128">
        <v>2</v>
      </c>
      <c r="B105" s="115" t="s">
        <v>328</v>
      </c>
      <c r="C105" s="119">
        <v>350000</v>
      </c>
      <c r="D105" s="116"/>
    </row>
    <row r="106" spans="1:5" ht="16.5" x14ac:dyDescent="0.3">
      <c r="A106" s="216"/>
      <c r="B106" s="216" t="s">
        <v>367</v>
      </c>
      <c r="C106" s="217">
        <f>SUM(C104:C105)</f>
        <v>600000</v>
      </c>
      <c r="D106" s="216"/>
    </row>
  </sheetData>
  <mergeCells count="9">
    <mergeCell ref="A103:D103"/>
    <mergeCell ref="A36:F36"/>
    <mergeCell ref="A39:F39"/>
    <mergeCell ref="A76:E76"/>
    <mergeCell ref="A4:F4"/>
    <mergeCell ref="A16:F16"/>
    <mergeCell ref="A22:F22"/>
    <mergeCell ref="A29:F29"/>
    <mergeCell ref="A33:F33"/>
  </mergeCells>
  <hyperlinks>
    <hyperlink ref="J4" location="Sheet5!A1" display="Back"/>
  </hyperlinks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L4" sqref="L4"/>
    </sheetView>
  </sheetViews>
  <sheetFormatPr defaultRowHeight="15" x14ac:dyDescent="0.25"/>
  <cols>
    <col min="1" max="1" width="2.140625" bestFit="1" customWidth="1"/>
    <col min="2" max="2" width="11.5703125" bestFit="1" customWidth="1"/>
    <col min="3" max="3" width="17.28515625" bestFit="1" customWidth="1"/>
    <col min="5" max="5" width="9.85546875" bestFit="1" customWidth="1"/>
  </cols>
  <sheetData>
    <row r="1" spans="1:12" x14ac:dyDescent="0.25">
      <c r="F1" s="84" t="s">
        <v>371</v>
      </c>
    </row>
    <row r="2" spans="1:12" ht="26.25" x14ac:dyDescent="0.4">
      <c r="A2" s="393" t="s">
        <v>372</v>
      </c>
      <c r="B2" s="393"/>
      <c r="C2" s="393"/>
      <c r="D2" s="393"/>
      <c r="E2" s="393"/>
      <c r="F2" s="393"/>
    </row>
    <row r="3" spans="1:12" ht="26.25" x14ac:dyDescent="0.4">
      <c r="A3" s="59"/>
      <c r="B3" s="59"/>
      <c r="C3" s="59"/>
      <c r="D3" s="59"/>
      <c r="E3" s="59"/>
      <c r="F3" s="60"/>
    </row>
    <row r="4" spans="1:12" x14ac:dyDescent="0.25">
      <c r="A4" s="390" t="s">
        <v>374</v>
      </c>
      <c r="B4" s="390"/>
      <c r="C4" s="390"/>
      <c r="D4" s="390"/>
      <c r="E4" s="390"/>
      <c r="F4" s="390"/>
      <c r="L4" s="293" t="s">
        <v>644</v>
      </c>
    </row>
    <row r="5" spans="1:12" ht="16.5" x14ac:dyDescent="0.3">
      <c r="A5" s="76">
        <v>1</v>
      </c>
      <c r="B5" s="61" t="s">
        <v>373</v>
      </c>
      <c r="C5" s="8" t="s">
        <v>375</v>
      </c>
      <c r="D5" s="8" t="s">
        <v>38</v>
      </c>
      <c r="E5" s="63">
        <v>570000</v>
      </c>
      <c r="F5" s="8" t="s">
        <v>48</v>
      </c>
    </row>
    <row r="6" spans="1:12" ht="16.5" x14ac:dyDescent="0.3">
      <c r="A6" s="76">
        <v>2</v>
      </c>
      <c r="B6" s="61" t="s">
        <v>378</v>
      </c>
      <c r="C6" s="8" t="s">
        <v>375</v>
      </c>
      <c r="D6" s="8" t="s">
        <v>38</v>
      </c>
      <c r="E6" s="63">
        <v>391000</v>
      </c>
      <c r="F6" s="8" t="s">
        <v>48</v>
      </c>
    </row>
    <row r="7" spans="1:12" ht="16.5" x14ac:dyDescent="0.3">
      <c r="A7" s="76">
        <v>3</v>
      </c>
      <c r="B7" s="61"/>
      <c r="C7" s="8"/>
      <c r="D7" s="8"/>
      <c r="E7" s="63"/>
      <c r="F7" s="8"/>
    </row>
    <row r="8" spans="1:12" ht="16.5" x14ac:dyDescent="0.3">
      <c r="A8" s="76">
        <v>4</v>
      </c>
      <c r="B8" s="61"/>
      <c r="C8" s="8"/>
      <c r="D8" s="8"/>
      <c r="E8" s="63"/>
      <c r="F8" s="8"/>
    </row>
    <row r="9" spans="1:12" ht="16.5" x14ac:dyDescent="0.3">
      <c r="A9" s="76">
        <v>5</v>
      </c>
      <c r="B9" s="61"/>
      <c r="C9" s="8"/>
      <c r="D9" s="8"/>
      <c r="E9" s="63"/>
      <c r="F9" s="8"/>
    </row>
    <row r="10" spans="1:12" ht="16.5" x14ac:dyDescent="0.3">
      <c r="A10" s="76">
        <v>6</v>
      </c>
      <c r="B10" s="61"/>
      <c r="C10" s="8"/>
      <c r="D10" s="8"/>
      <c r="E10" s="63"/>
      <c r="F10" s="8"/>
    </row>
    <row r="11" spans="1:12" ht="16.5" x14ac:dyDescent="0.3">
      <c r="A11" s="108"/>
      <c r="B11" s="108"/>
      <c r="C11" s="108"/>
      <c r="D11" s="86" t="s">
        <v>62</v>
      </c>
      <c r="E11" s="109">
        <f>SUM(E5:E10)</f>
        <v>961000</v>
      </c>
      <c r="F11" s="108"/>
    </row>
    <row r="12" spans="1:12" x14ac:dyDescent="0.25">
      <c r="A12" s="390"/>
      <c r="B12" s="390"/>
      <c r="C12" s="390"/>
      <c r="D12" s="390"/>
      <c r="E12" s="390"/>
      <c r="F12" s="390"/>
    </row>
    <row r="13" spans="1:12" ht="16.5" x14ac:dyDescent="0.3">
      <c r="A13" s="76"/>
      <c r="B13" s="139"/>
      <c r="C13" s="140"/>
      <c r="D13" s="140"/>
      <c r="E13" s="141"/>
      <c r="F13" s="140"/>
    </row>
    <row r="14" spans="1:12" ht="16.5" x14ac:dyDescent="0.3">
      <c r="A14" s="76"/>
      <c r="B14" s="61"/>
      <c r="C14" s="116"/>
      <c r="D14" s="116"/>
      <c r="E14" s="119"/>
      <c r="F14" s="140"/>
    </row>
    <row r="15" spans="1:12" ht="16.5" x14ac:dyDescent="0.3">
      <c r="A15" s="76"/>
      <c r="B15" s="115"/>
      <c r="C15" s="116"/>
      <c r="D15" s="116"/>
      <c r="E15" s="119"/>
      <c r="F15" s="140"/>
    </row>
    <row r="16" spans="1:12" ht="16.5" x14ac:dyDescent="0.3">
      <c r="A16" s="76"/>
      <c r="B16" s="115"/>
      <c r="C16" s="116"/>
      <c r="D16" s="116"/>
      <c r="E16" s="117"/>
      <c r="F16" s="140"/>
    </row>
    <row r="17" spans="1:6" ht="16.5" x14ac:dyDescent="0.3">
      <c r="A17" s="108"/>
      <c r="B17" s="108"/>
      <c r="C17" s="108"/>
      <c r="D17" s="86"/>
      <c r="E17" s="109"/>
      <c r="F17" s="108"/>
    </row>
  </sheetData>
  <mergeCells count="3">
    <mergeCell ref="A2:F2"/>
    <mergeCell ref="A4:F4"/>
    <mergeCell ref="A12:F12"/>
  </mergeCells>
  <hyperlinks>
    <hyperlink ref="L4" location="Sheet5!A1" display="Back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workbookViewId="0">
      <selection activeCell="I3" sqref="I3"/>
    </sheetView>
  </sheetViews>
  <sheetFormatPr defaultRowHeight="15" x14ac:dyDescent="0.25"/>
  <cols>
    <col min="1" max="1" width="4.140625" customWidth="1"/>
    <col min="2" max="2" width="14.28515625" customWidth="1"/>
    <col min="3" max="3" width="33" customWidth="1"/>
    <col min="4" max="4" width="27.7109375" bestFit="1" customWidth="1"/>
    <col min="5" max="5" width="12.5703125" customWidth="1"/>
    <col min="6" max="6" width="8.5703125" bestFit="1" customWidth="1"/>
  </cols>
  <sheetData>
    <row r="1" spans="1:9" ht="26.25" x14ac:dyDescent="0.4">
      <c r="A1" s="389" t="s">
        <v>63</v>
      </c>
      <c r="B1" s="389"/>
      <c r="C1" s="389"/>
      <c r="D1" s="389"/>
      <c r="E1" s="17"/>
      <c r="F1" s="18" t="s">
        <v>59</v>
      </c>
    </row>
    <row r="2" spans="1:9" x14ac:dyDescent="0.25">
      <c r="A2" s="45" t="s">
        <v>49</v>
      </c>
      <c r="B2" s="46"/>
      <c r="C2" s="46"/>
      <c r="D2" s="46"/>
      <c r="E2" s="46"/>
      <c r="F2" s="47"/>
    </row>
    <row r="3" spans="1:9" x14ac:dyDescent="0.25">
      <c r="A3" s="19">
        <v>1</v>
      </c>
      <c r="B3" s="10" t="s">
        <v>0</v>
      </c>
      <c r="C3" s="9" t="s">
        <v>1</v>
      </c>
      <c r="D3" s="20" t="s">
        <v>2</v>
      </c>
      <c r="E3" s="12">
        <v>40000</v>
      </c>
      <c r="F3" s="13" t="s">
        <v>3</v>
      </c>
      <c r="I3" s="293" t="s">
        <v>644</v>
      </c>
    </row>
    <row r="4" spans="1:9" x14ac:dyDescent="0.25">
      <c r="A4" s="19">
        <v>2</v>
      </c>
      <c r="B4" s="10" t="s">
        <v>4</v>
      </c>
      <c r="C4" s="9" t="s">
        <v>1</v>
      </c>
      <c r="D4" s="20" t="s">
        <v>5</v>
      </c>
      <c r="E4" s="12">
        <v>100000</v>
      </c>
      <c r="F4" s="13" t="s">
        <v>3</v>
      </c>
    </row>
    <row r="5" spans="1:9" x14ac:dyDescent="0.25">
      <c r="A5" s="19">
        <v>3</v>
      </c>
      <c r="B5" s="10" t="s">
        <v>6</v>
      </c>
      <c r="C5" s="9" t="s">
        <v>1</v>
      </c>
      <c r="D5" s="20" t="s">
        <v>2</v>
      </c>
      <c r="E5" s="12">
        <v>50000</v>
      </c>
      <c r="F5" s="13" t="s">
        <v>3</v>
      </c>
    </row>
    <row r="6" spans="1:9" x14ac:dyDescent="0.25">
      <c r="A6" s="19">
        <v>4</v>
      </c>
      <c r="B6" s="10" t="s">
        <v>7</v>
      </c>
      <c r="C6" s="9" t="s">
        <v>1</v>
      </c>
      <c r="D6" s="20" t="s">
        <v>2</v>
      </c>
      <c r="E6" s="12">
        <v>75000</v>
      </c>
      <c r="F6" s="13" t="s">
        <v>3</v>
      </c>
    </row>
    <row r="7" spans="1:9" x14ac:dyDescent="0.25">
      <c r="A7" s="19">
        <v>5</v>
      </c>
      <c r="B7" s="10" t="s">
        <v>8</v>
      </c>
      <c r="C7" s="20" t="s">
        <v>1</v>
      </c>
      <c r="D7" s="20" t="s">
        <v>5</v>
      </c>
      <c r="E7" s="12">
        <v>100000</v>
      </c>
      <c r="F7" s="13" t="s">
        <v>3</v>
      </c>
    </row>
    <row r="8" spans="1:9" x14ac:dyDescent="0.25">
      <c r="A8" s="19">
        <v>6</v>
      </c>
      <c r="B8" s="10" t="s">
        <v>12</v>
      </c>
      <c r="C8" s="9" t="s">
        <v>1</v>
      </c>
      <c r="D8" s="20" t="s">
        <v>5</v>
      </c>
      <c r="E8" s="16">
        <v>50000</v>
      </c>
      <c r="F8" s="21" t="s">
        <v>3</v>
      </c>
    </row>
    <row r="9" spans="1:9" x14ac:dyDescent="0.25">
      <c r="A9" s="51"/>
      <c r="B9" s="51"/>
      <c r="C9" s="51"/>
      <c r="D9" s="53" t="s">
        <v>62</v>
      </c>
      <c r="E9" s="52">
        <f>SUM(E3:E8)</f>
        <v>415000</v>
      </c>
      <c r="F9" s="51"/>
    </row>
    <row r="10" spans="1:9" x14ac:dyDescent="0.25">
      <c r="A10" s="42" t="s">
        <v>50</v>
      </c>
      <c r="B10" s="43"/>
      <c r="C10" s="43"/>
      <c r="D10" s="43"/>
      <c r="E10" s="43"/>
      <c r="F10" s="44"/>
    </row>
    <row r="11" spans="1:9" x14ac:dyDescent="0.25">
      <c r="A11" s="19">
        <v>1</v>
      </c>
      <c r="B11" s="22" t="s">
        <v>9</v>
      </c>
      <c r="C11" s="23" t="s">
        <v>1</v>
      </c>
      <c r="D11" s="23" t="s">
        <v>10</v>
      </c>
      <c r="E11" s="24">
        <v>35000</v>
      </c>
      <c r="F11" s="25" t="s">
        <v>3</v>
      </c>
    </row>
    <row r="12" spans="1:9" x14ac:dyDescent="0.25">
      <c r="A12" s="19">
        <v>2</v>
      </c>
      <c r="B12" s="22" t="s">
        <v>11</v>
      </c>
      <c r="C12" s="23" t="s">
        <v>1</v>
      </c>
      <c r="D12" s="23" t="s">
        <v>10</v>
      </c>
      <c r="E12" s="24">
        <v>20000</v>
      </c>
      <c r="F12" s="25" t="s">
        <v>3</v>
      </c>
    </row>
    <row r="13" spans="1:9" x14ac:dyDescent="0.25">
      <c r="A13" s="19">
        <v>3</v>
      </c>
      <c r="B13" s="22" t="s">
        <v>26</v>
      </c>
      <c r="C13" s="23" t="s">
        <v>1</v>
      </c>
      <c r="D13" s="11" t="s">
        <v>10</v>
      </c>
      <c r="E13" s="24">
        <v>13000</v>
      </c>
      <c r="F13" s="25" t="s">
        <v>3</v>
      </c>
    </row>
    <row r="14" spans="1:9" x14ac:dyDescent="0.25">
      <c r="A14" s="19">
        <v>4</v>
      </c>
      <c r="B14" s="26" t="s">
        <v>22</v>
      </c>
      <c r="C14" s="23" t="s">
        <v>1</v>
      </c>
      <c r="D14" s="27" t="s">
        <v>10</v>
      </c>
      <c r="E14" s="28">
        <v>11952</v>
      </c>
      <c r="F14" s="25" t="s">
        <v>3</v>
      </c>
    </row>
    <row r="15" spans="1:9" x14ac:dyDescent="0.25">
      <c r="A15" s="51"/>
      <c r="B15" s="51"/>
      <c r="C15" s="51"/>
      <c r="D15" s="53" t="s">
        <v>62</v>
      </c>
      <c r="E15" s="52">
        <f>SUM(E11:E14)</f>
        <v>79952</v>
      </c>
      <c r="F15" s="51"/>
    </row>
    <row r="16" spans="1:9" x14ac:dyDescent="0.25">
      <c r="A16" s="42" t="s">
        <v>51</v>
      </c>
      <c r="B16" s="43"/>
      <c r="C16" s="43"/>
      <c r="D16" s="43"/>
      <c r="E16" s="43"/>
      <c r="F16" s="44"/>
    </row>
    <row r="17" spans="1:6" x14ac:dyDescent="0.25">
      <c r="A17" s="19">
        <v>1</v>
      </c>
      <c r="B17" s="14" t="s">
        <v>19</v>
      </c>
      <c r="C17" s="15" t="s">
        <v>1</v>
      </c>
      <c r="D17" s="29" t="s">
        <v>20</v>
      </c>
      <c r="E17" s="16">
        <v>50000</v>
      </c>
      <c r="F17" s="30" t="s">
        <v>3</v>
      </c>
    </row>
    <row r="18" spans="1:6" x14ac:dyDescent="0.25">
      <c r="A18" s="19">
        <v>2</v>
      </c>
      <c r="B18" s="14" t="s">
        <v>21</v>
      </c>
      <c r="C18" s="9" t="s">
        <v>1</v>
      </c>
      <c r="D18" s="29" t="s">
        <v>20</v>
      </c>
      <c r="E18" s="16">
        <v>50000</v>
      </c>
      <c r="F18" s="30" t="s">
        <v>3</v>
      </c>
    </row>
    <row r="19" spans="1:6" x14ac:dyDescent="0.25">
      <c r="A19" s="19">
        <v>3</v>
      </c>
      <c r="B19" s="10" t="s">
        <v>26</v>
      </c>
      <c r="C19" s="9" t="s">
        <v>52</v>
      </c>
      <c r="D19" s="29" t="s">
        <v>20</v>
      </c>
      <c r="E19" s="12">
        <v>9000</v>
      </c>
      <c r="F19" s="30" t="s">
        <v>3</v>
      </c>
    </row>
    <row r="20" spans="1:6" x14ac:dyDescent="0.25">
      <c r="A20" s="19">
        <v>4</v>
      </c>
      <c r="B20" s="10" t="s">
        <v>24</v>
      </c>
      <c r="C20" s="9" t="s">
        <v>25</v>
      </c>
      <c r="D20" s="29" t="s">
        <v>20</v>
      </c>
      <c r="E20" s="31">
        <v>84000</v>
      </c>
      <c r="F20" s="30" t="s">
        <v>3</v>
      </c>
    </row>
    <row r="21" spans="1:6" x14ac:dyDescent="0.25">
      <c r="A21" s="19">
        <v>5</v>
      </c>
      <c r="B21" s="10" t="s">
        <v>35</v>
      </c>
      <c r="C21" s="9" t="s">
        <v>1</v>
      </c>
      <c r="D21" s="32" t="s">
        <v>20</v>
      </c>
      <c r="E21" s="16">
        <v>38000</v>
      </c>
      <c r="F21" s="30" t="s">
        <v>3</v>
      </c>
    </row>
    <row r="22" spans="1:6" x14ac:dyDescent="0.25">
      <c r="A22" s="19">
        <v>6</v>
      </c>
      <c r="B22" s="26" t="s">
        <v>36</v>
      </c>
      <c r="C22" s="11" t="s">
        <v>1</v>
      </c>
      <c r="D22" s="33" t="s">
        <v>20</v>
      </c>
      <c r="E22" s="34">
        <v>27000</v>
      </c>
      <c r="F22" s="35" t="s">
        <v>3</v>
      </c>
    </row>
    <row r="23" spans="1:6" x14ac:dyDescent="0.25">
      <c r="A23" s="19">
        <v>7</v>
      </c>
      <c r="B23" s="26" t="s">
        <v>39</v>
      </c>
      <c r="C23" s="11" t="s">
        <v>1</v>
      </c>
      <c r="D23" s="33" t="s">
        <v>20</v>
      </c>
      <c r="E23" s="34">
        <v>29784</v>
      </c>
      <c r="F23" s="35" t="s">
        <v>3</v>
      </c>
    </row>
    <row r="24" spans="1:6" x14ac:dyDescent="0.25">
      <c r="A24" s="19">
        <v>8</v>
      </c>
      <c r="B24" s="26" t="s">
        <v>41</v>
      </c>
      <c r="C24" s="11" t="s">
        <v>1</v>
      </c>
      <c r="D24" s="33" t="s">
        <v>20</v>
      </c>
      <c r="E24" s="34">
        <v>4000</v>
      </c>
      <c r="F24" s="35" t="s">
        <v>3</v>
      </c>
    </row>
    <row r="25" spans="1:6" x14ac:dyDescent="0.25">
      <c r="A25" s="51"/>
      <c r="B25" s="51"/>
      <c r="C25" s="51"/>
      <c r="D25" s="53" t="s">
        <v>62</v>
      </c>
      <c r="E25" s="52">
        <f>SUM(E17:E24)</f>
        <v>291784</v>
      </c>
      <c r="F25" s="51"/>
    </row>
    <row r="26" spans="1:6" x14ac:dyDescent="0.25">
      <c r="A26" s="48" t="s">
        <v>53</v>
      </c>
      <c r="B26" s="49"/>
      <c r="C26" s="49"/>
      <c r="D26" s="49"/>
      <c r="E26" s="49"/>
      <c r="F26" s="50"/>
    </row>
    <row r="27" spans="1:6" x14ac:dyDescent="0.25">
      <c r="A27" s="19">
        <v>1</v>
      </c>
      <c r="B27" s="36" t="s">
        <v>13</v>
      </c>
      <c r="C27" s="11" t="s">
        <v>1</v>
      </c>
      <c r="D27" s="37" t="s">
        <v>54</v>
      </c>
      <c r="E27" s="38">
        <v>63000</v>
      </c>
      <c r="F27" s="38" t="s">
        <v>3</v>
      </c>
    </row>
    <row r="28" spans="1:6" x14ac:dyDescent="0.25">
      <c r="A28" s="19">
        <v>2</v>
      </c>
      <c r="B28" s="36" t="s">
        <v>13</v>
      </c>
      <c r="C28" s="11" t="s">
        <v>1</v>
      </c>
      <c r="D28" s="37" t="s">
        <v>55</v>
      </c>
      <c r="E28" s="38">
        <v>45000</v>
      </c>
      <c r="F28" s="38" t="s">
        <v>3</v>
      </c>
    </row>
    <row r="29" spans="1:6" x14ac:dyDescent="0.25">
      <c r="A29" s="19">
        <v>3</v>
      </c>
      <c r="B29" s="39" t="s">
        <v>14</v>
      </c>
      <c r="C29" s="11" t="s">
        <v>1</v>
      </c>
      <c r="D29" s="23" t="s">
        <v>15</v>
      </c>
      <c r="E29" s="35">
        <v>26000</v>
      </c>
      <c r="F29" s="38" t="s">
        <v>3</v>
      </c>
    </row>
    <row r="30" spans="1:6" x14ac:dyDescent="0.25">
      <c r="A30" s="19">
        <v>4</v>
      </c>
      <c r="B30" s="40" t="s">
        <v>16</v>
      </c>
      <c r="C30" s="11" t="s">
        <v>1</v>
      </c>
      <c r="D30" s="37" t="s">
        <v>17</v>
      </c>
      <c r="E30" s="38">
        <v>17501</v>
      </c>
      <c r="F30" s="38" t="s">
        <v>3</v>
      </c>
    </row>
    <row r="31" spans="1:6" x14ac:dyDescent="0.25">
      <c r="A31" s="19">
        <v>5</v>
      </c>
      <c r="B31" s="40" t="s">
        <v>16</v>
      </c>
      <c r="C31" s="11" t="s">
        <v>1</v>
      </c>
      <c r="D31" s="37" t="s">
        <v>18</v>
      </c>
      <c r="E31" s="38">
        <v>27499</v>
      </c>
      <c r="F31" s="38" t="s">
        <v>3</v>
      </c>
    </row>
    <row r="32" spans="1:6" x14ac:dyDescent="0.25">
      <c r="A32" s="19">
        <v>6</v>
      </c>
      <c r="B32" s="40" t="s">
        <v>22</v>
      </c>
      <c r="C32" s="11" t="s">
        <v>1</v>
      </c>
      <c r="D32" s="23" t="s">
        <v>56</v>
      </c>
      <c r="E32" s="35">
        <v>16800</v>
      </c>
      <c r="F32" s="38" t="s">
        <v>3</v>
      </c>
    </row>
    <row r="33" spans="1:6" x14ac:dyDescent="0.25">
      <c r="A33" s="19">
        <v>7</v>
      </c>
      <c r="B33" s="39" t="s">
        <v>32</v>
      </c>
      <c r="C33" s="11" t="s">
        <v>1</v>
      </c>
      <c r="D33" s="41" t="s">
        <v>33</v>
      </c>
      <c r="E33" s="35">
        <v>32000</v>
      </c>
      <c r="F33" s="38" t="s">
        <v>3</v>
      </c>
    </row>
    <row r="34" spans="1:6" x14ac:dyDescent="0.25">
      <c r="A34" s="19">
        <v>8</v>
      </c>
      <c r="B34" s="39" t="s">
        <v>34</v>
      </c>
      <c r="C34" s="11" t="s">
        <v>1</v>
      </c>
      <c r="D34" s="33" t="s">
        <v>33</v>
      </c>
      <c r="E34" s="35">
        <v>20000</v>
      </c>
      <c r="F34" s="38" t="s">
        <v>3</v>
      </c>
    </row>
    <row r="35" spans="1:6" x14ac:dyDescent="0.25">
      <c r="A35" s="19">
        <v>9</v>
      </c>
      <c r="B35" s="40" t="s">
        <v>37</v>
      </c>
      <c r="C35" s="11" t="s">
        <v>1</v>
      </c>
      <c r="D35" s="33" t="s">
        <v>33</v>
      </c>
      <c r="E35" s="35">
        <v>6800</v>
      </c>
      <c r="F35" s="38" t="s">
        <v>3</v>
      </c>
    </row>
    <row r="36" spans="1:6" x14ac:dyDescent="0.25">
      <c r="A36" s="19">
        <v>10</v>
      </c>
      <c r="B36" s="40" t="s">
        <v>39</v>
      </c>
      <c r="C36" s="11" t="s">
        <v>1</v>
      </c>
      <c r="D36" s="33" t="s">
        <v>40</v>
      </c>
      <c r="E36" s="35">
        <v>16556</v>
      </c>
      <c r="F36" s="38" t="s">
        <v>3</v>
      </c>
    </row>
    <row r="37" spans="1:6" x14ac:dyDescent="0.25">
      <c r="A37" s="51"/>
      <c r="B37" s="51"/>
      <c r="C37" s="51"/>
      <c r="D37" s="53" t="s">
        <v>62</v>
      </c>
      <c r="E37" s="52">
        <f>SUM(E27:E36)</f>
        <v>271156</v>
      </c>
      <c r="F37" s="51"/>
    </row>
    <row r="38" spans="1:6" x14ac:dyDescent="0.25">
      <c r="A38" s="48" t="s">
        <v>57</v>
      </c>
      <c r="B38" s="49"/>
      <c r="C38" s="49"/>
      <c r="D38" s="49"/>
      <c r="E38" s="49"/>
      <c r="F38" s="50"/>
    </row>
    <row r="39" spans="1:6" x14ac:dyDescent="0.25">
      <c r="A39" s="19">
        <v>1</v>
      </c>
      <c r="B39" s="22" t="s">
        <v>26</v>
      </c>
      <c r="C39" s="11" t="s">
        <v>1</v>
      </c>
      <c r="D39" s="11" t="s">
        <v>28</v>
      </c>
      <c r="E39" s="24">
        <v>35000</v>
      </c>
      <c r="F39" s="19" t="s">
        <v>3</v>
      </c>
    </row>
    <row r="40" spans="1:6" x14ac:dyDescent="0.25">
      <c r="A40" s="19">
        <v>2</v>
      </c>
      <c r="B40" s="22" t="s">
        <v>29</v>
      </c>
      <c r="C40" s="11" t="s">
        <v>27</v>
      </c>
      <c r="D40" s="23" t="s">
        <v>30</v>
      </c>
      <c r="E40" s="24">
        <v>70000</v>
      </c>
      <c r="F40" s="19" t="s">
        <v>3</v>
      </c>
    </row>
    <row r="41" spans="1:6" x14ac:dyDescent="0.25">
      <c r="A41" s="19">
        <v>3</v>
      </c>
      <c r="B41" s="22" t="s">
        <v>31</v>
      </c>
      <c r="C41" s="11" t="s">
        <v>1</v>
      </c>
      <c r="D41" s="27" t="s">
        <v>28</v>
      </c>
      <c r="E41" s="34">
        <v>60000</v>
      </c>
      <c r="F41" s="19" t="s">
        <v>3</v>
      </c>
    </row>
    <row r="42" spans="1:6" x14ac:dyDescent="0.25">
      <c r="A42" s="19">
        <v>4</v>
      </c>
      <c r="B42" s="26" t="s">
        <v>36</v>
      </c>
      <c r="C42" s="11" t="s">
        <v>1</v>
      </c>
      <c r="D42" s="27" t="s">
        <v>28</v>
      </c>
      <c r="E42" s="34">
        <v>30000</v>
      </c>
      <c r="F42" s="19" t="s">
        <v>3</v>
      </c>
    </row>
    <row r="43" spans="1:6" x14ac:dyDescent="0.25">
      <c r="A43" s="19">
        <v>5</v>
      </c>
      <c r="B43" s="26" t="s">
        <v>37</v>
      </c>
      <c r="C43" s="11" t="s">
        <v>1</v>
      </c>
      <c r="D43" s="27" t="s">
        <v>28</v>
      </c>
      <c r="E43" s="34">
        <v>11400</v>
      </c>
      <c r="F43" s="19" t="s">
        <v>3</v>
      </c>
    </row>
    <row r="44" spans="1:6" x14ac:dyDescent="0.25">
      <c r="A44" s="19">
        <v>6</v>
      </c>
      <c r="B44" s="26" t="s">
        <v>39</v>
      </c>
      <c r="C44" s="11" t="s">
        <v>1</v>
      </c>
      <c r="D44" s="27" t="s">
        <v>28</v>
      </c>
      <c r="E44" s="34">
        <v>37660</v>
      </c>
      <c r="F44" s="19" t="s">
        <v>3</v>
      </c>
    </row>
    <row r="45" spans="1:6" x14ac:dyDescent="0.25">
      <c r="A45" s="19">
        <v>7</v>
      </c>
      <c r="B45" s="26" t="s">
        <v>41</v>
      </c>
      <c r="C45" s="11" t="s">
        <v>1</v>
      </c>
      <c r="D45" s="27" t="s">
        <v>28</v>
      </c>
      <c r="E45" s="34">
        <v>4700</v>
      </c>
      <c r="F45" s="19" t="s">
        <v>3</v>
      </c>
    </row>
    <row r="46" spans="1:6" x14ac:dyDescent="0.25">
      <c r="A46" s="51"/>
      <c r="B46" s="51"/>
      <c r="C46" s="51"/>
      <c r="D46" s="53" t="s">
        <v>62</v>
      </c>
      <c r="E46" s="52">
        <f>SUM(E39:E45)</f>
        <v>248760</v>
      </c>
      <c r="F46" s="51"/>
    </row>
    <row r="47" spans="1:6" x14ac:dyDescent="0.25">
      <c r="A47" s="48" t="s">
        <v>58</v>
      </c>
      <c r="B47" s="49"/>
      <c r="C47" s="49"/>
      <c r="D47" s="49"/>
      <c r="E47" s="49"/>
      <c r="F47" s="50"/>
    </row>
    <row r="48" spans="1:6" x14ac:dyDescent="0.25">
      <c r="A48" s="19">
        <v>1</v>
      </c>
      <c r="B48" s="10" t="s">
        <v>37</v>
      </c>
      <c r="C48" s="11" t="s">
        <v>1</v>
      </c>
      <c r="D48" s="9" t="s">
        <v>38</v>
      </c>
      <c r="E48" s="12">
        <v>50300</v>
      </c>
      <c r="F48" s="9" t="s">
        <v>48</v>
      </c>
    </row>
    <row r="49" spans="1:6" x14ac:dyDescent="0.25">
      <c r="A49" s="19">
        <v>2</v>
      </c>
      <c r="B49" s="10" t="s">
        <v>41</v>
      </c>
      <c r="C49" s="11" t="s">
        <v>1</v>
      </c>
      <c r="D49" s="9" t="s">
        <v>38</v>
      </c>
      <c r="E49" s="12">
        <v>91300</v>
      </c>
      <c r="F49" s="9" t="s">
        <v>48</v>
      </c>
    </row>
    <row r="50" spans="1:6" x14ac:dyDescent="0.25">
      <c r="A50" s="19">
        <v>3</v>
      </c>
      <c r="B50" s="10" t="s">
        <v>44</v>
      </c>
      <c r="C50" s="11" t="s">
        <v>1</v>
      </c>
      <c r="D50" s="9" t="s">
        <v>38</v>
      </c>
      <c r="E50" s="12">
        <v>124000</v>
      </c>
      <c r="F50" s="9" t="s">
        <v>3</v>
      </c>
    </row>
    <row r="51" spans="1:6" x14ac:dyDescent="0.25">
      <c r="A51" s="19">
        <v>4</v>
      </c>
      <c r="B51" s="10" t="s">
        <v>45</v>
      </c>
      <c r="C51" s="11" t="s">
        <v>1</v>
      </c>
      <c r="D51" s="9" t="s">
        <v>38</v>
      </c>
      <c r="E51" s="12">
        <v>100000</v>
      </c>
      <c r="F51" s="9" t="s">
        <v>3</v>
      </c>
    </row>
    <row r="52" spans="1:6" x14ac:dyDescent="0.25">
      <c r="A52" s="19">
        <v>5</v>
      </c>
      <c r="B52" s="10" t="s">
        <v>46</v>
      </c>
      <c r="C52" s="11" t="s">
        <v>1</v>
      </c>
      <c r="D52" s="9" t="s">
        <v>38</v>
      </c>
      <c r="E52" s="12">
        <v>90000</v>
      </c>
      <c r="F52" s="9" t="s">
        <v>3</v>
      </c>
    </row>
    <row r="53" spans="1:6" x14ac:dyDescent="0.25">
      <c r="A53" s="19">
        <v>6</v>
      </c>
      <c r="B53" s="10" t="s">
        <v>47</v>
      </c>
      <c r="C53" s="11" t="s">
        <v>1</v>
      </c>
      <c r="D53" s="9" t="s">
        <v>38</v>
      </c>
      <c r="E53" s="12">
        <v>150000</v>
      </c>
      <c r="F53" s="9" t="s">
        <v>48</v>
      </c>
    </row>
    <row r="54" spans="1:6" x14ac:dyDescent="0.25">
      <c r="A54" s="221">
        <v>7</v>
      </c>
      <c r="B54" s="10" t="s">
        <v>376</v>
      </c>
      <c r="C54" s="11" t="s">
        <v>1</v>
      </c>
      <c r="D54" s="9" t="s">
        <v>38</v>
      </c>
      <c r="E54" s="222">
        <v>100000</v>
      </c>
      <c r="F54" s="9" t="s">
        <v>48</v>
      </c>
    </row>
    <row r="55" spans="1:6" x14ac:dyDescent="0.25">
      <c r="A55" s="221">
        <v>8</v>
      </c>
      <c r="B55" s="10" t="s">
        <v>383</v>
      </c>
      <c r="C55" s="11" t="s">
        <v>1</v>
      </c>
      <c r="D55" s="268" t="s">
        <v>38</v>
      </c>
      <c r="E55" s="222">
        <v>75000</v>
      </c>
      <c r="F55" s="268" t="s">
        <v>48</v>
      </c>
    </row>
    <row r="56" spans="1:6" x14ac:dyDescent="0.25">
      <c r="A56" s="221">
        <v>9</v>
      </c>
      <c r="B56" s="10" t="s">
        <v>391</v>
      </c>
      <c r="C56" s="11" t="s">
        <v>1</v>
      </c>
      <c r="D56" s="9" t="s">
        <v>38</v>
      </c>
      <c r="E56" s="12">
        <v>50000</v>
      </c>
      <c r="F56" s="9" t="s">
        <v>48</v>
      </c>
    </row>
    <row r="57" spans="1:6" x14ac:dyDescent="0.25">
      <c r="A57" s="221">
        <v>10</v>
      </c>
      <c r="B57" s="10" t="s">
        <v>399</v>
      </c>
      <c r="C57" s="11" t="s">
        <v>1</v>
      </c>
      <c r="D57" s="9" t="s">
        <v>38</v>
      </c>
      <c r="E57" s="12">
        <v>70000</v>
      </c>
      <c r="F57" s="9" t="s">
        <v>48</v>
      </c>
    </row>
    <row r="58" spans="1:6" x14ac:dyDescent="0.25">
      <c r="A58" s="221">
        <v>11</v>
      </c>
      <c r="B58" s="10" t="s">
        <v>439</v>
      </c>
      <c r="C58" s="11" t="s">
        <v>1</v>
      </c>
      <c r="D58" s="9" t="s">
        <v>38</v>
      </c>
      <c r="E58" s="12">
        <v>100000</v>
      </c>
      <c r="F58" s="9" t="s">
        <v>48</v>
      </c>
    </row>
    <row r="59" spans="1:6" x14ac:dyDescent="0.25">
      <c r="A59" s="221">
        <v>12</v>
      </c>
      <c r="B59" s="10" t="s">
        <v>475</v>
      </c>
      <c r="C59" s="11" t="s">
        <v>1</v>
      </c>
      <c r="D59" s="9" t="s">
        <v>38</v>
      </c>
      <c r="E59" s="12">
        <v>64000</v>
      </c>
      <c r="F59" s="9" t="s">
        <v>48</v>
      </c>
    </row>
    <row r="60" spans="1:6" x14ac:dyDescent="0.25">
      <c r="A60" s="221">
        <v>13</v>
      </c>
      <c r="B60" s="10" t="s">
        <v>510</v>
      </c>
      <c r="C60" s="11" t="s">
        <v>1</v>
      </c>
      <c r="D60" s="9" t="s">
        <v>38</v>
      </c>
      <c r="E60" s="12">
        <v>50000</v>
      </c>
      <c r="F60" s="9" t="s">
        <v>48</v>
      </c>
    </row>
    <row r="61" spans="1:6" x14ac:dyDescent="0.25">
      <c r="A61" s="221">
        <v>14</v>
      </c>
      <c r="B61" s="10" t="s">
        <v>513</v>
      </c>
      <c r="C61" s="11" t="s">
        <v>1</v>
      </c>
      <c r="D61" s="9" t="s">
        <v>38</v>
      </c>
      <c r="E61" s="12">
        <v>176600</v>
      </c>
      <c r="F61" s="9" t="s">
        <v>48</v>
      </c>
    </row>
    <row r="62" spans="1:6" x14ac:dyDescent="0.25">
      <c r="A62" s="221">
        <v>15</v>
      </c>
      <c r="B62" s="10" t="s">
        <v>538</v>
      </c>
      <c r="C62" s="11" t="s">
        <v>1</v>
      </c>
      <c r="D62" s="9" t="s">
        <v>38</v>
      </c>
      <c r="E62" s="12">
        <v>116800</v>
      </c>
      <c r="F62" s="9" t="s">
        <v>48</v>
      </c>
    </row>
    <row r="63" spans="1:6" x14ac:dyDescent="0.25">
      <c r="A63" s="221">
        <v>16</v>
      </c>
      <c r="B63" s="10" t="s">
        <v>570</v>
      </c>
      <c r="C63" s="11" t="s">
        <v>1</v>
      </c>
      <c r="D63" s="9" t="s">
        <v>38</v>
      </c>
      <c r="E63" s="12">
        <v>50000</v>
      </c>
      <c r="F63" s="9" t="s">
        <v>48</v>
      </c>
    </row>
    <row r="64" spans="1:6" x14ac:dyDescent="0.25">
      <c r="A64" s="221">
        <v>17</v>
      </c>
      <c r="B64" s="10" t="s">
        <v>604</v>
      </c>
      <c r="C64" s="11" t="s">
        <v>1</v>
      </c>
      <c r="D64" s="9" t="s">
        <v>38</v>
      </c>
      <c r="E64" s="12">
        <v>50000</v>
      </c>
      <c r="F64" s="9" t="s">
        <v>48</v>
      </c>
    </row>
    <row r="65" spans="1:7" x14ac:dyDescent="0.25">
      <c r="A65" s="221">
        <v>18</v>
      </c>
      <c r="B65" s="10" t="s">
        <v>616</v>
      </c>
      <c r="C65" s="11" t="s">
        <v>1</v>
      </c>
      <c r="D65" s="9" t="s">
        <v>38</v>
      </c>
      <c r="E65" s="12">
        <v>23000</v>
      </c>
      <c r="F65" s="9" t="s">
        <v>48</v>
      </c>
    </row>
    <row r="66" spans="1:7" x14ac:dyDescent="0.25">
      <c r="A66" s="221"/>
      <c r="B66" s="257"/>
      <c r="C66" s="258"/>
      <c r="D66" s="259"/>
      <c r="E66" s="222">
        <f>SUM(E48:E65)</f>
        <v>1531000</v>
      </c>
      <c r="F66" s="259"/>
    </row>
    <row r="67" spans="1:7" x14ac:dyDescent="0.25">
      <c r="A67" s="221"/>
      <c r="B67" s="257"/>
      <c r="C67" s="258"/>
      <c r="D67" s="259"/>
      <c r="E67" s="222"/>
      <c r="F67" s="259"/>
    </row>
    <row r="68" spans="1:7" x14ac:dyDescent="0.25">
      <c r="A68" s="221"/>
      <c r="B68" s="257"/>
      <c r="C68" s="258"/>
      <c r="D68" s="259"/>
      <c r="E68" s="222"/>
      <c r="F68" s="259"/>
    </row>
    <row r="69" spans="1:7" x14ac:dyDescent="0.25">
      <c r="A69" s="221"/>
      <c r="B69" s="257"/>
      <c r="C69" s="258"/>
      <c r="D69" s="259"/>
      <c r="E69" s="222"/>
      <c r="F69" s="259"/>
    </row>
    <row r="70" spans="1:7" ht="15.75" customHeight="1" x14ac:dyDescent="0.25">
      <c r="A70" s="51"/>
      <c r="B70" s="51"/>
      <c r="C70" s="51"/>
      <c r="D70" s="53" t="s">
        <v>62</v>
      </c>
      <c r="E70" s="52">
        <f>SUM(E48:E65)</f>
        <v>1531000</v>
      </c>
      <c r="F70" s="51"/>
    </row>
    <row r="71" spans="1:7" x14ac:dyDescent="0.25">
      <c r="A71" s="42" t="s">
        <v>60</v>
      </c>
      <c r="B71" s="43"/>
      <c r="C71" s="43"/>
      <c r="D71" s="43"/>
      <c r="E71" s="43"/>
      <c r="F71" s="44"/>
    </row>
    <row r="72" spans="1:7" x14ac:dyDescent="0.25">
      <c r="A72" s="13">
        <v>1</v>
      </c>
      <c r="B72" s="14" t="s">
        <v>22</v>
      </c>
      <c r="C72" s="11" t="s">
        <v>1</v>
      </c>
      <c r="D72" s="15" t="s">
        <v>23</v>
      </c>
      <c r="E72" s="31">
        <v>5000</v>
      </c>
      <c r="F72" s="9" t="s">
        <v>48</v>
      </c>
    </row>
    <row r="73" spans="1:7" x14ac:dyDescent="0.25">
      <c r="A73" s="51"/>
      <c r="B73" s="51"/>
      <c r="C73" s="51"/>
      <c r="D73" s="53" t="s">
        <v>62</v>
      </c>
      <c r="E73" s="52">
        <f>SUM(E72)</f>
        <v>5000</v>
      </c>
      <c r="F73" s="51"/>
    </row>
    <row r="74" spans="1:7" x14ac:dyDescent="0.25">
      <c r="A74" s="42" t="s">
        <v>61</v>
      </c>
      <c r="B74" s="43"/>
      <c r="C74" s="43"/>
      <c r="D74" s="43"/>
      <c r="E74" s="43"/>
      <c r="F74" s="44"/>
    </row>
    <row r="75" spans="1:7" x14ac:dyDescent="0.25">
      <c r="A75" s="13">
        <v>1</v>
      </c>
      <c r="B75" s="14" t="s">
        <v>42</v>
      </c>
      <c r="C75" s="15" t="s">
        <v>1</v>
      </c>
      <c r="D75" s="15" t="s">
        <v>43</v>
      </c>
      <c r="E75" s="16">
        <v>15000</v>
      </c>
      <c r="F75" s="15" t="s">
        <v>3</v>
      </c>
    </row>
    <row r="76" spans="1:7" x14ac:dyDescent="0.25">
      <c r="A76" s="51"/>
      <c r="B76" s="51"/>
      <c r="C76" s="51"/>
      <c r="D76" s="53" t="s">
        <v>62</v>
      </c>
      <c r="E76" s="52">
        <f>SUM(E75)</f>
        <v>15000</v>
      </c>
      <c r="F76" s="51"/>
    </row>
    <row r="77" spans="1:7" x14ac:dyDescent="0.25">
      <c r="A77" s="1"/>
      <c r="B77" s="54"/>
      <c r="C77" s="54"/>
      <c r="D77" s="54"/>
      <c r="E77" s="54"/>
      <c r="F77" s="54"/>
    </row>
    <row r="78" spans="1:7" x14ac:dyDescent="0.25">
      <c r="A78" s="48" t="s">
        <v>659</v>
      </c>
      <c r="B78" s="49"/>
      <c r="C78" s="49"/>
      <c r="D78" s="49"/>
      <c r="E78" s="49"/>
      <c r="F78" s="50"/>
      <c r="G78" s="5"/>
    </row>
    <row r="79" spans="1:7" x14ac:dyDescent="0.25">
      <c r="A79" s="25">
        <v>1</v>
      </c>
      <c r="B79" s="22" t="s">
        <v>654</v>
      </c>
      <c r="C79" s="11" t="s">
        <v>1</v>
      </c>
      <c r="D79" s="11" t="s">
        <v>660</v>
      </c>
      <c r="E79" s="310">
        <v>15000</v>
      </c>
      <c r="F79" s="25" t="s">
        <v>3</v>
      </c>
      <c r="G79" s="5"/>
    </row>
    <row r="80" spans="1:7" x14ac:dyDescent="0.25">
      <c r="A80" s="19">
        <v>2</v>
      </c>
      <c r="B80" s="22" t="s">
        <v>661</v>
      </c>
      <c r="C80" s="11" t="s">
        <v>1</v>
      </c>
      <c r="D80" s="11" t="s">
        <v>660</v>
      </c>
      <c r="E80" s="24">
        <v>50000</v>
      </c>
      <c r="F80" s="19" t="s">
        <v>3</v>
      </c>
      <c r="G80" s="5"/>
    </row>
    <row r="81" spans="1:9" x14ac:dyDescent="0.25">
      <c r="A81" s="19">
        <v>3</v>
      </c>
      <c r="B81" s="22" t="s">
        <v>721</v>
      </c>
      <c r="C81" s="11" t="s">
        <v>1</v>
      </c>
      <c r="D81" s="11" t="s">
        <v>660</v>
      </c>
      <c r="E81" s="24">
        <v>124000</v>
      </c>
      <c r="F81" s="19" t="s">
        <v>3</v>
      </c>
      <c r="G81" s="5"/>
    </row>
    <row r="82" spans="1:9" x14ac:dyDescent="0.25">
      <c r="A82" s="19">
        <v>4</v>
      </c>
      <c r="B82" s="22" t="s">
        <v>738</v>
      </c>
      <c r="C82" s="11" t="s">
        <v>1</v>
      </c>
      <c r="D82" s="11" t="s">
        <v>660</v>
      </c>
      <c r="E82" s="34">
        <v>73750</v>
      </c>
      <c r="F82" s="19" t="s">
        <v>3</v>
      </c>
      <c r="G82" s="5"/>
    </row>
    <row r="83" spans="1:9" x14ac:dyDescent="0.25">
      <c r="A83" s="19">
        <v>5</v>
      </c>
      <c r="B83" s="22" t="s">
        <v>777</v>
      </c>
      <c r="C83" s="11" t="s">
        <v>1</v>
      </c>
      <c r="D83" s="11" t="s">
        <v>660</v>
      </c>
      <c r="E83" s="34">
        <v>40000</v>
      </c>
      <c r="F83" s="19" t="s">
        <v>3</v>
      </c>
      <c r="G83" s="5"/>
    </row>
    <row r="84" spans="1:9" x14ac:dyDescent="0.25">
      <c r="A84" s="19">
        <v>6</v>
      </c>
      <c r="B84" s="22" t="s">
        <v>880</v>
      </c>
      <c r="C84" s="11" t="s">
        <v>1</v>
      </c>
      <c r="D84" s="11" t="s">
        <v>660</v>
      </c>
      <c r="E84" s="34">
        <v>18000</v>
      </c>
      <c r="F84" s="19" t="s">
        <v>827</v>
      </c>
      <c r="G84" s="5"/>
    </row>
    <row r="85" spans="1:9" x14ac:dyDescent="0.25">
      <c r="A85" s="19">
        <v>7</v>
      </c>
      <c r="B85" s="22" t="s">
        <v>881</v>
      </c>
      <c r="C85" s="11" t="s">
        <v>1</v>
      </c>
      <c r="D85" s="11" t="s">
        <v>660</v>
      </c>
      <c r="E85" s="34">
        <v>18000</v>
      </c>
      <c r="F85" s="19" t="s">
        <v>827</v>
      </c>
      <c r="G85" s="5"/>
    </row>
    <row r="86" spans="1:9" x14ac:dyDescent="0.25">
      <c r="A86" s="19"/>
      <c r="B86" s="26"/>
      <c r="C86" s="11"/>
      <c r="D86" s="27"/>
      <c r="E86" s="34"/>
      <c r="F86" s="19"/>
      <c r="G86" s="5"/>
    </row>
    <row r="87" spans="1:9" x14ac:dyDescent="0.25">
      <c r="A87" s="51"/>
      <c r="B87" s="51"/>
      <c r="C87" s="51"/>
      <c r="D87" s="53" t="s">
        <v>62</v>
      </c>
      <c r="E87" s="52">
        <f>SUM(E79:E86)</f>
        <v>338750</v>
      </c>
      <c r="F87" s="51"/>
      <c r="G87" s="5"/>
      <c r="I87" s="293" t="s">
        <v>672</v>
      </c>
    </row>
    <row r="88" spans="1:9" x14ac:dyDescent="0.25">
      <c r="A88" s="58"/>
      <c r="B88" s="57"/>
      <c r="C88" s="57"/>
      <c r="D88" s="57"/>
      <c r="E88" s="57"/>
      <c r="F88" s="57"/>
      <c r="G88" s="5"/>
    </row>
    <row r="89" spans="1:9" x14ac:dyDescent="0.25">
      <c r="A89" s="48" t="s">
        <v>882</v>
      </c>
      <c r="B89" s="49"/>
      <c r="C89" s="49"/>
      <c r="D89" s="49"/>
      <c r="E89" s="49"/>
      <c r="F89" s="50"/>
      <c r="G89" s="5"/>
    </row>
    <row r="90" spans="1:9" x14ac:dyDescent="0.25">
      <c r="A90" s="25">
        <v>1</v>
      </c>
      <c r="B90" s="22" t="s">
        <v>879</v>
      </c>
      <c r="C90" s="11" t="s">
        <v>1</v>
      </c>
      <c r="D90" s="11" t="s">
        <v>883</v>
      </c>
      <c r="E90" s="310">
        <v>25000</v>
      </c>
      <c r="F90" s="25" t="s">
        <v>3</v>
      </c>
      <c r="G90" s="5"/>
    </row>
    <row r="91" spans="1:9" x14ac:dyDescent="0.25">
      <c r="A91" s="19"/>
      <c r="B91" s="22"/>
      <c r="C91" s="11"/>
      <c r="D91" s="11"/>
      <c r="E91" s="24"/>
      <c r="F91" s="19"/>
      <c r="G91" s="5"/>
    </row>
    <row r="92" spans="1:9" x14ac:dyDescent="0.25">
      <c r="A92" s="19"/>
      <c r="B92" s="22"/>
      <c r="C92" s="11"/>
      <c r="D92" s="11"/>
      <c r="E92" s="24"/>
      <c r="F92" s="19"/>
      <c r="G92" s="5"/>
    </row>
    <row r="93" spans="1:9" x14ac:dyDescent="0.25">
      <c r="A93" s="19"/>
      <c r="B93" s="22"/>
      <c r="C93" s="11"/>
      <c r="D93" s="11"/>
      <c r="E93" s="34"/>
      <c r="F93" s="19"/>
      <c r="G93" s="5"/>
    </row>
    <row r="94" spans="1:9" x14ac:dyDescent="0.25">
      <c r="A94" s="19"/>
      <c r="B94" s="22"/>
      <c r="C94" s="11"/>
      <c r="D94" s="11"/>
      <c r="E94" s="34"/>
      <c r="F94" s="19"/>
      <c r="G94" s="5"/>
    </row>
    <row r="95" spans="1:9" x14ac:dyDescent="0.25">
      <c r="A95" s="19"/>
      <c r="B95" s="22"/>
      <c r="C95" s="11"/>
      <c r="D95" s="11"/>
      <c r="E95" s="34"/>
      <c r="F95" s="19"/>
      <c r="G95" s="5"/>
    </row>
    <row r="96" spans="1:9" x14ac:dyDescent="0.25">
      <c r="A96" s="19"/>
      <c r="B96" s="22"/>
      <c r="C96" s="11"/>
      <c r="D96" s="11"/>
      <c r="E96" s="34"/>
      <c r="F96" s="19"/>
      <c r="G96" s="5"/>
    </row>
    <row r="97" spans="1:7" x14ac:dyDescent="0.25">
      <c r="A97" s="19"/>
      <c r="B97" s="26"/>
      <c r="C97" s="11"/>
      <c r="D97" s="27"/>
      <c r="E97" s="34"/>
      <c r="F97" s="19"/>
      <c r="G97" s="5"/>
    </row>
    <row r="98" spans="1:7" x14ac:dyDescent="0.25">
      <c r="A98" s="51"/>
      <c r="B98" s="51"/>
      <c r="C98" s="51"/>
      <c r="D98" s="53" t="s">
        <v>62</v>
      </c>
      <c r="E98" s="52">
        <f>SUM(E90:E97)</f>
        <v>25000</v>
      </c>
      <c r="F98" s="51"/>
      <c r="G98" s="5"/>
    </row>
    <row r="99" spans="1:7" x14ac:dyDescent="0.25">
      <c r="A99" s="58"/>
      <c r="B99" s="57"/>
      <c r="C99" s="57"/>
      <c r="D99" s="57"/>
      <c r="E99" s="57"/>
      <c r="F99" s="3"/>
      <c r="G99" s="5"/>
    </row>
    <row r="100" spans="1:7" x14ac:dyDescent="0.25">
      <c r="A100" s="48" t="s">
        <v>938</v>
      </c>
      <c r="B100" s="49"/>
      <c r="C100" s="49"/>
      <c r="D100" s="49"/>
      <c r="E100" s="49"/>
      <c r="F100" s="50"/>
      <c r="G100" s="5"/>
    </row>
    <row r="101" spans="1:7" x14ac:dyDescent="0.25">
      <c r="A101" s="25">
        <v>1</v>
      </c>
      <c r="B101" s="22" t="s">
        <v>939</v>
      </c>
      <c r="C101" s="11" t="s">
        <v>1</v>
      </c>
      <c r="D101" s="11" t="s">
        <v>860</v>
      </c>
      <c r="E101" s="310">
        <v>45000</v>
      </c>
      <c r="F101" s="25" t="s">
        <v>827</v>
      </c>
      <c r="G101" s="5"/>
    </row>
    <row r="102" spans="1:7" x14ac:dyDescent="0.25">
      <c r="A102" s="19">
        <v>2</v>
      </c>
      <c r="B102" s="22" t="s">
        <v>998</v>
      </c>
      <c r="C102" s="11" t="s">
        <v>1</v>
      </c>
      <c r="D102" s="11" t="s">
        <v>860</v>
      </c>
      <c r="E102" s="24">
        <v>20000</v>
      </c>
      <c r="F102" s="19" t="s">
        <v>396</v>
      </c>
      <c r="G102" s="5"/>
    </row>
    <row r="103" spans="1:7" x14ac:dyDescent="0.25">
      <c r="A103" s="19">
        <v>3</v>
      </c>
      <c r="B103" s="22" t="s">
        <v>1025</v>
      </c>
      <c r="C103" s="11" t="s">
        <v>1</v>
      </c>
      <c r="D103" s="11" t="s">
        <v>860</v>
      </c>
      <c r="E103" s="24">
        <v>25000</v>
      </c>
      <c r="F103" s="19"/>
      <c r="G103" s="5"/>
    </row>
    <row r="104" spans="1:7" x14ac:dyDescent="0.25">
      <c r="A104" s="19"/>
      <c r="B104" s="22"/>
      <c r="C104" s="11"/>
      <c r="D104" s="11"/>
      <c r="E104" s="34"/>
      <c r="F104" s="19"/>
      <c r="G104" s="5"/>
    </row>
    <row r="105" spans="1:7" x14ac:dyDescent="0.25">
      <c r="A105" s="19"/>
      <c r="B105" s="22"/>
      <c r="C105" s="11"/>
      <c r="D105" s="11"/>
      <c r="E105" s="34"/>
      <c r="F105" s="19"/>
      <c r="G105" s="5"/>
    </row>
    <row r="106" spans="1:7" x14ac:dyDescent="0.25">
      <c r="A106" s="19"/>
      <c r="B106" s="22"/>
      <c r="C106" s="11"/>
      <c r="D106" s="11"/>
      <c r="E106" s="34"/>
      <c r="F106" s="19"/>
      <c r="G106" s="5"/>
    </row>
    <row r="107" spans="1:7" x14ac:dyDescent="0.25">
      <c r="A107" s="19"/>
      <c r="B107" s="22"/>
      <c r="C107" s="11"/>
      <c r="D107" s="11"/>
      <c r="E107" s="34"/>
      <c r="F107" s="19"/>
      <c r="G107" s="5"/>
    </row>
    <row r="108" spans="1:7" x14ac:dyDescent="0.25">
      <c r="A108" s="19"/>
      <c r="B108" s="26"/>
      <c r="C108" s="11"/>
      <c r="D108" s="27"/>
      <c r="E108" s="34"/>
      <c r="F108" s="19"/>
      <c r="G108" s="5"/>
    </row>
    <row r="109" spans="1:7" x14ac:dyDescent="0.25">
      <c r="A109" s="51"/>
      <c r="B109" s="51"/>
      <c r="C109" s="51"/>
      <c r="D109" s="53" t="s">
        <v>62</v>
      </c>
      <c r="E109" s="52">
        <f>SUM(E101:E108)</f>
        <v>90000</v>
      </c>
      <c r="F109" s="51"/>
      <c r="G109" s="5"/>
    </row>
    <row r="110" spans="1:7" x14ac:dyDescent="0.25">
      <c r="A110" s="58"/>
      <c r="B110" s="7"/>
      <c r="C110" s="6"/>
      <c r="D110" s="6"/>
      <c r="E110" s="4"/>
      <c r="F110" s="4"/>
      <c r="G110" s="5"/>
    </row>
    <row r="111" spans="1:7" x14ac:dyDescent="0.25">
      <c r="A111" s="58"/>
      <c r="B111" s="57"/>
      <c r="C111" s="57"/>
      <c r="D111" s="57"/>
      <c r="E111" s="57"/>
      <c r="F111" s="57"/>
      <c r="G111" s="5"/>
    </row>
    <row r="112" spans="1:7" x14ac:dyDescent="0.25">
      <c r="A112" s="58"/>
      <c r="B112" s="57"/>
      <c r="C112" s="57"/>
      <c r="D112" s="57"/>
      <c r="E112" s="57"/>
      <c r="F112" s="57"/>
      <c r="G112" s="5"/>
    </row>
    <row r="113" spans="1:7" x14ac:dyDescent="0.25">
      <c r="A113" s="58"/>
      <c r="B113" s="57"/>
      <c r="C113" s="57"/>
      <c r="D113" s="57"/>
      <c r="E113" s="57"/>
      <c r="F113" s="57"/>
      <c r="G113" s="5"/>
    </row>
    <row r="114" spans="1:7" x14ac:dyDescent="0.25">
      <c r="A114" s="58"/>
      <c r="B114" s="7"/>
      <c r="C114" s="6"/>
      <c r="D114" s="6"/>
      <c r="E114" s="4"/>
      <c r="F114" s="6"/>
      <c r="G114" s="5"/>
    </row>
    <row r="115" spans="1:7" x14ac:dyDescent="0.25">
      <c r="A115" s="1"/>
      <c r="B115" s="54"/>
      <c r="C115" s="54"/>
      <c r="D115" s="54"/>
      <c r="E115" s="54"/>
      <c r="F115" s="54"/>
    </row>
    <row r="116" spans="1:7" x14ac:dyDescent="0.25">
      <c r="A116" s="1"/>
      <c r="B116" s="54"/>
      <c r="C116" s="54"/>
      <c r="D116" s="54"/>
      <c r="E116" s="54"/>
      <c r="F116" s="54"/>
    </row>
    <row r="117" spans="1:7" x14ac:dyDescent="0.25">
      <c r="A117" s="1">
        <v>46</v>
      </c>
    </row>
    <row r="118" spans="1:7" x14ac:dyDescent="0.25">
      <c r="A118" s="1">
        <v>47</v>
      </c>
    </row>
    <row r="119" spans="1:7" x14ac:dyDescent="0.25">
      <c r="A119" s="1">
        <v>48</v>
      </c>
    </row>
    <row r="120" spans="1:7" x14ac:dyDescent="0.25">
      <c r="A120" s="1">
        <v>49</v>
      </c>
    </row>
    <row r="121" spans="1:7" x14ac:dyDescent="0.25">
      <c r="A121" s="1">
        <v>50</v>
      </c>
    </row>
    <row r="122" spans="1:7" x14ac:dyDescent="0.25">
      <c r="A122" s="1">
        <v>51</v>
      </c>
    </row>
  </sheetData>
  <mergeCells count="1">
    <mergeCell ref="A1:D1"/>
  </mergeCells>
  <hyperlinks>
    <hyperlink ref="I3" location="Sheet5!A1" display="Back"/>
    <hyperlink ref="I87" location="Shehbaz!A1" display="Top"/>
  </hyperlinks>
  <printOptions horizontalCentered="1"/>
  <pageMargins left="0.17" right="0.2" top="0.2" bottom="0.28000000000000003" header="0.2" footer="0.3"/>
  <pageSetup paperSize="9" scale="9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I3" sqref="I3"/>
    </sheetView>
  </sheetViews>
  <sheetFormatPr defaultRowHeight="15" x14ac:dyDescent="0.25"/>
  <cols>
    <col min="1" max="1" width="5.5703125" customWidth="1"/>
    <col min="2" max="2" width="12.7109375" customWidth="1"/>
    <col min="3" max="3" width="12.5703125" customWidth="1"/>
    <col min="4" max="4" width="12.7109375" customWidth="1"/>
    <col min="5" max="5" width="9.5703125" customWidth="1"/>
    <col min="6" max="6" width="23.7109375" customWidth="1"/>
    <col min="8" max="8" width="9.5703125" bestFit="1" customWidth="1"/>
    <col min="10" max="10" width="13.28515625" customWidth="1"/>
  </cols>
  <sheetData>
    <row r="1" spans="1:11" x14ac:dyDescent="0.25">
      <c r="A1" s="390" t="s">
        <v>662</v>
      </c>
      <c r="B1" s="390"/>
      <c r="C1" s="390"/>
      <c r="D1" s="390"/>
      <c r="E1" s="390"/>
      <c r="F1" s="390"/>
    </row>
    <row r="2" spans="1:11" ht="16.5" x14ac:dyDescent="0.3">
      <c r="A2" s="105">
        <v>1</v>
      </c>
      <c r="B2" s="115" t="s">
        <v>657</v>
      </c>
      <c r="C2" s="8" t="s">
        <v>664</v>
      </c>
      <c r="D2" s="62" t="s">
        <v>665</v>
      </c>
      <c r="E2" s="63">
        <v>50000</v>
      </c>
      <c r="F2" s="116" t="s">
        <v>3</v>
      </c>
    </row>
    <row r="3" spans="1:11" ht="16.5" x14ac:dyDescent="0.3">
      <c r="A3" s="105">
        <v>2</v>
      </c>
      <c r="B3" s="115" t="s">
        <v>663</v>
      </c>
      <c r="C3" s="8" t="s">
        <v>664</v>
      </c>
      <c r="D3" s="62" t="s">
        <v>665</v>
      </c>
      <c r="E3" s="126">
        <v>30000</v>
      </c>
      <c r="F3" s="116" t="s">
        <v>3</v>
      </c>
      <c r="I3" s="293" t="s">
        <v>644</v>
      </c>
    </row>
    <row r="4" spans="1:11" ht="16.5" x14ac:dyDescent="0.3">
      <c r="A4" s="105">
        <v>3</v>
      </c>
      <c r="B4" s="115" t="s">
        <v>663</v>
      </c>
      <c r="C4" s="8" t="s">
        <v>664</v>
      </c>
      <c r="D4" s="62" t="s">
        <v>665</v>
      </c>
      <c r="E4" s="126">
        <v>10000</v>
      </c>
      <c r="F4" s="116" t="s">
        <v>427</v>
      </c>
    </row>
    <row r="5" spans="1:11" ht="16.5" x14ac:dyDescent="0.3">
      <c r="A5" s="105">
        <v>4</v>
      </c>
      <c r="B5" s="115" t="s">
        <v>667</v>
      </c>
      <c r="C5" s="8" t="s">
        <v>664</v>
      </c>
      <c r="D5" s="62" t="s">
        <v>665</v>
      </c>
      <c r="E5" s="63">
        <v>30000</v>
      </c>
      <c r="F5" s="116" t="s">
        <v>427</v>
      </c>
    </row>
    <row r="6" spans="1:11" ht="16.5" x14ac:dyDescent="0.3">
      <c r="A6" s="105">
        <v>5</v>
      </c>
      <c r="B6" s="115" t="s">
        <v>674</v>
      </c>
      <c r="C6" s="8" t="s">
        <v>664</v>
      </c>
      <c r="D6" s="62" t="s">
        <v>665</v>
      </c>
      <c r="E6" s="63">
        <v>30000</v>
      </c>
      <c r="F6" s="116" t="s">
        <v>427</v>
      </c>
      <c r="J6" s="110">
        <f>SUM(E4:E11)</f>
        <v>140000</v>
      </c>
    </row>
    <row r="7" spans="1:11" ht="16.5" x14ac:dyDescent="0.3">
      <c r="A7" s="105">
        <v>6</v>
      </c>
      <c r="B7" s="115" t="s">
        <v>673</v>
      </c>
      <c r="C7" s="8" t="s">
        <v>664</v>
      </c>
      <c r="D7" s="62" t="s">
        <v>665</v>
      </c>
      <c r="E7" s="63">
        <v>15000</v>
      </c>
      <c r="F7" s="116" t="s">
        <v>427</v>
      </c>
      <c r="J7" s="233">
        <v>5187</v>
      </c>
      <c r="K7" t="s">
        <v>701</v>
      </c>
    </row>
    <row r="8" spans="1:11" ht="16.5" x14ac:dyDescent="0.3">
      <c r="A8" s="105">
        <v>7</v>
      </c>
      <c r="B8" s="115" t="s">
        <v>695</v>
      </c>
      <c r="C8" s="8" t="s">
        <v>664</v>
      </c>
      <c r="D8" s="62" t="s">
        <v>665</v>
      </c>
      <c r="E8" s="63">
        <v>15000</v>
      </c>
      <c r="F8" s="116" t="s">
        <v>427</v>
      </c>
      <c r="J8" s="233">
        <v>9400</v>
      </c>
      <c r="K8" t="s">
        <v>700</v>
      </c>
    </row>
    <row r="9" spans="1:11" ht="16.5" x14ac:dyDescent="0.3">
      <c r="A9" s="105">
        <v>8</v>
      </c>
      <c r="B9" s="115" t="s">
        <v>696</v>
      </c>
      <c r="C9" s="8" t="s">
        <v>664</v>
      </c>
      <c r="D9" s="62" t="s">
        <v>665</v>
      </c>
      <c r="E9" s="63">
        <v>15000</v>
      </c>
      <c r="F9" s="116" t="s">
        <v>427</v>
      </c>
      <c r="J9" s="233">
        <v>3300</v>
      </c>
      <c r="K9" t="s">
        <v>702</v>
      </c>
    </row>
    <row r="10" spans="1:11" ht="16.5" x14ac:dyDescent="0.3">
      <c r="A10" s="105">
        <v>9</v>
      </c>
      <c r="B10" s="115"/>
      <c r="C10" s="8" t="s">
        <v>664</v>
      </c>
      <c r="D10" s="62" t="s">
        <v>665</v>
      </c>
      <c r="E10" s="63">
        <v>15000</v>
      </c>
      <c r="F10" s="116" t="s">
        <v>427</v>
      </c>
      <c r="J10" s="233">
        <v>7000</v>
      </c>
      <c r="K10" t="s">
        <v>421</v>
      </c>
    </row>
    <row r="11" spans="1:11" ht="16.5" x14ac:dyDescent="0.3">
      <c r="A11" s="105">
        <v>10</v>
      </c>
      <c r="B11" s="115" t="s">
        <v>697</v>
      </c>
      <c r="C11" s="8" t="s">
        <v>664</v>
      </c>
      <c r="D11" s="62" t="s">
        <v>665</v>
      </c>
      <c r="E11" s="63">
        <v>10000</v>
      </c>
      <c r="F11" s="116" t="s">
        <v>427</v>
      </c>
      <c r="J11" s="233">
        <v>5000</v>
      </c>
      <c r="K11" t="s">
        <v>703</v>
      </c>
    </row>
    <row r="12" spans="1:11" ht="16.5" x14ac:dyDescent="0.3">
      <c r="A12" s="105">
        <v>11</v>
      </c>
      <c r="B12" s="115" t="s">
        <v>697</v>
      </c>
      <c r="C12" s="8" t="s">
        <v>664</v>
      </c>
      <c r="D12" s="62" t="s">
        <v>665</v>
      </c>
      <c r="E12" s="63">
        <v>15000</v>
      </c>
      <c r="F12" s="116" t="s">
        <v>141</v>
      </c>
      <c r="J12" s="233">
        <v>15000</v>
      </c>
      <c r="K12" t="s">
        <v>704</v>
      </c>
    </row>
    <row r="13" spans="1:11" ht="16.5" x14ac:dyDescent="0.3">
      <c r="A13" s="105">
        <v>12</v>
      </c>
      <c r="B13" s="115" t="s">
        <v>699</v>
      </c>
      <c r="C13" s="8" t="s">
        <v>664</v>
      </c>
      <c r="D13" s="62" t="s">
        <v>665</v>
      </c>
      <c r="E13" s="63">
        <v>15000</v>
      </c>
      <c r="F13" s="116" t="s">
        <v>698</v>
      </c>
      <c r="J13" s="233">
        <v>15000</v>
      </c>
      <c r="K13" t="s">
        <v>705</v>
      </c>
    </row>
    <row r="14" spans="1:11" ht="16.5" x14ac:dyDescent="0.3">
      <c r="A14" s="105">
        <v>13</v>
      </c>
      <c r="B14" s="115" t="s">
        <v>706</v>
      </c>
      <c r="C14" s="8" t="s">
        <v>664</v>
      </c>
      <c r="D14" s="62" t="s">
        <v>665</v>
      </c>
      <c r="E14" s="63">
        <v>45000</v>
      </c>
      <c r="F14" s="116" t="s">
        <v>707</v>
      </c>
      <c r="J14" s="233"/>
    </row>
    <row r="15" spans="1:11" ht="16.5" x14ac:dyDescent="0.3">
      <c r="A15" s="105">
        <v>14</v>
      </c>
      <c r="B15" s="115"/>
      <c r="C15" s="8"/>
      <c r="D15" s="62"/>
      <c r="E15" s="63">
        <v>5000</v>
      </c>
      <c r="F15" s="116" t="s">
        <v>698</v>
      </c>
      <c r="J15" s="233">
        <f>SUM(J6:J13)</f>
        <v>199887</v>
      </c>
    </row>
    <row r="16" spans="1:11" ht="16.5" x14ac:dyDescent="0.3">
      <c r="A16" s="105">
        <v>15</v>
      </c>
      <c r="B16" s="115"/>
      <c r="C16" s="8"/>
      <c r="D16" s="62"/>
      <c r="E16" s="63">
        <v>33000</v>
      </c>
      <c r="F16" s="116"/>
      <c r="J16" s="233">
        <v>45000</v>
      </c>
      <c r="K16" t="s">
        <v>712</v>
      </c>
    </row>
    <row r="17" spans="1:11" ht="16.5" x14ac:dyDescent="0.3">
      <c r="A17" s="105">
        <v>16</v>
      </c>
      <c r="B17" s="321">
        <v>42704</v>
      </c>
      <c r="C17" s="8" t="s">
        <v>664</v>
      </c>
      <c r="D17" s="62" t="s">
        <v>665</v>
      </c>
      <c r="E17" s="63">
        <v>25000</v>
      </c>
      <c r="F17" s="116"/>
      <c r="I17" t="s">
        <v>713</v>
      </c>
      <c r="J17" s="233">
        <f>J15-J16</f>
        <v>154887</v>
      </c>
    </row>
    <row r="18" spans="1:11" ht="16.5" x14ac:dyDescent="0.3">
      <c r="A18" s="105"/>
      <c r="B18" s="115"/>
      <c r="C18" s="8"/>
      <c r="D18" s="62"/>
      <c r="E18" s="63"/>
      <c r="F18" s="116"/>
      <c r="J18" s="233">
        <v>5000</v>
      </c>
      <c r="K18" t="s">
        <v>396</v>
      </c>
    </row>
    <row r="19" spans="1:11" ht="16.5" x14ac:dyDescent="0.3">
      <c r="A19" s="105"/>
      <c r="B19" s="115"/>
      <c r="C19" s="8"/>
      <c r="D19" s="62"/>
      <c r="E19" s="63"/>
      <c r="F19" s="116"/>
      <c r="J19" s="233">
        <v>25000</v>
      </c>
      <c r="K19" t="s">
        <v>722</v>
      </c>
    </row>
    <row r="20" spans="1:11" ht="16.5" x14ac:dyDescent="0.3">
      <c r="A20" s="105"/>
      <c r="B20" s="115"/>
      <c r="C20" s="8"/>
      <c r="D20" s="62"/>
      <c r="E20" s="63"/>
      <c r="F20" s="116"/>
      <c r="I20" t="s">
        <v>713</v>
      </c>
      <c r="J20" s="233">
        <f>J17-J18+J19</f>
        <v>174887</v>
      </c>
    </row>
    <row r="21" spans="1:11" ht="16.5" x14ac:dyDescent="0.3">
      <c r="A21" s="105"/>
      <c r="B21" s="115"/>
      <c r="C21" s="8"/>
      <c r="D21" s="62"/>
      <c r="E21" s="63"/>
      <c r="F21" s="116"/>
      <c r="J21" s="233">
        <v>1000</v>
      </c>
      <c r="K21" t="s">
        <v>736</v>
      </c>
    </row>
    <row r="22" spans="1:11" ht="16.5" x14ac:dyDescent="0.3">
      <c r="A22" s="105"/>
      <c r="B22" s="115"/>
      <c r="C22" s="8"/>
      <c r="D22" s="62"/>
      <c r="E22" s="63"/>
      <c r="F22" s="116"/>
      <c r="I22" t="s">
        <v>713</v>
      </c>
      <c r="J22" s="110">
        <f>J20+J21</f>
        <v>175887</v>
      </c>
    </row>
    <row r="23" spans="1:11" ht="16.5" x14ac:dyDescent="0.3">
      <c r="A23" s="108"/>
      <c r="B23" s="108"/>
      <c r="C23" s="108"/>
      <c r="D23" s="86" t="s">
        <v>62</v>
      </c>
      <c r="E23" s="109">
        <f>SUM(E2:E17)</f>
        <v>358000</v>
      </c>
      <c r="F23" s="314"/>
      <c r="J23" s="110">
        <v>20000</v>
      </c>
      <c r="K23" t="s">
        <v>408</v>
      </c>
    </row>
    <row r="24" spans="1:11" x14ac:dyDescent="0.25">
      <c r="J24" s="110">
        <f>J22+J23</f>
        <v>195887</v>
      </c>
    </row>
    <row r="25" spans="1:11" x14ac:dyDescent="0.25">
      <c r="A25" s="390" t="s">
        <v>662</v>
      </c>
      <c r="B25" s="390"/>
      <c r="C25" s="390"/>
      <c r="D25" s="390"/>
      <c r="E25" s="390"/>
      <c r="F25" s="390"/>
      <c r="J25" s="233">
        <v>10000</v>
      </c>
      <c r="K25" t="s">
        <v>408</v>
      </c>
    </row>
    <row r="26" spans="1:11" ht="16.5" x14ac:dyDescent="0.3">
      <c r="A26" s="105">
        <v>1</v>
      </c>
      <c r="B26" s="327" t="s">
        <v>715</v>
      </c>
      <c r="C26" s="8" t="s">
        <v>664</v>
      </c>
      <c r="D26" s="62" t="s">
        <v>665</v>
      </c>
      <c r="E26" s="63">
        <v>24837</v>
      </c>
      <c r="F26" s="116" t="s">
        <v>716</v>
      </c>
      <c r="J26" s="110">
        <f>J24+J25</f>
        <v>205887</v>
      </c>
    </row>
    <row r="27" spans="1:11" ht="16.5" x14ac:dyDescent="0.3">
      <c r="A27" s="105">
        <v>2</v>
      </c>
      <c r="B27" s="327" t="s">
        <v>747</v>
      </c>
      <c r="C27" s="8" t="s">
        <v>664</v>
      </c>
      <c r="D27" s="62" t="s">
        <v>665</v>
      </c>
      <c r="E27" s="63">
        <v>50000</v>
      </c>
      <c r="F27" s="116" t="s">
        <v>785</v>
      </c>
      <c r="J27" s="233">
        <v>12090</v>
      </c>
      <c r="K27" t="s">
        <v>739</v>
      </c>
    </row>
    <row r="28" spans="1:11" ht="16.5" x14ac:dyDescent="0.3">
      <c r="A28" s="105">
        <v>3</v>
      </c>
      <c r="B28" s="327" t="s">
        <v>777</v>
      </c>
      <c r="C28" s="8" t="s">
        <v>664</v>
      </c>
      <c r="D28" s="62" t="s">
        <v>665</v>
      </c>
      <c r="E28" s="63">
        <v>25000</v>
      </c>
      <c r="F28" s="116" t="s">
        <v>3</v>
      </c>
      <c r="J28" s="110">
        <f>J26+J27</f>
        <v>217977</v>
      </c>
    </row>
    <row r="29" spans="1:11" ht="16.5" x14ac:dyDescent="0.3">
      <c r="A29" s="105">
        <v>4</v>
      </c>
      <c r="B29" s="327"/>
      <c r="C29" s="8" t="s">
        <v>664</v>
      </c>
      <c r="D29" s="62" t="s">
        <v>665</v>
      </c>
      <c r="E29" s="63">
        <v>15000</v>
      </c>
      <c r="F29" s="116" t="s">
        <v>790</v>
      </c>
      <c r="J29">
        <v>2000</v>
      </c>
      <c r="K29" t="s">
        <v>740</v>
      </c>
    </row>
    <row r="30" spans="1:11" ht="16.5" x14ac:dyDescent="0.3">
      <c r="A30" s="105">
        <v>5</v>
      </c>
      <c r="B30" s="327"/>
      <c r="C30" s="8" t="s">
        <v>664</v>
      </c>
      <c r="D30" s="62" t="s">
        <v>665</v>
      </c>
      <c r="E30" s="63">
        <v>26083</v>
      </c>
      <c r="F30" s="116" t="s">
        <v>791</v>
      </c>
      <c r="J30" s="110">
        <f>J28+J29</f>
        <v>219977</v>
      </c>
    </row>
    <row r="31" spans="1:11" ht="16.5" x14ac:dyDescent="0.3">
      <c r="A31" s="105">
        <v>6</v>
      </c>
      <c r="B31" s="327">
        <v>42765</v>
      </c>
      <c r="C31" s="8" t="s">
        <v>664</v>
      </c>
      <c r="D31" s="62" t="s">
        <v>665</v>
      </c>
      <c r="E31" s="63">
        <v>20000</v>
      </c>
      <c r="F31" s="116" t="s">
        <v>787</v>
      </c>
      <c r="J31">
        <v>1000</v>
      </c>
      <c r="K31" t="s">
        <v>741</v>
      </c>
    </row>
    <row r="32" spans="1:11" ht="16.5" x14ac:dyDescent="0.3">
      <c r="A32" s="105">
        <v>7</v>
      </c>
      <c r="B32" s="327"/>
      <c r="C32" s="8" t="s">
        <v>664</v>
      </c>
      <c r="D32" s="62" t="s">
        <v>665</v>
      </c>
      <c r="E32" s="63">
        <v>10000</v>
      </c>
      <c r="F32" s="116" t="s">
        <v>789</v>
      </c>
      <c r="J32" s="110">
        <v>1000</v>
      </c>
      <c r="K32" t="s">
        <v>742</v>
      </c>
    </row>
    <row r="33" spans="1:11" ht="16.5" x14ac:dyDescent="0.3">
      <c r="A33" s="105">
        <v>8</v>
      </c>
      <c r="B33" s="327">
        <v>42774</v>
      </c>
      <c r="C33" s="8" t="s">
        <v>664</v>
      </c>
      <c r="D33" s="62" t="s">
        <v>665</v>
      </c>
      <c r="E33" s="63">
        <v>20000</v>
      </c>
      <c r="F33" s="324" t="s">
        <v>792</v>
      </c>
      <c r="J33" s="110">
        <f>J30+J31+J32</f>
        <v>221977</v>
      </c>
    </row>
    <row r="34" spans="1:11" ht="16.5" x14ac:dyDescent="0.3">
      <c r="A34" s="105">
        <v>9</v>
      </c>
      <c r="B34" s="327">
        <v>42794</v>
      </c>
      <c r="C34" s="8" t="s">
        <v>664</v>
      </c>
      <c r="D34" s="62" t="s">
        <v>665</v>
      </c>
      <c r="E34" s="63">
        <v>15000</v>
      </c>
      <c r="F34" s="116" t="s">
        <v>396</v>
      </c>
      <c r="J34" s="110">
        <v>10000</v>
      </c>
      <c r="K34" t="s">
        <v>116</v>
      </c>
    </row>
    <row r="35" spans="1:11" ht="16.5" x14ac:dyDescent="0.3">
      <c r="A35" s="105">
        <v>10</v>
      </c>
      <c r="B35" s="327">
        <v>42794</v>
      </c>
      <c r="C35" s="8" t="s">
        <v>664</v>
      </c>
      <c r="D35" s="62" t="s">
        <v>665</v>
      </c>
      <c r="E35" s="63">
        <v>15000</v>
      </c>
      <c r="F35" s="116" t="s">
        <v>782</v>
      </c>
      <c r="J35" s="110">
        <v>16629</v>
      </c>
      <c r="K35" t="s">
        <v>743</v>
      </c>
    </row>
    <row r="36" spans="1:11" ht="16.5" x14ac:dyDescent="0.3">
      <c r="A36" s="105">
        <v>11</v>
      </c>
      <c r="B36" s="327">
        <v>42798</v>
      </c>
      <c r="C36" s="8" t="s">
        <v>664</v>
      </c>
      <c r="D36" s="62" t="s">
        <v>665</v>
      </c>
      <c r="E36" s="63">
        <v>15000</v>
      </c>
      <c r="F36" s="116" t="s">
        <v>824</v>
      </c>
      <c r="J36" s="110">
        <v>20000</v>
      </c>
      <c r="K36" t="s">
        <v>141</v>
      </c>
    </row>
    <row r="37" spans="1:11" ht="16.5" x14ac:dyDescent="0.3">
      <c r="A37" s="105">
        <v>12</v>
      </c>
      <c r="B37" s="327">
        <v>42804</v>
      </c>
      <c r="C37" s="8" t="s">
        <v>664</v>
      </c>
      <c r="D37" s="62" t="s">
        <v>665</v>
      </c>
      <c r="E37" s="63">
        <v>15000</v>
      </c>
      <c r="F37" s="116" t="s">
        <v>812</v>
      </c>
      <c r="J37" s="110">
        <v>10000</v>
      </c>
      <c r="K37" t="s">
        <v>749</v>
      </c>
    </row>
    <row r="38" spans="1:11" ht="16.5" x14ac:dyDescent="0.3">
      <c r="A38" s="105">
        <v>13</v>
      </c>
      <c r="B38" s="327">
        <v>42809</v>
      </c>
      <c r="C38" s="8" t="s">
        <v>664</v>
      </c>
      <c r="D38" s="62" t="s">
        <v>665</v>
      </c>
      <c r="E38" s="63">
        <v>5000</v>
      </c>
      <c r="F38" s="116" t="s">
        <v>48</v>
      </c>
      <c r="J38" s="110"/>
    </row>
    <row r="39" spans="1:11" ht="18.75" x14ac:dyDescent="0.3">
      <c r="A39" s="105"/>
      <c r="B39" s="115"/>
      <c r="C39" s="8"/>
      <c r="D39" s="62" t="s">
        <v>665</v>
      </c>
      <c r="E39" s="63">
        <v>20000</v>
      </c>
      <c r="F39" s="116" t="s">
        <v>833</v>
      </c>
      <c r="J39" s="322">
        <f>J33+J34+J35+J36+J37</f>
        <v>278606</v>
      </c>
    </row>
    <row r="40" spans="1:11" ht="16.5" x14ac:dyDescent="0.3">
      <c r="A40" s="105"/>
      <c r="B40" s="115"/>
      <c r="C40" s="8"/>
      <c r="D40" s="62" t="s">
        <v>665</v>
      </c>
      <c r="E40" s="63">
        <v>5200</v>
      </c>
      <c r="F40" s="116" t="s">
        <v>834</v>
      </c>
    </row>
    <row r="41" spans="1:11" ht="16.5" x14ac:dyDescent="0.3">
      <c r="A41" s="105"/>
      <c r="B41" s="115"/>
      <c r="C41" s="8"/>
      <c r="D41" s="62" t="s">
        <v>665</v>
      </c>
      <c r="E41" s="63">
        <v>12130</v>
      </c>
      <c r="F41" s="116" t="s">
        <v>837</v>
      </c>
    </row>
    <row r="42" spans="1:11" ht="16.5" x14ac:dyDescent="0.3">
      <c r="A42" s="105"/>
      <c r="B42" s="115"/>
      <c r="C42" s="8"/>
      <c r="D42" s="62" t="s">
        <v>665</v>
      </c>
      <c r="E42" s="63">
        <v>2000</v>
      </c>
      <c r="F42" s="116" t="s">
        <v>835</v>
      </c>
    </row>
    <row r="43" spans="1:11" ht="16.5" x14ac:dyDescent="0.3">
      <c r="A43" s="105"/>
      <c r="B43" s="115"/>
      <c r="C43" s="8"/>
      <c r="D43" s="62" t="s">
        <v>665</v>
      </c>
      <c r="E43" s="63">
        <v>3400</v>
      </c>
      <c r="F43" s="116" t="s">
        <v>836</v>
      </c>
    </row>
    <row r="44" spans="1:11" ht="16.5" x14ac:dyDescent="0.3">
      <c r="A44" s="105"/>
      <c r="B44" s="115"/>
      <c r="C44" s="8"/>
      <c r="D44" s="62"/>
      <c r="E44" s="63"/>
      <c r="F44" s="116"/>
    </row>
    <row r="45" spans="1:11" ht="16.5" x14ac:dyDescent="0.3">
      <c r="A45" s="105"/>
      <c r="B45" s="115"/>
      <c r="C45" s="8"/>
      <c r="D45" s="62"/>
      <c r="E45" s="63"/>
      <c r="F45" s="116"/>
    </row>
    <row r="46" spans="1:11" ht="16.5" x14ac:dyDescent="0.3">
      <c r="A46" s="105"/>
      <c r="B46" s="115"/>
      <c r="C46" s="8"/>
      <c r="D46" s="62"/>
      <c r="E46" s="63"/>
      <c r="F46" s="116"/>
    </row>
    <row r="47" spans="1:11" ht="16.5" x14ac:dyDescent="0.3">
      <c r="A47" s="108"/>
      <c r="B47" s="108"/>
      <c r="C47" s="108"/>
      <c r="D47" s="86" t="s">
        <v>62</v>
      </c>
      <c r="E47" s="109">
        <f>SUM(E26:E46)</f>
        <v>298650</v>
      </c>
      <c r="F47" s="314"/>
      <c r="H47" s="233"/>
    </row>
    <row r="49" spans="1:6" x14ac:dyDescent="0.25">
      <c r="E49" s="110"/>
    </row>
    <row r="50" spans="1:6" x14ac:dyDescent="0.25">
      <c r="A50" s="390" t="s">
        <v>849</v>
      </c>
      <c r="B50" s="390"/>
      <c r="C50" s="390"/>
      <c r="D50" s="390"/>
      <c r="E50" s="390"/>
      <c r="F50" s="390"/>
    </row>
    <row r="51" spans="1:6" ht="16.5" x14ac:dyDescent="0.3">
      <c r="A51" s="105">
        <v>1</v>
      </c>
      <c r="B51" s="327" t="s">
        <v>844</v>
      </c>
      <c r="C51" s="8" t="s">
        <v>664</v>
      </c>
      <c r="D51" s="62" t="s">
        <v>665</v>
      </c>
      <c r="E51" s="63">
        <v>22000</v>
      </c>
      <c r="F51" s="116" t="s">
        <v>48</v>
      </c>
    </row>
    <row r="52" spans="1:6" ht="16.5" x14ac:dyDescent="0.3">
      <c r="A52" s="105">
        <v>2</v>
      </c>
      <c r="B52" s="327" t="s">
        <v>844</v>
      </c>
      <c r="C52" s="8" t="s">
        <v>664</v>
      </c>
      <c r="D52" s="62" t="s">
        <v>665</v>
      </c>
      <c r="E52" s="63">
        <v>3000</v>
      </c>
      <c r="F52" s="116" t="s">
        <v>427</v>
      </c>
    </row>
    <row r="53" spans="1:6" ht="16.5" x14ac:dyDescent="0.3">
      <c r="A53" s="105"/>
      <c r="B53" s="327"/>
      <c r="C53" s="8"/>
      <c r="D53" s="62"/>
      <c r="E53" s="63"/>
      <c r="F53" s="116"/>
    </row>
    <row r="54" spans="1:6" ht="16.5" x14ac:dyDescent="0.3">
      <c r="A54" s="105"/>
      <c r="B54" s="327"/>
      <c r="C54" s="8"/>
      <c r="D54" s="62"/>
      <c r="E54" s="63"/>
      <c r="F54" s="116"/>
    </row>
    <row r="55" spans="1:6" ht="16.5" x14ac:dyDescent="0.3">
      <c r="A55" s="105"/>
      <c r="B55" s="327"/>
      <c r="C55" s="8"/>
      <c r="D55" s="62"/>
      <c r="E55" s="63"/>
      <c r="F55" s="116"/>
    </row>
    <row r="56" spans="1:6" ht="16.5" x14ac:dyDescent="0.3">
      <c r="A56" s="105"/>
      <c r="B56" s="327"/>
      <c r="C56" s="8"/>
      <c r="D56" s="62"/>
      <c r="E56" s="63"/>
      <c r="F56" s="116"/>
    </row>
    <row r="57" spans="1:6" ht="16.5" x14ac:dyDescent="0.3">
      <c r="A57" s="105"/>
      <c r="B57" s="327"/>
      <c r="C57" s="8"/>
      <c r="D57" s="62"/>
      <c r="E57" s="63"/>
      <c r="F57" s="116"/>
    </row>
    <row r="58" spans="1:6" ht="16.5" x14ac:dyDescent="0.3">
      <c r="A58" s="105"/>
      <c r="B58" s="327"/>
      <c r="C58" s="8"/>
      <c r="D58" s="62"/>
      <c r="E58" s="63"/>
      <c r="F58" s="324"/>
    </row>
    <row r="59" spans="1:6" ht="16.5" x14ac:dyDescent="0.3">
      <c r="A59" s="105"/>
      <c r="B59" s="327"/>
      <c r="C59" s="8"/>
      <c r="D59" s="62"/>
      <c r="E59" s="63"/>
      <c r="F59" s="116"/>
    </row>
    <row r="60" spans="1:6" ht="16.5" x14ac:dyDescent="0.3">
      <c r="A60" s="105"/>
      <c r="B60" s="327"/>
      <c r="C60" s="8"/>
      <c r="D60" s="62"/>
      <c r="E60" s="63"/>
      <c r="F60" s="116"/>
    </row>
    <row r="61" spans="1:6" ht="16.5" x14ac:dyDescent="0.3">
      <c r="A61" s="105"/>
      <c r="B61" s="327"/>
      <c r="C61" s="8"/>
      <c r="D61" s="62"/>
      <c r="E61" s="63"/>
      <c r="F61" s="116"/>
    </row>
    <row r="62" spans="1:6" ht="16.5" x14ac:dyDescent="0.3">
      <c r="A62" s="105"/>
      <c r="B62" s="327"/>
      <c r="C62" s="8"/>
      <c r="D62" s="62"/>
      <c r="E62" s="63"/>
      <c r="F62" s="116"/>
    </row>
    <row r="63" spans="1:6" ht="16.5" x14ac:dyDescent="0.3">
      <c r="A63" s="105"/>
      <c r="B63" s="327"/>
      <c r="C63" s="8"/>
      <c r="D63" s="62"/>
      <c r="E63" s="63"/>
      <c r="F63" s="116"/>
    </row>
    <row r="64" spans="1:6" ht="16.5" x14ac:dyDescent="0.3">
      <c r="A64" s="105"/>
      <c r="B64" s="115"/>
      <c r="C64" s="8"/>
      <c r="D64" s="62"/>
      <c r="E64" s="63"/>
      <c r="F64" s="116"/>
    </row>
    <row r="65" spans="1:6" ht="16.5" x14ac:dyDescent="0.3">
      <c r="A65" s="105"/>
      <c r="B65" s="115"/>
      <c r="C65" s="8"/>
      <c r="D65" s="62"/>
      <c r="E65" s="63"/>
      <c r="F65" s="116"/>
    </row>
    <row r="66" spans="1:6" ht="16.5" x14ac:dyDescent="0.3">
      <c r="A66" s="105"/>
      <c r="B66" s="115"/>
      <c r="C66" s="8"/>
      <c r="D66" s="62"/>
      <c r="E66" s="63"/>
      <c r="F66" s="116"/>
    </row>
    <row r="67" spans="1:6" ht="16.5" x14ac:dyDescent="0.3">
      <c r="A67" s="105"/>
      <c r="B67" s="115"/>
      <c r="C67" s="8"/>
      <c r="D67" s="62"/>
      <c r="E67" s="63"/>
      <c r="F67" s="116"/>
    </row>
    <row r="68" spans="1:6" ht="16.5" x14ac:dyDescent="0.3">
      <c r="A68" s="105"/>
      <c r="B68" s="115"/>
      <c r="C68" s="8"/>
      <c r="D68" s="62"/>
      <c r="E68" s="63"/>
      <c r="F68" s="116"/>
    </row>
    <row r="69" spans="1:6" ht="16.5" x14ac:dyDescent="0.3">
      <c r="A69" s="105"/>
      <c r="B69" s="115"/>
      <c r="C69" s="8"/>
      <c r="D69" s="62"/>
      <c r="E69" s="63"/>
      <c r="F69" s="116"/>
    </row>
    <row r="70" spans="1:6" ht="16.5" x14ac:dyDescent="0.3">
      <c r="A70" s="105"/>
      <c r="B70" s="115"/>
      <c r="C70" s="8"/>
      <c r="D70" s="62"/>
      <c r="E70" s="63"/>
      <c r="F70" s="116"/>
    </row>
    <row r="71" spans="1:6" ht="16.5" x14ac:dyDescent="0.3">
      <c r="A71" s="105"/>
      <c r="B71" s="115"/>
      <c r="C71" s="8"/>
      <c r="D71" s="62"/>
      <c r="E71" s="63"/>
      <c r="F71" s="116"/>
    </row>
    <row r="72" spans="1:6" ht="16.5" x14ac:dyDescent="0.3">
      <c r="A72" s="108"/>
      <c r="B72" s="108"/>
      <c r="C72" s="108"/>
      <c r="D72" s="86" t="s">
        <v>62</v>
      </c>
      <c r="E72" s="109">
        <f>SUM(E51:E71)</f>
        <v>25000</v>
      </c>
      <c r="F72" s="314"/>
    </row>
  </sheetData>
  <mergeCells count="3">
    <mergeCell ref="A1:F1"/>
    <mergeCell ref="A25:F25"/>
    <mergeCell ref="A50:F50"/>
  </mergeCells>
  <hyperlinks>
    <hyperlink ref="I3" location="Sheet5!A1" display="Back"/>
  </hyperlink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K2" sqref="K2"/>
    </sheetView>
  </sheetViews>
  <sheetFormatPr defaultRowHeight="15" x14ac:dyDescent="0.25"/>
  <cols>
    <col min="2" max="2" width="12.7109375" customWidth="1"/>
    <col min="4" max="4" width="17.140625" customWidth="1"/>
    <col min="5" max="5" width="11.28515625" customWidth="1"/>
  </cols>
  <sheetData>
    <row r="1" spans="1:11" x14ac:dyDescent="0.25">
      <c r="A1" s="390" t="s">
        <v>717</v>
      </c>
      <c r="B1" s="390"/>
      <c r="C1" s="390"/>
      <c r="D1" s="390"/>
      <c r="E1" s="390"/>
      <c r="F1" s="390"/>
    </row>
    <row r="2" spans="1:11" ht="16.5" x14ac:dyDescent="0.3">
      <c r="A2" s="105">
        <v>1</v>
      </c>
      <c r="B2" s="115" t="s">
        <v>719</v>
      </c>
      <c r="C2" s="8" t="s">
        <v>718</v>
      </c>
      <c r="D2" s="62" t="s">
        <v>665</v>
      </c>
      <c r="E2" s="63">
        <v>50000</v>
      </c>
      <c r="F2" s="116" t="s">
        <v>3</v>
      </c>
      <c r="K2" s="293" t="s">
        <v>644</v>
      </c>
    </row>
    <row r="3" spans="1:11" ht="16.5" x14ac:dyDescent="0.3">
      <c r="A3" s="105">
        <v>2</v>
      </c>
      <c r="B3" s="115" t="s">
        <v>778</v>
      </c>
      <c r="C3" s="8" t="s">
        <v>718</v>
      </c>
      <c r="D3" s="62" t="s">
        <v>665</v>
      </c>
      <c r="E3" s="63">
        <v>50000</v>
      </c>
      <c r="F3" s="116" t="s">
        <v>3</v>
      </c>
    </row>
    <row r="4" spans="1:11" ht="16.5" x14ac:dyDescent="0.3">
      <c r="A4" s="105">
        <v>3</v>
      </c>
      <c r="B4" s="115" t="s">
        <v>784</v>
      </c>
      <c r="C4" s="8" t="s">
        <v>718</v>
      </c>
      <c r="D4" s="62" t="s">
        <v>665</v>
      </c>
      <c r="E4" s="63">
        <v>25000</v>
      </c>
      <c r="F4" s="116" t="s">
        <v>3</v>
      </c>
    </row>
    <row r="5" spans="1:11" ht="16.5" x14ac:dyDescent="0.3">
      <c r="A5" s="105">
        <v>4</v>
      </c>
      <c r="B5" s="115" t="s">
        <v>822</v>
      </c>
      <c r="C5" s="8" t="s">
        <v>718</v>
      </c>
      <c r="D5" s="62" t="s">
        <v>665</v>
      </c>
      <c r="E5" s="63">
        <v>15000</v>
      </c>
      <c r="F5" s="116" t="s">
        <v>427</v>
      </c>
    </row>
    <row r="6" spans="1:11" ht="16.5" x14ac:dyDescent="0.3">
      <c r="A6" s="105">
        <v>5</v>
      </c>
      <c r="B6" s="115"/>
      <c r="C6" s="8"/>
      <c r="D6" s="62"/>
      <c r="E6" s="63"/>
      <c r="F6" s="116"/>
    </row>
    <row r="7" spans="1:11" ht="16.5" x14ac:dyDescent="0.3">
      <c r="A7" s="105"/>
      <c r="B7" s="115"/>
      <c r="C7" s="8"/>
      <c r="D7" s="62"/>
      <c r="E7" s="63"/>
      <c r="F7" s="116"/>
    </row>
    <row r="8" spans="1:11" ht="16.5" x14ac:dyDescent="0.3">
      <c r="A8" s="105"/>
      <c r="B8" s="115"/>
      <c r="C8" s="8"/>
      <c r="D8" s="62"/>
      <c r="E8" s="63"/>
      <c r="F8" s="116"/>
    </row>
    <row r="9" spans="1:11" ht="16.5" x14ac:dyDescent="0.3">
      <c r="A9" s="105"/>
      <c r="B9" s="115"/>
      <c r="C9" s="8"/>
      <c r="D9" s="62"/>
      <c r="E9" s="63"/>
      <c r="F9" s="116"/>
    </row>
    <row r="10" spans="1:11" ht="16.5" x14ac:dyDescent="0.3">
      <c r="A10" s="105"/>
      <c r="B10" s="115"/>
      <c r="C10" s="8"/>
      <c r="D10" s="62"/>
      <c r="E10" s="63"/>
      <c r="F10" s="116"/>
    </row>
    <row r="11" spans="1:11" ht="16.5" x14ac:dyDescent="0.3">
      <c r="A11" s="105"/>
      <c r="B11" s="115"/>
      <c r="C11" s="8"/>
      <c r="D11" s="62"/>
      <c r="E11" s="63"/>
      <c r="F11" s="116"/>
    </row>
    <row r="12" spans="1:11" ht="16.5" x14ac:dyDescent="0.3">
      <c r="A12" s="105"/>
      <c r="B12" s="115"/>
      <c r="C12" s="8"/>
      <c r="D12" s="62"/>
      <c r="E12" s="63"/>
      <c r="F12" s="116"/>
    </row>
    <row r="13" spans="1:11" ht="16.5" x14ac:dyDescent="0.3">
      <c r="A13" s="105"/>
      <c r="B13" s="115"/>
      <c r="C13" s="8"/>
      <c r="D13" s="62"/>
      <c r="E13" s="63"/>
      <c r="F13" s="116"/>
    </row>
    <row r="14" spans="1:11" ht="16.5" x14ac:dyDescent="0.3">
      <c r="A14" s="105"/>
      <c r="B14" s="115"/>
      <c r="C14" s="8"/>
      <c r="D14" s="62"/>
      <c r="E14" s="63"/>
      <c r="F14" s="116"/>
    </row>
    <row r="15" spans="1:11" ht="16.5" x14ac:dyDescent="0.3">
      <c r="A15" s="105"/>
      <c r="B15" s="115"/>
      <c r="C15" s="8"/>
      <c r="D15" s="62"/>
      <c r="E15" s="63"/>
      <c r="F15" s="116"/>
    </row>
    <row r="16" spans="1:11" ht="16.5" x14ac:dyDescent="0.3">
      <c r="A16" s="108"/>
      <c r="B16" s="108"/>
      <c r="C16" s="108"/>
      <c r="D16" s="86" t="s">
        <v>62</v>
      </c>
      <c r="E16" s="109">
        <f>SUM(E2:E11)</f>
        <v>140000</v>
      </c>
      <c r="F16" s="314"/>
      <c r="J16" s="293" t="s">
        <v>672</v>
      </c>
    </row>
  </sheetData>
  <mergeCells count="1">
    <mergeCell ref="A1:F1"/>
  </mergeCells>
  <hyperlinks>
    <hyperlink ref="K2" location="Sheet5!A1" display="Back"/>
    <hyperlink ref="J16" location="Shehbaz!A1" display="Top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I2" sqref="I2"/>
    </sheetView>
  </sheetViews>
  <sheetFormatPr defaultRowHeight="15" x14ac:dyDescent="0.25"/>
  <cols>
    <col min="2" max="2" width="13.140625" customWidth="1"/>
    <col min="3" max="3" width="14.5703125" customWidth="1"/>
    <col min="4" max="4" width="11.85546875" bestFit="1" customWidth="1"/>
    <col min="6" max="6" width="16.140625" customWidth="1"/>
  </cols>
  <sheetData>
    <row r="1" spans="1:12" x14ac:dyDescent="0.25">
      <c r="A1" s="390" t="s">
        <v>725</v>
      </c>
      <c r="B1" s="390"/>
      <c r="C1" s="390"/>
      <c r="D1" s="390"/>
      <c r="E1" s="390"/>
      <c r="F1" s="390"/>
      <c r="G1" s="391" t="s">
        <v>723</v>
      </c>
      <c r="H1" s="392"/>
      <c r="I1" s="392" t="s">
        <v>729</v>
      </c>
      <c r="J1" s="392"/>
      <c r="K1" s="392" t="s">
        <v>730</v>
      </c>
      <c r="L1" s="392"/>
    </row>
    <row r="2" spans="1:12" ht="16.5" x14ac:dyDescent="0.3">
      <c r="A2" s="105">
        <v>1</v>
      </c>
      <c r="B2" s="115" t="s">
        <v>715</v>
      </c>
      <c r="C2" s="8" t="s">
        <v>726</v>
      </c>
      <c r="D2" s="62" t="s">
        <v>727</v>
      </c>
      <c r="E2" s="63">
        <v>30000</v>
      </c>
      <c r="F2" s="116" t="s">
        <v>92</v>
      </c>
      <c r="I2" s="293" t="s">
        <v>644</v>
      </c>
    </row>
    <row r="3" spans="1:12" ht="16.5" x14ac:dyDescent="0.3">
      <c r="A3" s="105">
        <v>2</v>
      </c>
      <c r="B3" s="115" t="s">
        <v>728</v>
      </c>
      <c r="C3" s="8" t="s">
        <v>726</v>
      </c>
      <c r="D3" s="62" t="s">
        <v>727</v>
      </c>
      <c r="E3" s="126">
        <v>20000</v>
      </c>
      <c r="F3" s="116" t="s">
        <v>3</v>
      </c>
    </row>
    <row r="4" spans="1:12" ht="16.5" x14ac:dyDescent="0.3">
      <c r="A4" s="105">
        <v>3</v>
      </c>
      <c r="B4" s="115" t="s">
        <v>754</v>
      </c>
      <c r="C4" s="8" t="s">
        <v>726</v>
      </c>
      <c r="D4" s="62" t="s">
        <v>727</v>
      </c>
      <c r="E4" s="126">
        <v>20000</v>
      </c>
      <c r="F4" s="116" t="s">
        <v>3</v>
      </c>
    </row>
    <row r="5" spans="1:12" ht="16.5" x14ac:dyDescent="0.3">
      <c r="A5" s="105">
        <v>4</v>
      </c>
      <c r="B5" s="115" t="s">
        <v>804</v>
      </c>
      <c r="C5" s="8" t="s">
        <v>726</v>
      </c>
      <c r="D5" s="62" t="s">
        <v>727</v>
      </c>
      <c r="E5" s="63">
        <v>20000</v>
      </c>
      <c r="F5" s="116" t="s">
        <v>3</v>
      </c>
    </row>
    <row r="6" spans="1:12" ht="16.5" x14ac:dyDescent="0.3">
      <c r="A6" s="105"/>
      <c r="B6" s="115"/>
      <c r="C6" s="8"/>
      <c r="D6" s="62"/>
      <c r="E6" s="63"/>
      <c r="F6" s="116"/>
    </row>
    <row r="7" spans="1:12" ht="16.5" x14ac:dyDescent="0.3">
      <c r="A7" s="105"/>
      <c r="B7" s="115"/>
      <c r="C7" s="8"/>
      <c r="D7" s="62"/>
      <c r="E7" s="63"/>
      <c r="F7" s="116"/>
    </row>
    <row r="8" spans="1:12" ht="16.5" x14ac:dyDescent="0.3">
      <c r="A8" s="105"/>
      <c r="B8" s="115"/>
      <c r="C8" s="8"/>
      <c r="D8" s="62"/>
      <c r="E8" s="63"/>
      <c r="F8" s="116"/>
    </row>
    <row r="9" spans="1:12" ht="16.5" x14ac:dyDescent="0.3">
      <c r="A9" s="105"/>
      <c r="B9" s="115"/>
      <c r="C9" s="8"/>
      <c r="D9" s="62"/>
      <c r="E9" s="63"/>
      <c r="F9" s="116"/>
    </row>
    <row r="10" spans="1:12" ht="16.5" x14ac:dyDescent="0.3">
      <c r="A10" s="105"/>
      <c r="B10" s="115"/>
      <c r="C10" s="8"/>
      <c r="D10" s="62"/>
      <c r="E10" s="63"/>
      <c r="F10" s="116"/>
    </row>
    <row r="11" spans="1:12" ht="16.5" x14ac:dyDescent="0.3">
      <c r="A11" s="105"/>
      <c r="B11" s="115"/>
      <c r="C11" s="8"/>
      <c r="D11" s="62"/>
      <c r="E11" s="63"/>
      <c r="F11" s="116"/>
    </row>
    <row r="12" spans="1:12" ht="16.5" x14ac:dyDescent="0.3">
      <c r="A12" s="105"/>
      <c r="B12" s="115"/>
      <c r="C12" s="8"/>
      <c r="D12" s="62"/>
      <c r="E12" s="63"/>
      <c r="F12" s="116"/>
    </row>
    <row r="13" spans="1:12" ht="16.5" x14ac:dyDescent="0.3">
      <c r="A13" s="105"/>
      <c r="B13" s="115"/>
      <c r="C13" s="8"/>
      <c r="D13" s="62"/>
      <c r="E13" s="63"/>
      <c r="F13" s="116"/>
    </row>
    <row r="14" spans="1:12" ht="16.5" x14ac:dyDescent="0.3">
      <c r="A14" s="105"/>
      <c r="B14" s="115"/>
      <c r="C14" s="8"/>
      <c r="D14" s="62"/>
      <c r="E14" s="63"/>
      <c r="F14" s="116"/>
    </row>
    <row r="15" spans="1:12" ht="16.5" x14ac:dyDescent="0.3">
      <c r="A15" s="105"/>
      <c r="B15" s="115"/>
      <c r="C15" s="8"/>
      <c r="D15" s="62"/>
      <c r="E15" s="63"/>
      <c r="F15" s="116"/>
    </row>
    <row r="16" spans="1:12" ht="16.5" x14ac:dyDescent="0.3">
      <c r="A16" s="105"/>
      <c r="B16" s="115"/>
      <c r="C16" s="8"/>
      <c r="D16" s="62"/>
      <c r="E16" s="63"/>
      <c r="F16" s="116"/>
    </row>
    <row r="17" spans="1:9" ht="16.5" x14ac:dyDescent="0.3">
      <c r="A17" s="105"/>
      <c r="B17" s="315"/>
      <c r="C17" s="8"/>
      <c r="D17" s="62"/>
      <c r="E17" s="63"/>
      <c r="F17" s="116"/>
    </row>
    <row r="18" spans="1:9" ht="16.5" x14ac:dyDescent="0.3">
      <c r="A18" s="105"/>
      <c r="B18" s="115"/>
      <c r="C18" s="8"/>
      <c r="D18" s="62"/>
      <c r="E18" s="63"/>
      <c r="F18" s="116"/>
    </row>
    <row r="19" spans="1:9" ht="16.5" x14ac:dyDescent="0.3">
      <c r="A19" s="105"/>
      <c r="B19" s="115"/>
      <c r="C19" s="8"/>
      <c r="D19" s="62"/>
      <c r="E19" s="63"/>
      <c r="F19" s="116"/>
    </row>
    <row r="20" spans="1:9" ht="16.5" x14ac:dyDescent="0.3">
      <c r="A20" s="105"/>
      <c r="B20" s="115"/>
      <c r="C20" s="8"/>
      <c r="D20" s="62"/>
      <c r="E20" s="63"/>
      <c r="F20" s="116"/>
    </row>
    <row r="21" spans="1:9" ht="16.5" x14ac:dyDescent="0.3">
      <c r="A21" s="105"/>
      <c r="B21" s="115"/>
      <c r="C21" s="8"/>
      <c r="D21" s="62"/>
      <c r="E21" s="63"/>
      <c r="F21" s="116"/>
      <c r="I21" s="293" t="s">
        <v>672</v>
      </c>
    </row>
    <row r="22" spans="1:9" ht="16.5" x14ac:dyDescent="0.3">
      <c r="A22" s="105"/>
      <c r="B22" s="115"/>
      <c r="C22" s="8"/>
      <c r="D22" s="62"/>
      <c r="E22" s="63"/>
      <c r="F22" s="116"/>
    </row>
    <row r="23" spans="1:9" ht="16.5" x14ac:dyDescent="0.3">
      <c r="A23" s="108"/>
      <c r="B23" s="108"/>
      <c r="C23" s="108"/>
      <c r="D23" s="86" t="s">
        <v>62</v>
      </c>
      <c r="E23" s="109">
        <f>SUM(E2:E22)</f>
        <v>90000</v>
      </c>
      <c r="F23" s="314"/>
    </row>
  </sheetData>
  <mergeCells count="4">
    <mergeCell ref="A1:F1"/>
    <mergeCell ref="G1:H1"/>
    <mergeCell ref="I1:J1"/>
    <mergeCell ref="K1:L1"/>
  </mergeCells>
  <hyperlinks>
    <hyperlink ref="I2" location="Sheet5!A1" display="Back"/>
    <hyperlink ref="I21" location="Shehbaz!A1" display="Top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I2" sqref="I2"/>
    </sheetView>
  </sheetViews>
  <sheetFormatPr defaultRowHeight="15" x14ac:dyDescent="0.25"/>
  <cols>
    <col min="1" max="1" width="4.85546875" customWidth="1"/>
    <col min="2" max="2" width="13.28515625" customWidth="1"/>
    <col min="3" max="3" width="8.140625" customWidth="1"/>
    <col min="4" max="4" width="28.85546875" customWidth="1"/>
    <col min="5" max="5" width="10.28515625" customWidth="1"/>
    <col min="6" max="6" width="25" customWidth="1"/>
    <col min="7" max="7" width="10.5703125" bestFit="1" customWidth="1"/>
    <col min="9" max="9" width="29.7109375" customWidth="1"/>
    <col min="10" max="10" width="10.5703125" style="233" bestFit="1" customWidth="1"/>
  </cols>
  <sheetData>
    <row r="1" spans="1:11" x14ac:dyDescent="0.25">
      <c r="A1" s="390" t="s">
        <v>745</v>
      </c>
      <c r="B1" s="390"/>
      <c r="C1" s="390"/>
      <c r="D1" s="390"/>
      <c r="E1" s="390"/>
      <c r="F1" s="390"/>
    </row>
    <row r="2" spans="1:11" ht="16.5" x14ac:dyDescent="0.3">
      <c r="A2" s="105">
        <v>1</v>
      </c>
      <c r="B2" s="327">
        <v>42709</v>
      </c>
      <c r="C2" s="8" t="s">
        <v>393</v>
      </c>
      <c r="D2" s="62" t="s">
        <v>746</v>
      </c>
      <c r="E2" s="63">
        <v>30000</v>
      </c>
      <c r="F2" s="116" t="s">
        <v>48</v>
      </c>
      <c r="I2" s="293" t="s">
        <v>644</v>
      </c>
      <c r="K2" t="s">
        <v>731</v>
      </c>
    </row>
    <row r="3" spans="1:11" ht="16.5" x14ac:dyDescent="0.3">
      <c r="A3" s="105">
        <v>2</v>
      </c>
      <c r="B3" s="327">
        <v>42737</v>
      </c>
      <c r="C3" s="8" t="s">
        <v>393</v>
      </c>
      <c r="D3" s="62" t="s">
        <v>746</v>
      </c>
      <c r="E3" s="63"/>
      <c r="F3" s="116"/>
    </row>
    <row r="4" spans="1:11" ht="16.5" x14ac:dyDescent="0.3">
      <c r="A4" s="105">
        <v>3</v>
      </c>
      <c r="B4" s="327">
        <v>42740</v>
      </c>
      <c r="C4" s="8" t="s">
        <v>393</v>
      </c>
      <c r="D4" s="62" t="s">
        <v>746</v>
      </c>
      <c r="E4" s="126">
        <v>18000</v>
      </c>
      <c r="F4" s="116" t="s">
        <v>48</v>
      </c>
    </row>
    <row r="5" spans="1:11" ht="16.5" x14ac:dyDescent="0.3">
      <c r="A5" s="105">
        <v>4</v>
      </c>
      <c r="B5" s="327">
        <v>42748</v>
      </c>
      <c r="C5" s="8" t="s">
        <v>393</v>
      </c>
      <c r="D5" s="62" t="s">
        <v>806</v>
      </c>
      <c r="E5" s="126">
        <v>15000</v>
      </c>
      <c r="F5" s="116" t="s">
        <v>48</v>
      </c>
      <c r="G5" s="233">
        <v>78000</v>
      </c>
      <c r="H5" t="s">
        <v>786</v>
      </c>
    </row>
    <row r="6" spans="1:11" ht="16.5" x14ac:dyDescent="0.3">
      <c r="A6" s="105">
        <v>5</v>
      </c>
      <c r="B6" s="327">
        <v>42779</v>
      </c>
      <c r="C6" s="8" t="s">
        <v>393</v>
      </c>
      <c r="D6" s="62" t="s">
        <v>806</v>
      </c>
      <c r="E6" s="63">
        <v>80000</v>
      </c>
      <c r="F6" s="116" t="s">
        <v>48</v>
      </c>
    </row>
    <row r="7" spans="1:11" ht="16.5" x14ac:dyDescent="0.3">
      <c r="A7" s="105">
        <v>6</v>
      </c>
      <c r="B7" s="327">
        <v>42789</v>
      </c>
      <c r="C7" s="8" t="s">
        <v>393</v>
      </c>
      <c r="D7" s="62" t="s">
        <v>807</v>
      </c>
      <c r="E7" s="63">
        <v>10000</v>
      </c>
      <c r="F7" s="116" t="s">
        <v>808</v>
      </c>
    </row>
    <row r="8" spans="1:11" ht="16.5" x14ac:dyDescent="0.3">
      <c r="A8" s="105">
        <v>7</v>
      </c>
      <c r="B8" s="327" t="s">
        <v>813</v>
      </c>
      <c r="C8" s="8" t="s">
        <v>393</v>
      </c>
      <c r="D8" s="62" t="s">
        <v>807</v>
      </c>
      <c r="E8" s="63">
        <v>10000</v>
      </c>
      <c r="F8" s="116" t="s">
        <v>808</v>
      </c>
      <c r="I8" s="417" t="s">
        <v>393</v>
      </c>
      <c r="J8" s="417"/>
    </row>
    <row r="9" spans="1:11" ht="16.5" x14ac:dyDescent="0.3">
      <c r="A9" s="105">
        <v>8</v>
      </c>
      <c r="B9" s="327" t="s">
        <v>818</v>
      </c>
      <c r="C9" s="8" t="s">
        <v>393</v>
      </c>
      <c r="D9" s="62" t="s">
        <v>807</v>
      </c>
      <c r="E9" s="63">
        <v>10000</v>
      </c>
      <c r="F9" s="116" t="s">
        <v>396</v>
      </c>
      <c r="H9" t="s">
        <v>1020</v>
      </c>
      <c r="I9" s="226" t="s">
        <v>746</v>
      </c>
      <c r="J9" s="227">
        <f>SUMIF(D2:D23,"Indus",E2:E23)</f>
        <v>48000</v>
      </c>
    </row>
    <row r="10" spans="1:11" ht="16.5" x14ac:dyDescent="0.3">
      <c r="A10" s="105">
        <v>9</v>
      </c>
      <c r="B10" s="327" t="s">
        <v>819</v>
      </c>
      <c r="C10" s="8" t="s">
        <v>393</v>
      </c>
      <c r="D10" s="62" t="s">
        <v>806</v>
      </c>
      <c r="E10" s="63">
        <v>22000</v>
      </c>
      <c r="F10" s="116" t="s">
        <v>820</v>
      </c>
      <c r="I10" s="226" t="s">
        <v>806</v>
      </c>
      <c r="J10" s="227">
        <f>SUMIF($D$2:D20,"TRG MG Tower (Installation)",$E$2:E20)</f>
        <v>242000</v>
      </c>
    </row>
    <row r="11" spans="1:11" ht="16.5" x14ac:dyDescent="0.3">
      <c r="A11" s="105">
        <v>10</v>
      </c>
      <c r="B11" s="327" t="s">
        <v>850</v>
      </c>
      <c r="C11" s="8" t="s">
        <v>393</v>
      </c>
      <c r="D11" s="62" t="s">
        <v>851</v>
      </c>
      <c r="E11" s="63">
        <v>20000</v>
      </c>
      <c r="F11" s="116" t="s">
        <v>852</v>
      </c>
      <c r="I11" s="226" t="s">
        <v>807</v>
      </c>
      <c r="J11" s="227">
        <f>SUMIF($D$2:D21,"TRG MG Tower (Repairing)",$E$2:E21)</f>
        <v>70000</v>
      </c>
    </row>
    <row r="12" spans="1:11" ht="16.5" x14ac:dyDescent="0.3">
      <c r="A12" s="105">
        <v>11</v>
      </c>
      <c r="B12" s="327" t="s">
        <v>856</v>
      </c>
      <c r="C12" s="8" t="s">
        <v>393</v>
      </c>
      <c r="D12" s="62" t="s">
        <v>807</v>
      </c>
      <c r="E12" s="63">
        <v>40000</v>
      </c>
      <c r="F12" s="116" t="s">
        <v>827</v>
      </c>
      <c r="H12" t="s">
        <v>1020</v>
      </c>
      <c r="I12" s="226" t="s">
        <v>853</v>
      </c>
      <c r="J12" s="227">
        <f>SUMIF($D$2:D22,"Indus AC Extra work",$E$2:E22)</f>
        <v>20000</v>
      </c>
    </row>
    <row r="13" spans="1:11" ht="16.5" x14ac:dyDescent="0.3">
      <c r="A13" s="105">
        <v>12</v>
      </c>
      <c r="B13" s="327" t="s">
        <v>866</v>
      </c>
      <c r="C13" s="8" t="s">
        <v>393</v>
      </c>
      <c r="D13" s="62" t="s">
        <v>806</v>
      </c>
      <c r="E13" s="63">
        <v>10000</v>
      </c>
      <c r="F13" s="116" t="s">
        <v>396</v>
      </c>
      <c r="H13" t="s">
        <v>1020</v>
      </c>
      <c r="I13" s="226" t="s">
        <v>920</v>
      </c>
      <c r="J13" s="227">
        <f>SUMIF($D$2:D23,"HBL AC installation",$E$2:E23)</f>
        <v>40000</v>
      </c>
    </row>
    <row r="14" spans="1:11" ht="16.5" x14ac:dyDescent="0.3">
      <c r="A14" s="105">
        <v>13</v>
      </c>
      <c r="B14" s="327" t="s">
        <v>914</v>
      </c>
      <c r="C14" s="8" t="s">
        <v>393</v>
      </c>
      <c r="D14" s="62" t="s">
        <v>806</v>
      </c>
      <c r="E14" s="63">
        <v>15000</v>
      </c>
      <c r="F14" s="116" t="s">
        <v>396</v>
      </c>
      <c r="I14" s="363" t="s">
        <v>860</v>
      </c>
      <c r="J14" s="227">
        <f>SUMIF($D$2:D24,"Indus Radiology",$E$2:E24)</f>
        <v>30000</v>
      </c>
    </row>
    <row r="15" spans="1:11" ht="16.5" x14ac:dyDescent="0.3">
      <c r="A15" s="105">
        <v>14</v>
      </c>
      <c r="B15" s="327" t="s">
        <v>919</v>
      </c>
      <c r="C15" s="8" t="s">
        <v>393</v>
      </c>
      <c r="D15" s="62" t="s">
        <v>920</v>
      </c>
      <c r="E15" s="63">
        <v>5000</v>
      </c>
      <c r="F15" s="116" t="s">
        <v>396</v>
      </c>
      <c r="I15" s="226"/>
      <c r="J15" s="227"/>
    </row>
    <row r="16" spans="1:11" ht="16.5" x14ac:dyDescent="0.3">
      <c r="A16" s="105">
        <v>15</v>
      </c>
      <c r="B16" s="327" t="s">
        <v>924</v>
      </c>
      <c r="C16" s="8" t="s">
        <v>393</v>
      </c>
      <c r="D16" s="62" t="s">
        <v>806</v>
      </c>
      <c r="E16" s="63">
        <v>100000</v>
      </c>
      <c r="F16" s="116" t="s">
        <v>925</v>
      </c>
      <c r="I16" s="226"/>
      <c r="J16" s="227"/>
    </row>
    <row r="17" spans="1:10" ht="16.5" x14ac:dyDescent="0.3">
      <c r="A17" s="105">
        <v>16</v>
      </c>
      <c r="B17" s="349" t="s">
        <v>936</v>
      </c>
      <c r="C17" s="350" t="s">
        <v>393</v>
      </c>
      <c r="D17" s="351" t="s">
        <v>937</v>
      </c>
      <c r="E17" s="352">
        <v>8500</v>
      </c>
      <c r="F17" s="116" t="s">
        <v>396</v>
      </c>
      <c r="I17" s="226"/>
      <c r="J17" s="227"/>
    </row>
    <row r="18" spans="1:10" ht="16.5" x14ac:dyDescent="0.3">
      <c r="A18" s="105">
        <v>17</v>
      </c>
      <c r="B18" s="380" t="s">
        <v>947</v>
      </c>
      <c r="C18" s="350" t="s">
        <v>393</v>
      </c>
      <c r="D18" s="62" t="s">
        <v>920</v>
      </c>
      <c r="E18" s="63">
        <v>35000</v>
      </c>
      <c r="F18" s="116" t="s">
        <v>509</v>
      </c>
      <c r="I18" s="226"/>
      <c r="J18" s="227">
        <f>SUM(J9:J17)</f>
        <v>450000</v>
      </c>
    </row>
    <row r="19" spans="1:10" ht="16.5" x14ac:dyDescent="0.3">
      <c r="A19" s="105">
        <v>18</v>
      </c>
      <c r="B19" s="349" t="s">
        <v>947</v>
      </c>
      <c r="C19" s="350" t="s">
        <v>393</v>
      </c>
      <c r="D19" s="351" t="s">
        <v>948</v>
      </c>
      <c r="E19" s="352">
        <v>65000</v>
      </c>
      <c r="F19" s="116" t="s">
        <v>509</v>
      </c>
    </row>
    <row r="20" spans="1:10" ht="16.5" x14ac:dyDescent="0.3">
      <c r="A20" s="105">
        <v>19</v>
      </c>
      <c r="B20" s="349" t="s">
        <v>947</v>
      </c>
      <c r="C20" s="350" t="s">
        <v>393</v>
      </c>
      <c r="D20" s="351" t="s">
        <v>937</v>
      </c>
      <c r="E20" s="352">
        <v>7000</v>
      </c>
      <c r="F20" s="116" t="s">
        <v>396</v>
      </c>
    </row>
    <row r="21" spans="1:10" ht="16.5" x14ac:dyDescent="0.3">
      <c r="A21" s="76">
        <v>20</v>
      </c>
      <c r="B21" s="362" t="s">
        <v>976</v>
      </c>
      <c r="C21" s="70" t="s">
        <v>393</v>
      </c>
      <c r="D21" s="363" t="s">
        <v>860</v>
      </c>
      <c r="E21" s="88">
        <v>10000</v>
      </c>
      <c r="F21" s="102" t="s">
        <v>977</v>
      </c>
    </row>
    <row r="22" spans="1:10" ht="16.5" x14ac:dyDescent="0.3">
      <c r="A22" s="105">
        <v>21</v>
      </c>
      <c r="B22" s="362" t="s">
        <v>1014</v>
      </c>
      <c r="C22" s="70" t="s">
        <v>393</v>
      </c>
      <c r="D22" s="363" t="s">
        <v>860</v>
      </c>
      <c r="E22" s="63">
        <v>20000</v>
      </c>
      <c r="F22" s="116" t="s">
        <v>1015</v>
      </c>
    </row>
    <row r="23" spans="1:10" ht="16.5" x14ac:dyDescent="0.3">
      <c r="A23" s="105"/>
      <c r="B23" s="327"/>
      <c r="C23" s="8"/>
      <c r="D23" s="62"/>
      <c r="E23" s="63"/>
      <c r="F23" s="116"/>
      <c r="I23" s="293" t="s">
        <v>672</v>
      </c>
    </row>
    <row r="24" spans="1:10" ht="16.5" x14ac:dyDescent="0.3">
      <c r="A24" s="108"/>
      <c r="B24" s="108"/>
      <c r="C24" s="108"/>
      <c r="D24" s="86" t="s">
        <v>62</v>
      </c>
      <c r="E24" s="109">
        <f>SUM(E2:E23)</f>
        <v>530500</v>
      </c>
      <c r="F24" s="314"/>
    </row>
  </sheetData>
  <mergeCells count="2">
    <mergeCell ref="A1:F1"/>
    <mergeCell ref="I8:J8"/>
  </mergeCells>
  <hyperlinks>
    <hyperlink ref="I23" location="Shehbaz!A1" display="Top"/>
    <hyperlink ref="I2" location="Sheet5!A1" display="Back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D13" sqref="D13"/>
    </sheetView>
  </sheetViews>
  <sheetFormatPr defaultRowHeight="15" x14ac:dyDescent="0.25"/>
  <cols>
    <col min="2" max="2" width="14" customWidth="1"/>
    <col min="3" max="3" width="12.5703125" customWidth="1"/>
    <col min="4" max="4" width="11.140625" customWidth="1"/>
  </cols>
  <sheetData>
    <row r="1" spans="1:6" x14ac:dyDescent="0.25">
      <c r="A1" s="390" t="s">
        <v>745</v>
      </c>
      <c r="B1" s="390"/>
      <c r="C1" s="390"/>
      <c r="D1" s="390"/>
      <c r="E1" s="390"/>
      <c r="F1" s="390"/>
    </row>
    <row r="2" spans="1:6" ht="16.5" x14ac:dyDescent="0.3">
      <c r="A2" s="105">
        <v>1</v>
      </c>
      <c r="B2" s="315">
        <v>42709</v>
      </c>
      <c r="C2" s="8" t="s">
        <v>393</v>
      </c>
      <c r="D2" s="62" t="s">
        <v>746</v>
      </c>
      <c r="E2" s="63">
        <v>30000</v>
      </c>
      <c r="F2" s="116" t="s">
        <v>48</v>
      </c>
    </row>
    <row r="3" spans="1:6" ht="16.5" x14ac:dyDescent="0.3">
      <c r="A3" s="105">
        <v>2</v>
      </c>
      <c r="B3" s="315">
        <v>42740</v>
      </c>
      <c r="C3" s="8" t="s">
        <v>393</v>
      </c>
      <c r="D3" s="62" t="s">
        <v>746</v>
      </c>
      <c r="E3" s="126">
        <v>18000</v>
      </c>
      <c r="F3" s="116" t="s">
        <v>48</v>
      </c>
    </row>
    <row r="4" spans="1:6" ht="16.5" x14ac:dyDescent="0.3">
      <c r="A4" s="105">
        <v>3</v>
      </c>
      <c r="B4" s="315">
        <v>42748</v>
      </c>
      <c r="C4" s="8" t="s">
        <v>393</v>
      </c>
      <c r="D4" s="62" t="s">
        <v>806</v>
      </c>
      <c r="E4" s="126">
        <v>15000</v>
      </c>
      <c r="F4" s="116" t="s">
        <v>48</v>
      </c>
    </row>
    <row r="5" spans="1:6" ht="16.5" x14ac:dyDescent="0.3">
      <c r="A5" s="105">
        <v>4</v>
      </c>
      <c r="B5" s="315">
        <v>42779</v>
      </c>
      <c r="C5" s="8" t="s">
        <v>393</v>
      </c>
      <c r="D5" s="62" t="s">
        <v>806</v>
      </c>
      <c r="E5" s="63">
        <v>80000</v>
      </c>
      <c r="F5" s="116" t="s">
        <v>48</v>
      </c>
    </row>
    <row r="6" spans="1:6" ht="16.5" x14ac:dyDescent="0.3">
      <c r="A6" s="105">
        <v>5</v>
      </c>
      <c r="B6" s="315">
        <v>42789</v>
      </c>
      <c r="C6" s="8" t="s">
        <v>393</v>
      </c>
      <c r="D6" s="62" t="s">
        <v>807</v>
      </c>
      <c r="E6" s="63">
        <v>10000</v>
      </c>
      <c r="F6" s="116" t="s">
        <v>808</v>
      </c>
    </row>
    <row r="7" spans="1:6" ht="16.5" x14ac:dyDescent="0.3">
      <c r="A7" s="105">
        <v>6</v>
      </c>
      <c r="B7" s="315" t="s">
        <v>813</v>
      </c>
      <c r="C7" s="8" t="s">
        <v>393</v>
      </c>
      <c r="D7" s="62" t="s">
        <v>807</v>
      </c>
      <c r="E7" s="63">
        <v>10000</v>
      </c>
      <c r="F7" s="116" t="s">
        <v>808</v>
      </c>
    </row>
    <row r="8" spans="1:6" ht="16.5" x14ac:dyDescent="0.3">
      <c r="A8" s="105">
        <v>7</v>
      </c>
      <c r="B8" s="315" t="s">
        <v>818</v>
      </c>
      <c r="C8" s="8" t="s">
        <v>393</v>
      </c>
      <c r="D8" s="62" t="s">
        <v>807</v>
      </c>
      <c r="E8" s="63">
        <v>10000</v>
      </c>
      <c r="F8" s="116" t="s">
        <v>396</v>
      </c>
    </row>
    <row r="9" spans="1:6" ht="16.5" x14ac:dyDescent="0.3">
      <c r="A9" s="105">
        <v>8</v>
      </c>
      <c r="B9" s="315" t="s">
        <v>819</v>
      </c>
      <c r="C9" s="8" t="s">
        <v>393</v>
      </c>
      <c r="D9" s="62" t="s">
        <v>806</v>
      </c>
      <c r="E9" s="63">
        <v>22000</v>
      </c>
      <c r="F9" s="116" t="s">
        <v>820</v>
      </c>
    </row>
    <row r="10" spans="1:6" ht="16.5" x14ac:dyDescent="0.3">
      <c r="A10" s="105">
        <v>8</v>
      </c>
      <c r="B10" s="315" t="s">
        <v>850</v>
      </c>
      <c r="C10" s="8" t="s">
        <v>393</v>
      </c>
      <c r="D10" s="62" t="s">
        <v>851</v>
      </c>
      <c r="E10" s="63">
        <v>20000</v>
      </c>
      <c r="F10" s="116" t="s">
        <v>852</v>
      </c>
    </row>
    <row r="11" spans="1:6" ht="16.5" x14ac:dyDescent="0.3">
      <c r="A11" s="105">
        <v>9</v>
      </c>
      <c r="B11" s="315" t="s">
        <v>856</v>
      </c>
      <c r="C11" s="8" t="s">
        <v>393</v>
      </c>
      <c r="D11" s="62" t="s">
        <v>807</v>
      </c>
      <c r="E11" s="63">
        <v>40000</v>
      </c>
      <c r="F11" s="116" t="s">
        <v>827</v>
      </c>
    </row>
    <row r="12" spans="1:6" ht="16.5" x14ac:dyDescent="0.3">
      <c r="A12" s="105">
        <v>10</v>
      </c>
      <c r="B12" s="315" t="s">
        <v>866</v>
      </c>
      <c r="C12" s="8" t="s">
        <v>393</v>
      </c>
      <c r="D12" s="62" t="s">
        <v>806</v>
      </c>
      <c r="E12" s="63">
        <v>10000</v>
      </c>
      <c r="F12" s="116" t="s">
        <v>396</v>
      </c>
    </row>
    <row r="13" spans="1:6" ht="16.5" x14ac:dyDescent="0.3">
      <c r="A13" s="105"/>
      <c r="B13" s="115"/>
      <c r="C13" s="8"/>
      <c r="D13" s="62"/>
      <c r="E13" s="63"/>
      <c r="F13" s="116"/>
    </row>
    <row r="14" spans="1:6" ht="16.5" x14ac:dyDescent="0.3">
      <c r="A14" s="105"/>
      <c r="B14" s="115"/>
      <c r="C14" s="8"/>
      <c r="D14" s="62"/>
      <c r="E14" s="63"/>
      <c r="F14" s="116"/>
    </row>
    <row r="15" spans="1:6" ht="16.5" x14ac:dyDescent="0.3">
      <c r="A15" s="105"/>
      <c r="B15" s="115"/>
      <c r="C15" s="8"/>
      <c r="D15" s="62"/>
      <c r="E15" s="63"/>
      <c r="F15" s="116"/>
    </row>
    <row r="16" spans="1:6" ht="16.5" x14ac:dyDescent="0.3">
      <c r="A16" s="105"/>
      <c r="B16" s="115"/>
      <c r="C16" s="8"/>
      <c r="D16" s="62"/>
      <c r="E16" s="63"/>
      <c r="F16" s="116"/>
    </row>
    <row r="17" spans="1:6" ht="16.5" x14ac:dyDescent="0.3">
      <c r="A17" s="105"/>
      <c r="B17" s="315"/>
      <c r="C17" s="8"/>
      <c r="D17" s="62"/>
      <c r="E17" s="63"/>
      <c r="F17" s="116"/>
    </row>
    <row r="18" spans="1:6" ht="16.5" x14ac:dyDescent="0.3">
      <c r="A18" s="105"/>
      <c r="B18" s="115"/>
      <c r="C18" s="8"/>
      <c r="D18" s="62"/>
      <c r="E18" s="63"/>
      <c r="F18" s="116"/>
    </row>
    <row r="19" spans="1:6" ht="16.5" x14ac:dyDescent="0.3">
      <c r="A19" s="105"/>
      <c r="B19" s="115"/>
      <c r="C19" s="8"/>
      <c r="D19" s="62"/>
      <c r="E19" s="63"/>
      <c r="F19" s="116"/>
    </row>
    <row r="20" spans="1:6" ht="16.5" x14ac:dyDescent="0.3">
      <c r="A20" s="105"/>
      <c r="B20" s="115"/>
      <c r="C20" s="8"/>
      <c r="D20" s="62"/>
      <c r="E20" s="63"/>
      <c r="F20" s="116"/>
    </row>
    <row r="21" spans="1:6" ht="16.5" x14ac:dyDescent="0.3">
      <c r="A21" s="105"/>
      <c r="B21" s="115"/>
      <c r="C21" s="8"/>
      <c r="D21" s="62"/>
      <c r="E21" s="63"/>
      <c r="F21" s="116"/>
    </row>
    <row r="22" spans="1:6" ht="16.5" x14ac:dyDescent="0.3">
      <c r="A22" s="105"/>
      <c r="B22" s="115"/>
      <c r="C22" s="8"/>
      <c r="D22" s="62"/>
      <c r="E22" s="63"/>
      <c r="F22" s="116"/>
    </row>
    <row r="23" spans="1:6" ht="16.5" x14ac:dyDescent="0.3">
      <c r="A23" s="108"/>
      <c r="B23" s="108"/>
      <c r="C23" s="108"/>
      <c r="D23" s="86" t="s">
        <v>62</v>
      </c>
      <c r="E23" s="109">
        <f>SUM(E2:E22)</f>
        <v>265000</v>
      </c>
      <c r="F23" s="314"/>
    </row>
  </sheetData>
  <mergeCells count="1">
    <mergeCell ref="A1:F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I2" sqref="I2"/>
    </sheetView>
  </sheetViews>
  <sheetFormatPr defaultRowHeight="15" x14ac:dyDescent="0.25"/>
  <cols>
    <col min="1" max="1" width="5.5703125" customWidth="1"/>
    <col min="2" max="2" width="12.85546875" customWidth="1"/>
    <col min="3" max="3" width="12" customWidth="1"/>
    <col min="5" max="5" width="10.85546875" customWidth="1"/>
  </cols>
  <sheetData>
    <row r="1" spans="1:9" x14ac:dyDescent="0.25">
      <c r="A1" s="390" t="s">
        <v>751</v>
      </c>
      <c r="B1" s="390"/>
      <c r="C1" s="390"/>
      <c r="D1" s="390"/>
      <c r="E1" s="390"/>
      <c r="F1" s="390"/>
    </row>
    <row r="2" spans="1:9" ht="16.5" x14ac:dyDescent="0.3">
      <c r="A2" s="105">
        <v>1</v>
      </c>
      <c r="B2" s="315">
        <v>42696</v>
      </c>
      <c r="C2" s="8" t="s">
        <v>752</v>
      </c>
      <c r="D2" s="62" t="s">
        <v>746</v>
      </c>
      <c r="E2" s="63">
        <v>36000</v>
      </c>
      <c r="F2" s="116" t="s">
        <v>48</v>
      </c>
      <c r="I2" s="293" t="s">
        <v>644</v>
      </c>
    </row>
    <row r="3" spans="1:9" ht="16.5" x14ac:dyDescent="0.3">
      <c r="A3" s="105">
        <v>2</v>
      </c>
      <c r="B3" s="315">
        <v>42704</v>
      </c>
      <c r="C3" s="8" t="s">
        <v>752</v>
      </c>
      <c r="D3" s="62" t="s">
        <v>746</v>
      </c>
      <c r="E3" s="126">
        <v>27000</v>
      </c>
      <c r="F3" s="116" t="s">
        <v>48</v>
      </c>
    </row>
    <row r="4" spans="1:9" ht="16.5" x14ac:dyDescent="0.3">
      <c r="A4" s="105">
        <v>3</v>
      </c>
      <c r="B4" s="315">
        <v>42725</v>
      </c>
      <c r="C4" s="8" t="s">
        <v>752</v>
      </c>
      <c r="D4" s="62" t="s">
        <v>746</v>
      </c>
      <c r="E4" s="126">
        <v>10000</v>
      </c>
      <c r="F4" s="116" t="s">
        <v>48</v>
      </c>
    </row>
    <row r="5" spans="1:9" ht="16.5" x14ac:dyDescent="0.3">
      <c r="A5" s="105">
        <v>4</v>
      </c>
      <c r="B5" s="315">
        <v>42751</v>
      </c>
      <c r="C5" s="8" t="s">
        <v>752</v>
      </c>
      <c r="D5" s="62" t="s">
        <v>746</v>
      </c>
      <c r="E5" s="63">
        <v>7200</v>
      </c>
      <c r="F5" s="116" t="s">
        <v>48</v>
      </c>
    </row>
    <row r="6" spans="1:9" ht="16.5" x14ac:dyDescent="0.3">
      <c r="A6" s="105">
        <v>5</v>
      </c>
      <c r="B6" s="315">
        <v>42802</v>
      </c>
      <c r="C6" s="8" t="s">
        <v>752</v>
      </c>
      <c r="D6" s="62" t="s">
        <v>746</v>
      </c>
      <c r="E6" s="63">
        <v>10000</v>
      </c>
      <c r="F6" s="116" t="s">
        <v>48</v>
      </c>
    </row>
    <row r="7" spans="1:9" ht="16.5" x14ac:dyDescent="0.3">
      <c r="A7" s="105">
        <v>6</v>
      </c>
      <c r="B7" s="315">
        <v>42819</v>
      </c>
      <c r="C7" s="8" t="s">
        <v>752</v>
      </c>
      <c r="D7" s="62" t="s">
        <v>746</v>
      </c>
      <c r="E7" s="63">
        <v>4600</v>
      </c>
      <c r="F7" s="116" t="s">
        <v>48</v>
      </c>
    </row>
    <row r="8" spans="1:9" ht="16.5" x14ac:dyDescent="0.3">
      <c r="A8" s="105"/>
      <c r="B8" s="115"/>
      <c r="C8" s="8"/>
      <c r="D8" s="62"/>
      <c r="E8" s="63"/>
      <c r="F8" s="116"/>
    </row>
    <row r="9" spans="1:9" ht="16.5" x14ac:dyDescent="0.3">
      <c r="A9" s="105"/>
      <c r="B9" s="115"/>
      <c r="C9" s="8"/>
      <c r="D9" s="62"/>
      <c r="E9" s="63"/>
      <c r="F9" s="116"/>
    </row>
    <row r="10" spans="1:9" ht="16.5" x14ac:dyDescent="0.3">
      <c r="A10" s="105"/>
      <c r="B10" s="115"/>
      <c r="C10" s="8"/>
      <c r="D10" s="62"/>
      <c r="E10" s="63"/>
      <c r="F10" s="116"/>
    </row>
    <row r="11" spans="1:9" ht="16.5" x14ac:dyDescent="0.3">
      <c r="A11" s="105"/>
      <c r="B11" s="115"/>
      <c r="C11" s="8"/>
      <c r="D11" s="62"/>
      <c r="E11" s="63"/>
      <c r="F11" s="116"/>
    </row>
    <row r="12" spans="1:9" ht="16.5" x14ac:dyDescent="0.3">
      <c r="A12" s="105"/>
      <c r="B12" s="115"/>
      <c r="C12" s="8"/>
      <c r="D12" s="62"/>
      <c r="E12" s="63"/>
      <c r="F12" s="116"/>
    </row>
    <row r="13" spans="1:9" ht="16.5" x14ac:dyDescent="0.3">
      <c r="A13" s="105"/>
      <c r="B13" s="115"/>
      <c r="C13" s="8"/>
      <c r="D13" s="62"/>
      <c r="E13" s="63"/>
      <c r="F13" s="116"/>
    </row>
    <row r="14" spans="1:9" ht="16.5" x14ac:dyDescent="0.3">
      <c r="A14" s="105"/>
      <c r="B14" s="115"/>
      <c r="C14" s="8"/>
      <c r="D14" s="62"/>
      <c r="E14" s="63"/>
      <c r="F14" s="116"/>
    </row>
    <row r="15" spans="1:9" ht="16.5" x14ac:dyDescent="0.3">
      <c r="A15" s="105"/>
      <c r="B15" s="115"/>
      <c r="C15" s="8"/>
      <c r="D15" s="62"/>
      <c r="E15" s="63"/>
      <c r="F15" s="116"/>
    </row>
    <row r="16" spans="1:9" ht="16.5" x14ac:dyDescent="0.3">
      <c r="A16" s="105"/>
      <c r="B16" s="115"/>
      <c r="C16" s="8"/>
      <c r="D16" s="62"/>
      <c r="E16" s="63"/>
      <c r="F16" s="116"/>
    </row>
    <row r="17" spans="1:9" ht="16.5" x14ac:dyDescent="0.3">
      <c r="A17" s="105"/>
      <c r="B17" s="315"/>
      <c r="C17" s="8"/>
      <c r="D17" s="62"/>
      <c r="E17" s="63"/>
      <c r="F17" s="116"/>
    </row>
    <row r="18" spans="1:9" ht="16.5" x14ac:dyDescent="0.3">
      <c r="A18" s="105"/>
      <c r="B18" s="115"/>
      <c r="C18" s="8"/>
      <c r="D18" s="62"/>
      <c r="E18" s="63"/>
      <c r="F18" s="116"/>
    </row>
    <row r="19" spans="1:9" ht="16.5" x14ac:dyDescent="0.3">
      <c r="A19" s="105"/>
      <c r="B19" s="115"/>
      <c r="C19" s="8"/>
      <c r="D19" s="62"/>
      <c r="E19" s="63"/>
      <c r="F19" s="116"/>
    </row>
    <row r="20" spans="1:9" ht="16.5" x14ac:dyDescent="0.3">
      <c r="A20" s="105"/>
      <c r="B20" s="115"/>
      <c r="C20" s="8"/>
      <c r="D20" s="62"/>
      <c r="E20" s="63"/>
      <c r="F20" s="116"/>
    </row>
    <row r="21" spans="1:9" ht="16.5" x14ac:dyDescent="0.3">
      <c r="A21" s="105"/>
      <c r="B21" s="115"/>
      <c r="C21" s="8"/>
      <c r="D21" s="62"/>
      <c r="E21" s="63"/>
      <c r="F21" s="116"/>
    </row>
    <row r="22" spans="1:9" ht="16.5" x14ac:dyDescent="0.3">
      <c r="A22" s="105"/>
      <c r="B22" s="115"/>
      <c r="C22" s="8"/>
      <c r="D22" s="62"/>
      <c r="E22" s="63"/>
      <c r="F22" s="116"/>
    </row>
    <row r="23" spans="1:9" ht="16.5" x14ac:dyDescent="0.3">
      <c r="A23" s="108"/>
      <c r="B23" s="108"/>
      <c r="C23" s="108"/>
      <c r="D23" s="86" t="s">
        <v>62</v>
      </c>
      <c r="E23" s="109">
        <f>SUM(E2:E22)</f>
        <v>94800</v>
      </c>
      <c r="F23" s="314"/>
      <c r="I23" s="293" t="s">
        <v>672</v>
      </c>
    </row>
  </sheetData>
  <mergeCells count="1">
    <mergeCell ref="A1:F1"/>
  </mergeCells>
  <hyperlinks>
    <hyperlink ref="I23" location="Shehbaz!A1" display="Top"/>
    <hyperlink ref="I2" location="Sheet5!A1" display="Back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I2" sqref="I2"/>
    </sheetView>
  </sheetViews>
  <sheetFormatPr defaultRowHeight="15" x14ac:dyDescent="0.25"/>
  <cols>
    <col min="5" max="5" width="10.85546875" customWidth="1"/>
  </cols>
  <sheetData>
    <row r="1" spans="1:9" x14ac:dyDescent="0.25">
      <c r="A1" s="390" t="s">
        <v>757</v>
      </c>
      <c r="B1" s="390"/>
      <c r="C1" s="390"/>
      <c r="D1" s="390"/>
      <c r="E1" s="390"/>
      <c r="F1" s="390"/>
    </row>
    <row r="2" spans="1:9" ht="16.5" x14ac:dyDescent="0.3">
      <c r="A2" s="105">
        <v>1</v>
      </c>
      <c r="B2" s="315">
        <v>42733</v>
      </c>
      <c r="C2" s="8" t="s">
        <v>542</v>
      </c>
      <c r="D2" s="62" t="s">
        <v>758</v>
      </c>
      <c r="E2" s="63">
        <v>10000</v>
      </c>
      <c r="F2" s="116" t="s">
        <v>48</v>
      </c>
      <c r="I2" s="293" t="s">
        <v>644</v>
      </c>
    </row>
    <row r="3" spans="1:9" ht="16.5" x14ac:dyDescent="0.3">
      <c r="A3" s="105">
        <v>2</v>
      </c>
      <c r="B3" s="315">
        <v>42740</v>
      </c>
      <c r="C3" s="8" t="s">
        <v>542</v>
      </c>
      <c r="D3" s="62" t="s">
        <v>758</v>
      </c>
      <c r="E3" s="126">
        <v>50000</v>
      </c>
      <c r="F3" s="116" t="s">
        <v>48</v>
      </c>
    </row>
    <row r="4" spans="1:9" ht="16.5" x14ac:dyDescent="0.3">
      <c r="A4" s="105">
        <v>3</v>
      </c>
      <c r="B4" s="315">
        <v>42747</v>
      </c>
      <c r="C4" s="8" t="s">
        <v>542</v>
      </c>
      <c r="D4" s="62" t="s">
        <v>758</v>
      </c>
      <c r="E4" s="126">
        <v>100000</v>
      </c>
      <c r="F4" s="116" t="s">
        <v>48</v>
      </c>
      <c r="G4" t="s">
        <v>772</v>
      </c>
    </row>
    <row r="5" spans="1:9" ht="16.5" x14ac:dyDescent="0.3">
      <c r="A5" s="105">
        <v>4</v>
      </c>
      <c r="B5" s="315">
        <v>42761</v>
      </c>
      <c r="C5" s="8" t="s">
        <v>542</v>
      </c>
      <c r="D5" s="62" t="s">
        <v>758</v>
      </c>
      <c r="E5" s="63">
        <v>30000</v>
      </c>
      <c r="F5" s="116" t="s">
        <v>48</v>
      </c>
    </row>
    <row r="6" spans="1:9" ht="16.5" x14ac:dyDescent="0.3">
      <c r="A6" s="105">
        <v>5</v>
      </c>
      <c r="B6" s="315">
        <v>42768</v>
      </c>
      <c r="C6" s="8" t="s">
        <v>542</v>
      </c>
      <c r="D6" s="62" t="s">
        <v>758</v>
      </c>
      <c r="E6" s="63">
        <v>5000</v>
      </c>
      <c r="F6" s="116" t="s">
        <v>48</v>
      </c>
      <c r="G6" t="s">
        <v>788</v>
      </c>
    </row>
    <row r="7" spans="1:9" ht="16.5" x14ac:dyDescent="0.3">
      <c r="A7" s="105">
        <v>6</v>
      </c>
      <c r="B7" s="315">
        <v>42776</v>
      </c>
      <c r="C7" s="8" t="s">
        <v>542</v>
      </c>
      <c r="D7" s="62" t="s">
        <v>758</v>
      </c>
      <c r="E7" s="63">
        <v>50000</v>
      </c>
      <c r="F7" s="116" t="s">
        <v>48</v>
      </c>
    </row>
    <row r="8" spans="1:9" ht="16.5" x14ac:dyDescent="0.3">
      <c r="A8" s="105"/>
      <c r="B8" s="115"/>
      <c r="C8" s="8"/>
      <c r="D8" s="62"/>
      <c r="E8" s="63"/>
      <c r="F8" s="116"/>
    </row>
    <row r="9" spans="1:9" ht="16.5" x14ac:dyDescent="0.3">
      <c r="A9" s="105"/>
      <c r="B9" s="115"/>
      <c r="C9" s="8"/>
      <c r="D9" s="62"/>
      <c r="E9" s="63"/>
      <c r="F9" s="116"/>
    </row>
    <row r="10" spans="1:9" ht="16.5" x14ac:dyDescent="0.3">
      <c r="A10" s="105"/>
      <c r="B10" s="115"/>
      <c r="C10" s="8"/>
      <c r="D10" s="62"/>
      <c r="E10" s="63"/>
      <c r="F10" s="116"/>
    </row>
    <row r="11" spans="1:9" ht="16.5" x14ac:dyDescent="0.3">
      <c r="A11" s="105"/>
      <c r="B11" s="115"/>
      <c r="C11" s="8"/>
      <c r="D11" s="62"/>
      <c r="E11" s="63"/>
      <c r="F11" s="116"/>
    </row>
    <row r="12" spans="1:9" ht="16.5" x14ac:dyDescent="0.3">
      <c r="A12" s="105"/>
      <c r="B12" s="115"/>
      <c r="C12" s="8"/>
      <c r="D12" s="62"/>
      <c r="E12" s="63"/>
      <c r="F12" s="116"/>
    </row>
    <row r="13" spans="1:9" ht="16.5" x14ac:dyDescent="0.3">
      <c r="A13" s="105"/>
      <c r="B13" s="115"/>
      <c r="C13" s="8"/>
      <c r="D13" s="62"/>
      <c r="E13" s="63"/>
      <c r="F13" s="116"/>
    </row>
    <row r="14" spans="1:9" ht="16.5" x14ac:dyDescent="0.3">
      <c r="A14" s="105"/>
      <c r="B14" s="115"/>
      <c r="C14" s="8"/>
      <c r="D14" s="62"/>
      <c r="E14" s="63"/>
      <c r="F14" s="116"/>
    </row>
    <row r="15" spans="1:9" ht="16.5" x14ac:dyDescent="0.3">
      <c r="A15" s="105"/>
      <c r="B15" s="115"/>
      <c r="C15" s="8"/>
      <c r="D15" s="62"/>
      <c r="E15" s="63"/>
      <c r="F15" s="116"/>
    </row>
    <row r="16" spans="1:9" ht="16.5" x14ac:dyDescent="0.3">
      <c r="A16" s="105"/>
      <c r="B16" s="115"/>
      <c r="C16" s="8"/>
      <c r="D16" s="62"/>
      <c r="E16" s="63"/>
      <c r="F16" s="116"/>
    </row>
    <row r="17" spans="1:9" ht="16.5" x14ac:dyDescent="0.3">
      <c r="A17" s="105"/>
      <c r="B17" s="315"/>
      <c r="C17" s="8"/>
      <c r="D17" s="62"/>
      <c r="E17" s="63"/>
      <c r="F17" s="116"/>
    </row>
    <row r="18" spans="1:9" ht="16.5" x14ac:dyDescent="0.3">
      <c r="A18" s="105"/>
      <c r="B18" s="115"/>
      <c r="C18" s="8"/>
      <c r="D18" s="62"/>
      <c r="E18" s="63"/>
      <c r="F18" s="116"/>
    </row>
    <row r="19" spans="1:9" ht="16.5" x14ac:dyDescent="0.3">
      <c r="A19" s="105"/>
      <c r="B19" s="115"/>
      <c r="C19" s="8"/>
      <c r="D19" s="62"/>
      <c r="E19" s="63"/>
      <c r="F19" s="116"/>
    </row>
    <row r="20" spans="1:9" ht="16.5" x14ac:dyDescent="0.3">
      <c r="A20" s="105"/>
      <c r="B20" s="115"/>
      <c r="C20" s="8"/>
      <c r="D20" s="62"/>
      <c r="E20" s="63"/>
      <c r="F20" s="116"/>
    </row>
    <row r="21" spans="1:9" ht="16.5" x14ac:dyDescent="0.3">
      <c r="A21" s="105"/>
      <c r="B21" s="115"/>
      <c r="C21" s="8"/>
      <c r="D21" s="62"/>
      <c r="E21" s="63"/>
      <c r="F21" s="116"/>
    </row>
    <row r="22" spans="1:9" ht="16.5" x14ac:dyDescent="0.3">
      <c r="A22" s="105"/>
      <c r="B22" s="115"/>
      <c r="C22" s="8"/>
      <c r="D22" s="62"/>
      <c r="E22" s="63"/>
      <c r="F22" s="116"/>
    </row>
    <row r="23" spans="1:9" ht="16.5" x14ac:dyDescent="0.3">
      <c r="A23" s="108"/>
      <c r="B23" s="108"/>
      <c r="C23" s="108"/>
      <c r="D23" s="86" t="s">
        <v>62</v>
      </c>
      <c r="E23" s="109">
        <f>SUM(E2:E22)</f>
        <v>245000</v>
      </c>
      <c r="F23" s="314"/>
      <c r="I23" s="293" t="s">
        <v>672</v>
      </c>
    </row>
  </sheetData>
  <mergeCells count="1">
    <mergeCell ref="A1:F1"/>
  </mergeCells>
  <hyperlinks>
    <hyperlink ref="I23" location="Shehbaz!A1" display="Top"/>
    <hyperlink ref="I2" location="Sheet5!A1" display="Back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E8" sqref="E8"/>
    </sheetView>
  </sheetViews>
  <sheetFormatPr defaultRowHeight="15" x14ac:dyDescent="0.25"/>
  <cols>
    <col min="5" max="5" width="9.85546875" bestFit="1" customWidth="1"/>
    <col min="6" max="6" width="20" customWidth="1"/>
  </cols>
  <sheetData>
    <row r="1" spans="1:9" x14ac:dyDescent="0.25">
      <c r="A1" s="390" t="s">
        <v>759</v>
      </c>
      <c r="B1" s="390"/>
      <c r="C1" s="390"/>
      <c r="D1" s="390"/>
      <c r="E1" s="390"/>
      <c r="F1" s="390"/>
    </row>
    <row r="2" spans="1:9" ht="33" x14ac:dyDescent="0.3">
      <c r="A2" s="105">
        <v>1</v>
      </c>
      <c r="B2" s="315">
        <v>42731</v>
      </c>
      <c r="C2" s="8" t="s">
        <v>542</v>
      </c>
      <c r="D2" s="62" t="s">
        <v>760</v>
      </c>
      <c r="E2" s="63">
        <v>120000</v>
      </c>
      <c r="F2" s="324" t="s">
        <v>761</v>
      </c>
      <c r="I2" s="293" t="s">
        <v>644</v>
      </c>
    </row>
    <row r="3" spans="1:9" ht="16.5" x14ac:dyDescent="0.3">
      <c r="A3" s="105"/>
      <c r="B3" s="315"/>
      <c r="C3" s="8"/>
      <c r="D3" s="62"/>
      <c r="E3" s="126"/>
      <c r="F3" s="116"/>
    </row>
    <row r="4" spans="1:9" ht="16.5" x14ac:dyDescent="0.3">
      <c r="A4" s="105"/>
      <c r="B4" s="315"/>
      <c r="C4" s="8"/>
      <c r="D4" s="62"/>
      <c r="E4" s="126"/>
      <c r="F4" s="116"/>
    </row>
    <row r="5" spans="1:9" ht="16.5" x14ac:dyDescent="0.3">
      <c r="A5" s="105"/>
      <c r="B5" s="115"/>
      <c r="C5" s="8"/>
      <c r="D5" s="62"/>
      <c r="E5" s="63"/>
      <c r="F5" s="116"/>
    </row>
    <row r="6" spans="1:9" ht="16.5" x14ac:dyDescent="0.3">
      <c r="A6" s="105"/>
      <c r="B6" s="115"/>
      <c r="C6" s="8"/>
      <c r="D6" s="62"/>
      <c r="E6" s="63"/>
      <c r="F6" s="116"/>
    </row>
    <row r="7" spans="1:9" ht="16.5" x14ac:dyDescent="0.3">
      <c r="A7" s="105"/>
      <c r="B7" s="115"/>
      <c r="C7" s="8"/>
      <c r="D7" s="62"/>
      <c r="E7" s="63"/>
      <c r="F7" s="116"/>
    </row>
    <row r="8" spans="1:9" ht="16.5" x14ac:dyDescent="0.3">
      <c r="A8" s="105"/>
      <c r="B8" s="115"/>
      <c r="C8" s="8"/>
      <c r="D8" s="62"/>
      <c r="E8" s="63"/>
      <c r="F8" s="116"/>
    </row>
    <row r="9" spans="1:9" ht="16.5" x14ac:dyDescent="0.3">
      <c r="A9" s="105"/>
      <c r="B9" s="115"/>
      <c r="C9" s="8"/>
      <c r="D9" s="62"/>
      <c r="E9" s="63"/>
      <c r="F9" s="116"/>
    </row>
    <row r="10" spans="1:9" ht="16.5" x14ac:dyDescent="0.3">
      <c r="A10" s="105"/>
      <c r="B10" s="115"/>
      <c r="C10" s="8"/>
      <c r="D10" s="62"/>
      <c r="E10" s="63"/>
      <c r="F10" s="116"/>
    </row>
    <row r="11" spans="1:9" ht="16.5" x14ac:dyDescent="0.3">
      <c r="A11" s="105"/>
      <c r="B11" s="115"/>
      <c r="C11" s="8"/>
      <c r="D11" s="62"/>
      <c r="E11" s="63"/>
      <c r="F11" s="116"/>
    </row>
    <row r="12" spans="1:9" ht="16.5" x14ac:dyDescent="0.3">
      <c r="A12" s="105"/>
      <c r="B12" s="115"/>
      <c r="C12" s="8"/>
      <c r="D12" s="62"/>
      <c r="E12" s="63"/>
      <c r="F12" s="116"/>
    </row>
    <row r="13" spans="1:9" ht="16.5" x14ac:dyDescent="0.3">
      <c r="A13" s="105"/>
      <c r="B13" s="115"/>
      <c r="C13" s="8"/>
      <c r="D13" s="62"/>
      <c r="E13" s="63"/>
      <c r="F13" s="116"/>
    </row>
    <row r="14" spans="1:9" ht="16.5" x14ac:dyDescent="0.3">
      <c r="A14" s="105"/>
      <c r="B14" s="115"/>
      <c r="C14" s="8"/>
      <c r="D14" s="62"/>
      <c r="E14" s="63"/>
      <c r="F14" s="116"/>
    </row>
    <row r="15" spans="1:9" ht="16.5" x14ac:dyDescent="0.3">
      <c r="A15" s="105"/>
      <c r="B15" s="115"/>
      <c r="C15" s="8"/>
      <c r="D15" s="62"/>
      <c r="E15" s="63"/>
      <c r="F15" s="116"/>
    </row>
    <row r="16" spans="1:9" ht="16.5" x14ac:dyDescent="0.3">
      <c r="A16" s="105"/>
      <c r="B16" s="115"/>
      <c r="C16" s="8"/>
      <c r="D16" s="62"/>
      <c r="E16" s="63"/>
      <c r="F16" s="116"/>
    </row>
    <row r="17" spans="1:9" ht="16.5" x14ac:dyDescent="0.3">
      <c r="A17" s="105"/>
      <c r="B17" s="315"/>
      <c r="C17" s="8"/>
      <c r="D17" s="62"/>
      <c r="E17" s="63"/>
      <c r="F17" s="116"/>
    </row>
    <row r="18" spans="1:9" ht="16.5" x14ac:dyDescent="0.3">
      <c r="A18" s="105"/>
      <c r="B18" s="115"/>
      <c r="C18" s="8"/>
      <c r="D18" s="62"/>
      <c r="E18" s="63"/>
      <c r="F18" s="116"/>
    </row>
    <row r="19" spans="1:9" ht="16.5" x14ac:dyDescent="0.3">
      <c r="A19" s="105"/>
      <c r="B19" s="115"/>
      <c r="C19" s="8"/>
      <c r="D19" s="62"/>
      <c r="E19" s="63"/>
      <c r="F19" s="116"/>
    </row>
    <row r="20" spans="1:9" ht="16.5" x14ac:dyDescent="0.3">
      <c r="A20" s="105"/>
      <c r="B20" s="115"/>
      <c r="C20" s="8"/>
      <c r="D20" s="62"/>
      <c r="E20" s="63"/>
      <c r="F20" s="116"/>
    </row>
    <row r="21" spans="1:9" ht="16.5" x14ac:dyDescent="0.3">
      <c r="A21" s="105"/>
      <c r="B21" s="115"/>
      <c r="C21" s="8"/>
      <c r="D21" s="62"/>
      <c r="E21" s="63"/>
      <c r="F21" s="116"/>
    </row>
    <row r="22" spans="1:9" ht="16.5" x14ac:dyDescent="0.3">
      <c r="A22" s="105"/>
      <c r="B22" s="115"/>
      <c r="C22" s="8"/>
      <c r="D22" s="62"/>
      <c r="E22" s="63"/>
      <c r="F22" s="116"/>
    </row>
    <row r="23" spans="1:9" ht="16.5" x14ac:dyDescent="0.3">
      <c r="A23" s="108"/>
      <c r="B23" s="108"/>
      <c r="C23" s="108"/>
      <c r="D23" s="86" t="s">
        <v>62</v>
      </c>
      <c r="E23" s="109">
        <f>SUM(E2:E22)</f>
        <v>120000</v>
      </c>
      <c r="F23" s="314"/>
      <c r="I23" s="293" t="s">
        <v>672</v>
      </c>
    </row>
  </sheetData>
  <mergeCells count="1">
    <mergeCell ref="A1:F1"/>
  </mergeCells>
  <hyperlinks>
    <hyperlink ref="I23" location="Shehbaz!A1" display="Top"/>
    <hyperlink ref="I2" location="Sheet5!A1" display="Back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abSelected="1" topLeftCell="A19" zoomScale="115" zoomScaleNormal="115" workbookViewId="0">
      <selection activeCell="F37" sqref="F37"/>
    </sheetView>
  </sheetViews>
  <sheetFormatPr defaultRowHeight="15" x14ac:dyDescent="0.25"/>
  <cols>
    <col min="2" max="2" width="13.28515625" customWidth="1"/>
    <col min="4" max="4" width="17.140625" customWidth="1"/>
    <col min="5" max="5" width="13.28515625" customWidth="1"/>
    <col min="6" max="6" width="24.140625" customWidth="1"/>
    <col min="7" max="8" width="0" hidden="1" customWidth="1"/>
    <col min="10" max="10" width="11.140625" customWidth="1"/>
    <col min="11" max="11" width="17.5703125" customWidth="1"/>
    <col min="12" max="12" width="13" customWidth="1"/>
    <col min="13" max="13" width="12.85546875" customWidth="1"/>
    <col min="14" max="14" width="11.5703125" bestFit="1" customWidth="1"/>
    <col min="15" max="15" width="20.42578125" customWidth="1"/>
  </cols>
  <sheetData>
    <row r="1" spans="1:16" x14ac:dyDescent="0.25">
      <c r="A1" s="390" t="s">
        <v>763</v>
      </c>
      <c r="B1" s="390"/>
      <c r="C1" s="390"/>
      <c r="D1" s="390"/>
      <c r="E1" s="390"/>
      <c r="F1" s="390"/>
    </row>
    <row r="2" spans="1:16" ht="16.5" x14ac:dyDescent="0.3">
      <c r="A2" s="105">
        <v>1</v>
      </c>
      <c r="B2" s="315">
        <v>42734</v>
      </c>
      <c r="C2" s="8" t="s">
        <v>764</v>
      </c>
      <c r="D2" s="62" t="s">
        <v>760</v>
      </c>
      <c r="E2" s="63">
        <v>40000</v>
      </c>
      <c r="F2" s="324" t="s">
        <v>3</v>
      </c>
      <c r="I2" s="293" t="s">
        <v>644</v>
      </c>
    </row>
    <row r="3" spans="1:16" ht="16.5" x14ac:dyDescent="0.3">
      <c r="A3" s="105">
        <v>2</v>
      </c>
      <c r="B3" s="315">
        <v>42737</v>
      </c>
      <c r="C3" s="8" t="s">
        <v>764</v>
      </c>
      <c r="D3" s="62" t="s">
        <v>760</v>
      </c>
      <c r="E3" s="126">
        <v>60000</v>
      </c>
      <c r="F3" s="324" t="s">
        <v>3</v>
      </c>
    </row>
    <row r="4" spans="1:16" ht="16.5" x14ac:dyDescent="0.3">
      <c r="A4" s="105">
        <v>3</v>
      </c>
      <c r="B4" s="315">
        <v>42743</v>
      </c>
      <c r="C4" s="8" t="s">
        <v>764</v>
      </c>
      <c r="D4" s="62" t="s">
        <v>760</v>
      </c>
      <c r="E4" s="126">
        <v>20000</v>
      </c>
      <c r="F4" s="324" t="s">
        <v>3</v>
      </c>
    </row>
    <row r="5" spans="1:16" ht="16.5" x14ac:dyDescent="0.3">
      <c r="A5" s="105">
        <v>4</v>
      </c>
      <c r="B5" s="315">
        <v>42748</v>
      </c>
      <c r="C5" s="8" t="s">
        <v>764</v>
      </c>
      <c r="D5" s="62" t="s">
        <v>760</v>
      </c>
      <c r="E5" s="63">
        <v>50000</v>
      </c>
      <c r="F5" s="324" t="s">
        <v>3</v>
      </c>
    </row>
    <row r="6" spans="1:16" ht="16.5" x14ac:dyDescent="0.3">
      <c r="A6" s="105">
        <v>5</v>
      </c>
      <c r="B6" s="315">
        <v>42751</v>
      </c>
      <c r="C6" s="8" t="s">
        <v>764</v>
      </c>
      <c r="D6" s="62" t="s">
        <v>760</v>
      </c>
      <c r="E6" s="63">
        <v>50000</v>
      </c>
      <c r="F6" s="324" t="s">
        <v>3</v>
      </c>
    </row>
    <row r="7" spans="1:16" ht="16.5" x14ac:dyDescent="0.3">
      <c r="A7" s="105">
        <v>6</v>
      </c>
      <c r="B7" s="315">
        <v>42765</v>
      </c>
      <c r="C7" s="8" t="s">
        <v>764</v>
      </c>
      <c r="D7" s="62" t="s">
        <v>760</v>
      </c>
      <c r="E7" s="63">
        <v>5000</v>
      </c>
      <c r="F7" s="324" t="s">
        <v>3</v>
      </c>
    </row>
    <row r="8" spans="1:16" ht="16.5" x14ac:dyDescent="0.3">
      <c r="A8" s="105">
        <v>7</v>
      </c>
      <c r="B8" s="315">
        <v>42790</v>
      </c>
      <c r="C8" s="8" t="s">
        <v>764</v>
      </c>
      <c r="D8" s="62" t="s">
        <v>760</v>
      </c>
      <c r="E8" s="63">
        <v>10000</v>
      </c>
      <c r="F8" s="324" t="s">
        <v>3</v>
      </c>
    </row>
    <row r="9" spans="1:16" ht="16.5" x14ac:dyDescent="0.3">
      <c r="A9" s="105"/>
      <c r="B9" s="315"/>
      <c r="C9" s="8"/>
      <c r="D9" s="62"/>
      <c r="E9" s="63"/>
      <c r="F9" s="116"/>
    </row>
    <row r="10" spans="1:16" ht="21" x14ac:dyDescent="0.35">
      <c r="A10" s="105"/>
      <c r="B10" s="115"/>
      <c r="C10" s="8"/>
      <c r="D10" s="62"/>
      <c r="E10" s="63"/>
      <c r="F10" s="116"/>
      <c r="J10" s="419" t="s">
        <v>999</v>
      </c>
      <c r="K10" s="420"/>
      <c r="L10" s="420"/>
      <c r="M10" s="420"/>
      <c r="N10" s="420"/>
      <c r="O10" s="421"/>
      <c r="P10" s="373"/>
    </row>
    <row r="11" spans="1:16" ht="30" x14ac:dyDescent="0.3">
      <c r="A11" s="105"/>
      <c r="B11" s="115"/>
      <c r="C11" s="8"/>
      <c r="D11" s="62"/>
      <c r="E11" s="63"/>
      <c r="F11" s="116"/>
      <c r="J11" s="374" t="s">
        <v>443</v>
      </c>
      <c r="K11" s="374" t="s">
        <v>447</v>
      </c>
      <c r="L11" s="375" t="s">
        <v>1000</v>
      </c>
      <c r="M11" s="375" t="s">
        <v>1001</v>
      </c>
      <c r="N11" s="374" t="s">
        <v>1002</v>
      </c>
      <c r="O11" s="374" t="s">
        <v>1003</v>
      </c>
    </row>
    <row r="12" spans="1:16" ht="30" x14ac:dyDescent="0.3">
      <c r="A12" s="105"/>
      <c r="B12" s="115"/>
      <c r="C12" s="8"/>
      <c r="D12" s="62"/>
      <c r="E12" s="63"/>
      <c r="F12" s="116"/>
      <c r="J12" s="376"/>
      <c r="K12" s="377" t="s">
        <v>1004</v>
      </c>
      <c r="L12" s="226"/>
      <c r="M12" s="378">
        <v>85000</v>
      </c>
      <c r="N12" s="378">
        <f>M12</f>
        <v>85000</v>
      </c>
      <c r="O12" s="376" t="s">
        <v>971</v>
      </c>
    </row>
    <row r="13" spans="1:16" ht="30" x14ac:dyDescent="0.3">
      <c r="A13" s="105"/>
      <c r="B13" s="115"/>
      <c r="C13" s="8"/>
      <c r="D13" s="62"/>
      <c r="E13" s="63"/>
      <c r="F13" s="116"/>
      <c r="J13" s="376"/>
      <c r="K13" s="377" t="s">
        <v>1005</v>
      </c>
      <c r="L13" s="226"/>
      <c r="M13" s="378">
        <v>15000</v>
      </c>
      <c r="N13" s="378">
        <f>N12+M13-L13</f>
        <v>100000</v>
      </c>
      <c r="O13" s="377" t="s">
        <v>1006</v>
      </c>
    </row>
    <row r="14" spans="1:16" ht="16.5" x14ac:dyDescent="0.3">
      <c r="A14" s="105"/>
      <c r="B14" s="115"/>
      <c r="C14" s="8"/>
      <c r="D14" s="62"/>
      <c r="E14" s="63"/>
      <c r="F14" s="116"/>
      <c r="J14" s="376"/>
      <c r="K14" s="377" t="s">
        <v>1007</v>
      </c>
      <c r="L14" s="226"/>
      <c r="M14" s="378">
        <v>9000</v>
      </c>
      <c r="N14" s="378">
        <f t="shared" ref="N14:N21" si="0">N13+M14-L14</f>
        <v>109000</v>
      </c>
      <c r="O14" s="376" t="s">
        <v>396</v>
      </c>
    </row>
    <row r="15" spans="1:16" ht="30" x14ac:dyDescent="0.3">
      <c r="A15" s="105"/>
      <c r="B15" s="115"/>
      <c r="C15" s="8"/>
      <c r="D15" s="62"/>
      <c r="E15" s="63"/>
      <c r="F15" s="116"/>
      <c r="J15" s="376"/>
      <c r="K15" s="377" t="s">
        <v>1009</v>
      </c>
      <c r="L15" s="226"/>
      <c r="M15" s="378">
        <v>30000</v>
      </c>
      <c r="N15" s="378">
        <f t="shared" si="0"/>
        <v>139000</v>
      </c>
      <c r="O15" s="376"/>
    </row>
    <row r="16" spans="1:16" ht="16.5" x14ac:dyDescent="0.3">
      <c r="A16" s="105"/>
      <c r="B16" s="115"/>
      <c r="C16" s="8"/>
      <c r="D16" s="62"/>
      <c r="E16" s="63"/>
      <c r="F16" s="116"/>
      <c r="J16" s="376"/>
      <c r="K16" s="377" t="s">
        <v>1008</v>
      </c>
      <c r="L16" s="226"/>
      <c r="M16" s="378">
        <v>50000</v>
      </c>
      <c r="N16" s="378">
        <f t="shared" si="0"/>
        <v>189000</v>
      </c>
      <c r="O16" s="376" t="s">
        <v>396</v>
      </c>
    </row>
    <row r="17" spans="1:15" ht="45" x14ac:dyDescent="0.3">
      <c r="A17" s="105"/>
      <c r="B17" s="315"/>
      <c r="C17" s="8"/>
      <c r="D17" s="62"/>
      <c r="E17" s="63"/>
      <c r="F17" s="116"/>
      <c r="J17" s="376"/>
      <c r="K17" s="377" t="s">
        <v>989</v>
      </c>
      <c r="L17" s="226"/>
      <c r="M17" s="378">
        <v>40000</v>
      </c>
      <c r="N17" s="378">
        <f t="shared" si="0"/>
        <v>229000</v>
      </c>
      <c r="O17" s="376" t="s">
        <v>396</v>
      </c>
    </row>
    <row r="18" spans="1:15" ht="45" x14ac:dyDescent="0.3">
      <c r="A18" s="105"/>
      <c r="B18" s="115"/>
      <c r="C18" s="8"/>
      <c r="D18" s="62"/>
      <c r="E18" s="63"/>
      <c r="F18" s="116"/>
      <c r="J18" s="376"/>
      <c r="K18" s="377" t="s">
        <v>991</v>
      </c>
      <c r="L18" s="226"/>
      <c r="M18" s="378">
        <v>80000</v>
      </c>
      <c r="N18" s="378">
        <f t="shared" si="0"/>
        <v>309000</v>
      </c>
      <c r="O18" s="376" t="s">
        <v>992</v>
      </c>
    </row>
    <row r="19" spans="1:15" ht="30" x14ac:dyDescent="0.3">
      <c r="A19" s="105"/>
      <c r="B19" s="115"/>
      <c r="C19" s="8"/>
      <c r="D19" s="62"/>
      <c r="E19" s="63"/>
      <c r="F19" s="116"/>
      <c r="J19" s="379">
        <v>42950</v>
      </c>
      <c r="K19" s="377" t="s">
        <v>1011</v>
      </c>
      <c r="L19" s="378">
        <v>50000</v>
      </c>
      <c r="M19" s="378"/>
      <c r="N19" s="378">
        <f t="shared" si="0"/>
        <v>259000</v>
      </c>
      <c r="O19" s="376"/>
    </row>
    <row r="20" spans="1:15" ht="16.5" x14ac:dyDescent="0.3">
      <c r="A20" s="105"/>
      <c r="B20" s="115"/>
      <c r="C20" s="8"/>
      <c r="D20" s="62"/>
      <c r="E20" s="63"/>
      <c r="F20" s="116"/>
      <c r="J20" s="379">
        <v>42950</v>
      </c>
      <c r="K20" s="377" t="s">
        <v>1010</v>
      </c>
      <c r="L20" s="378">
        <f>258867-50000</f>
        <v>208867</v>
      </c>
      <c r="M20" s="378"/>
      <c r="N20" s="378">
        <f t="shared" si="0"/>
        <v>50133</v>
      </c>
      <c r="O20" s="376"/>
    </row>
    <row r="21" spans="1:15" ht="30" x14ac:dyDescent="0.3">
      <c r="A21" s="105"/>
      <c r="B21" s="115"/>
      <c r="C21" s="8"/>
      <c r="D21" s="62"/>
      <c r="E21" s="63"/>
      <c r="F21" s="116"/>
      <c r="J21" s="379">
        <v>42969</v>
      </c>
      <c r="K21" s="377" t="s">
        <v>1024</v>
      </c>
      <c r="L21" s="378">
        <v>10000</v>
      </c>
      <c r="M21" s="378"/>
      <c r="N21" s="378">
        <f t="shared" si="0"/>
        <v>40133</v>
      </c>
      <c r="O21" s="376"/>
    </row>
    <row r="22" spans="1:15" ht="16.5" x14ac:dyDescent="0.3">
      <c r="A22" s="105"/>
      <c r="B22" s="115"/>
      <c r="C22" s="8"/>
      <c r="D22" s="62"/>
      <c r="E22" s="63"/>
      <c r="F22" s="116"/>
      <c r="J22" s="376"/>
      <c r="K22" s="377"/>
      <c r="L22" s="378"/>
      <c r="M22" s="378"/>
      <c r="N22" s="378"/>
      <c r="O22" s="376"/>
    </row>
    <row r="23" spans="1:15" ht="16.5" x14ac:dyDescent="0.3">
      <c r="A23" s="108"/>
      <c r="B23" s="108"/>
      <c r="C23" s="108"/>
      <c r="D23" s="86" t="s">
        <v>62</v>
      </c>
      <c r="E23" s="109">
        <f>SUM(E2:E22)</f>
        <v>235000</v>
      </c>
      <c r="F23" s="314"/>
      <c r="I23" s="293" t="s">
        <v>672</v>
      </c>
      <c r="J23" s="376"/>
      <c r="K23" s="377"/>
      <c r="L23" s="378"/>
      <c r="M23" s="378"/>
      <c r="N23" s="378"/>
      <c r="O23" s="376"/>
    </row>
    <row r="24" spans="1:15" x14ac:dyDescent="0.25">
      <c r="J24" s="376"/>
      <c r="K24" s="377"/>
      <c r="L24" s="378"/>
      <c r="M24" s="378"/>
      <c r="N24" s="378"/>
      <c r="O24" s="376"/>
    </row>
    <row r="25" spans="1:15" x14ac:dyDescent="0.25">
      <c r="A25" s="390" t="s">
        <v>859</v>
      </c>
      <c r="B25" s="390"/>
      <c r="C25" s="390"/>
      <c r="D25" s="390"/>
      <c r="E25" s="390"/>
      <c r="F25" s="390"/>
      <c r="J25" s="376"/>
      <c r="K25" s="377"/>
      <c r="L25" s="378"/>
      <c r="M25" s="378"/>
      <c r="N25" s="378"/>
      <c r="O25" s="376"/>
    </row>
    <row r="26" spans="1:15" ht="16.5" x14ac:dyDescent="0.3">
      <c r="A26" s="105">
        <v>1</v>
      </c>
      <c r="B26" s="315">
        <v>42447</v>
      </c>
      <c r="C26" s="8" t="s">
        <v>764</v>
      </c>
      <c r="D26" s="62" t="s">
        <v>860</v>
      </c>
      <c r="E26" s="63">
        <v>10000</v>
      </c>
      <c r="F26" s="324" t="s">
        <v>427</v>
      </c>
      <c r="J26" s="376"/>
      <c r="K26" s="377"/>
      <c r="L26" s="378"/>
      <c r="M26" s="378"/>
      <c r="N26" s="378"/>
      <c r="O26" s="376"/>
    </row>
    <row r="27" spans="1:15" ht="16.5" x14ac:dyDescent="0.3">
      <c r="A27" s="105">
        <v>2</v>
      </c>
      <c r="B27" s="315">
        <v>42824</v>
      </c>
      <c r="C27" s="8" t="s">
        <v>764</v>
      </c>
      <c r="D27" s="62" t="s">
        <v>860</v>
      </c>
      <c r="E27" s="63">
        <v>15000</v>
      </c>
      <c r="F27" s="116" t="s">
        <v>48</v>
      </c>
      <c r="J27" s="376"/>
      <c r="K27" s="377"/>
      <c r="L27" s="378"/>
      <c r="M27" s="378"/>
      <c r="N27" s="378"/>
      <c r="O27" s="376"/>
    </row>
    <row r="28" spans="1:15" ht="16.5" x14ac:dyDescent="0.3">
      <c r="A28" s="105">
        <v>3</v>
      </c>
      <c r="B28" s="315">
        <v>42835</v>
      </c>
      <c r="C28" s="8" t="s">
        <v>764</v>
      </c>
      <c r="D28" s="62" t="s">
        <v>860</v>
      </c>
      <c r="E28" s="63">
        <v>15000</v>
      </c>
      <c r="F28" s="116" t="s">
        <v>48</v>
      </c>
      <c r="J28" s="376"/>
      <c r="K28" s="377"/>
      <c r="L28" s="378"/>
      <c r="M28" s="378"/>
      <c r="N28" s="378"/>
      <c r="O28" s="376"/>
    </row>
    <row r="29" spans="1:15" ht="16.5" x14ac:dyDescent="0.3">
      <c r="A29" s="105">
        <v>4</v>
      </c>
      <c r="B29" s="315">
        <v>42842</v>
      </c>
      <c r="C29" s="8" t="s">
        <v>764</v>
      </c>
      <c r="D29" s="62" t="s">
        <v>860</v>
      </c>
      <c r="E29" s="63">
        <v>10000</v>
      </c>
      <c r="F29" s="116" t="s">
        <v>48</v>
      </c>
      <c r="J29" s="376"/>
      <c r="K29" s="377"/>
      <c r="L29" s="378"/>
      <c r="M29" s="378"/>
      <c r="N29" s="378"/>
      <c r="O29" s="376"/>
    </row>
    <row r="30" spans="1:15" ht="16.5" x14ac:dyDescent="0.3">
      <c r="A30" s="105">
        <v>5</v>
      </c>
      <c r="B30" s="315">
        <v>42874</v>
      </c>
      <c r="C30" s="8" t="s">
        <v>764</v>
      </c>
      <c r="D30" s="62" t="s">
        <v>860</v>
      </c>
      <c r="E30" s="63">
        <v>10000</v>
      </c>
      <c r="F30" s="116" t="s">
        <v>427</v>
      </c>
    </row>
    <row r="31" spans="1:15" ht="16.5" x14ac:dyDescent="0.3">
      <c r="A31" s="105">
        <v>6</v>
      </c>
      <c r="B31" s="315">
        <v>42908</v>
      </c>
      <c r="C31" s="8" t="s">
        <v>764</v>
      </c>
      <c r="D31" s="62" t="s">
        <v>860</v>
      </c>
      <c r="E31" s="63">
        <v>60000</v>
      </c>
      <c r="F31" s="116" t="s">
        <v>954</v>
      </c>
    </row>
    <row r="32" spans="1:15" ht="16.5" x14ac:dyDescent="0.3">
      <c r="A32" s="105">
        <v>7</v>
      </c>
      <c r="B32" s="315">
        <v>42910</v>
      </c>
      <c r="C32" s="8" t="s">
        <v>764</v>
      </c>
      <c r="D32" s="62" t="s">
        <v>860</v>
      </c>
      <c r="E32" s="63">
        <v>20000</v>
      </c>
      <c r="F32" s="116" t="s">
        <v>396</v>
      </c>
      <c r="K32" t="s">
        <v>969</v>
      </c>
    </row>
    <row r="33" spans="1:15" ht="16.5" x14ac:dyDescent="0.3">
      <c r="A33" s="105">
        <v>6</v>
      </c>
      <c r="B33" s="315">
        <v>42956</v>
      </c>
      <c r="C33" s="8" t="s">
        <v>764</v>
      </c>
      <c r="D33" s="62" t="s">
        <v>860</v>
      </c>
      <c r="E33" s="63">
        <v>20000</v>
      </c>
      <c r="F33" s="116" t="s">
        <v>396</v>
      </c>
      <c r="J33" s="233">
        <v>85000</v>
      </c>
      <c r="K33" t="s">
        <v>971</v>
      </c>
      <c r="M33" t="s">
        <v>980</v>
      </c>
    </row>
    <row r="34" spans="1:15" ht="16.5" x14ac:dyDescent="0.3">
      <c r="A34" s="105">
        <v>8</v>
      </c>
      <c r="B34" s="315">
        <v>42958</v>
      </c>
      <c r="C34" s="8" t="s">
        <v>764</v>
      </c>
      <c r="D34" s="62" t="s">
        <v>860</v>
      </c>
      <c r="E34" s="63">
        <v>65000</v>
      </c>
      <c r="F34" s="116" t="s">
        <v>983</v>
      </c>
      <c r="J34" s="233">
        <v>15000</v>
      </c>
      <c r="K34" t="s">
        <v>970</v>
      </c>
      <c r="M34" t="s">
        <v>978</v>
      </c>
      <c r="N34" t="s">
        <v>981</v>
      </c>
    </row>
    <row r="35" spans="1:15" ht="16.5" x14ac:dyDescent="0.3">
      <c r="A35" s="105">
        <v>9</v>
      </c>
      <c r="B35" s="315">
        <v>42965</v>
      </c>
      <c r="C35" s="8" t="s">
        <v>764</v>
      </c>
      <c r="D35" s="62" t="s">
        <v>860</v>
      </c>
      <c r="E35" s="63">
        <v>100000</v>
      </c>
      <c r="F35" s="116" t="s">
        <v>1028</v>
      </c>
      <c r="J35" s="233">
        <v>9000</v>
      </c>
      <c r="K35" t="s">
        <v>972</v>
      </c>
    </row>
    <row r="36" spans="1:15" ht="16.5" x14ac:dyDescent="0.3">
      <c r="A36" s="105">
        <v>10</v>
      </c>
      <c r="B36" s="315">
        <v>42965</v>
      </c>
      <c r="C36" s="8" t="s">
        <v>764</v>
      </c>
      <c r="D36" s="62" t="s">
        <v>860</v>
      </c>
      <c r="E36" s="63">
        <v>50000</v>
      </c>
      <c r="F36" s="116" t="s">
        <v>1029</v>
      </c>
      <c r="J36" s="233">
        <v>30000</v>
      </c>
      <c r="K36" t="s">
        <v>979</v>
      </c>
      <c r="M36" t="s">
        <v>982</v>
      </c>
      <c r="O36" t="s">
        <v>396</v>
      </c>
    </row>
    <row r="37" spans="1:15" ht="16.5" x14ac:dyDescent="0.3">
      <c r="A37" s="105"/>
      <c r="B37" s="115"/>
      <c r="C37" s="8"/>
      <c r="D37" s="62"/>
      <c r="E37" s="63"/>
      <c r="F37" s="116"/>
      <c r="J37" s="365">
        <v>50000</v>
      </c>
      <c r="K37" s="364"/>
      <c r="L37" s="364"/>
      <c r="M37" t="s">
        <v>987</v>
      </c>
      <c r="O37" t="s">
        <v>396</v>
      </c>
    </row>
    <row r="38" spans="1:15" ht="16.5" x14ac:dyDescent="0.3">
      <c r="A38" s="105"/>
      <c r="B38" s="115"/>
      <c r="C38" s="8"/>
      <c r="D38" s="62"/>
      <c r="E38" s="63"/>
      <c r="F38" s="116"/>
      <c r="J38" s="272"/>
      <c r="M38" t="s">
        <v>988</v>
      </c>
      <c r="O38" t="s">
        <v>396</v>
      </c>
    </row>
    <row r="39" spans="1:15" ht="16.5" x14ac:dyDescent="0.3">
      <c r="A39" s="105"/>
      <c r="B39" s="115"/>
      <c r="C39" s="8"/>
      <c r="D39" s="62"/>
      <c r="E39" s="63"/>
      <c r="F39" s="116"/>
      <c r="J39" s="272">
        <v>40000</v>
      </c>
      <c r="M39" t="s">
        <v>989</v>
      </c>
    </row>
    <row r="40" spans="1:15" ht="16.5" x14ac:dyDescent="0.3">
      <c r="A40" s="108"/>
      <c r="B40" s="108"/>
      <c r="C40" s="108"/>
      <c r="D40" s="86" t="s">
        <v>62</v>
      </c>
      <c r="E40" s="109">
        <f>SUM(E26:E39)</f>
        <v>375000</v>
      </c>
      <c r="F40" s="314"/>
      <c r="J40" s="272">
        <v>80000</v>
      </c>
      <c r="K40" s="418" t="s">
        <v>992</v>
      </c>
      <c r="L40" s="418"/>
      <c r="M40" t="s">
        <v>991</v>
      </c>
    </row>
    <row r="42" spans="1:15" x14ac:dyDescent="0.25">
      <c r="J42" s="110">
        <f>SUM(J33:J41)</f>
        <v>309000</v>
      </c>
    </row>
    <row r="44" spans="1:15" x14ac:dyDescent="0.25">
      <c r="N44" s="233">
        <v>232000</v>
      </c>
    </row>
    <row r="45" spans="1:15" x14ac:dyDescent="0.25">
      <c r="J45" s="233">
        <v>258867</v>
      </c>
      <c r="N45" s="233"/>
    </row>
    <row r="46" spans="1:15" x14ac:dyDescent="0.25">
      <c r="N46" s="233">
        <v>40000</v>
      </c>
    </row>
    <row r="47" spans="1:15" x14ac:dyDescent="0.25">
      <c r="N47" s="233">
        <v>192000</v>
      </c>
    </row>
    <row r="48" spans="1:15" x14ac:dyDescent="0.25">
      <c r="N48" s="233">
        <f>N47+N46</f>
        <v>232000</v>
      </c>
    </row>
    <row r="49" spans="10:12" x14ac:dyDescent="0.25">
      <c r="J49" s="110">
        <f>J42-J45</f>
        <v>50133</v>
      </c>
      <c r="L49" t="s">
        <v>996</v>
      </c>
    </row>
    <row r="53" spans="10:12" x14ac:dyDescent="0.25">
      <c r="J53" s="233">
        <v>50000</v>
      </c>
      <c r="K53" t="s">
        <v>1018</v>
      </c>
    </row>
    <row r="54" spans="10:12" x14ac:dyDescent="0.25">
      <c r="K54" t="s">
        <v>1019</v>
      </c>
    </row>
    <row r="56" spans="10:12" x14ac:dyDescent="0.25">
      <c r="J56" s="233">
        <v>10000</v>
      </c>
      <c r="K56" t="s">
        <v>1023</v>
      </c>
    </row>
  </sheetData>
  <mergeCells count="4">
    <mergeCell ref="A1:F1"/>
    <mergeCell ref="A25:F25"/>
    <mergeCell ref="K40:L40"/>
    <mergeCell ref="J10:O10"/>
  </mergeCells>
  <hyperlinks>
    <hyperlink ref="I23" location="Shehbaz!A1" display="Top"/>
    <hyperlink ref="I2" location="Sheet5!A1" display="Back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sqref="A1:I23"/>
    </sheetView>
  </sheetViews>
  <sheetFormatPr defaultRowHeight="15" x14ac:dyDescent="0.25"/>
  <sheetData>
    <row r="1" spans="1:9" x14ac:dyDescent="0.25">
      <c r="A1" s="390" t="s">
        <v>779</v>
      </c>
      <c r="B1" s="390"/>
      <c r="C1" s="390"/>
      <c r="D1" s="390"/>
      <c r="E1" s="390"/>
      <c r="F1" s="390"/>
    </row>
    <row r="2" spans="1:9" ht="16.5" x14ac:dyDescent="0.3">
      <c r="A2" s="105">
        <v>1</v>
      </c>
      <c r="B2" s="315">
        <v>42753</v>
      </c>
      <c r="C2" s="8" t="s">
        <v>542</v>
      </c>
      <c r="D2" s="62" t="s">
        <v>760</v>
      </c>
      <c r="E2" s="63">
        <v>10000</v>
      </c>
      <c r="F2" s="116" t="s">
        <v>48</v>
      </c>
      <c r="I2" s="293" t="s">
        <v>644</v>
      </c>
    </row>
    <row r="3" spans="1:9" ht="16.5" x14ac:dyDescent="0.3">
      <c r="A3" s="105"/>
      <c r="B3" s="315"/>
      <c r="C3" s="8"/>
      <c r="D3" s="62"/>
      <c r="E3" s="126"/>
      <c r="F3" s="116"/>
    </row>
    <row r="4" spans="1:9" ht="16.5" x14ac:dyDescent="0.3">
      <c r="A4" s="105"/>
      <c r="B4" s="315"/>
      <c r="C4" s="8"/>
      <c r="D4" s="62"/>
      <c r="E4" s="126"/>
      <c r="F4" s="116"/>
    </row>
    <row r="5" spans="1:9" ht="16.5" x14ac:dyDescent="0.3">
      <c r="A5" s="105"/>
      <c r="B5" s="315"/>
      <c r="C5" s="8"/>
      <c r="D5" s="62"/>
      <c r="E5" s="63"/>
      <c r="F5" s="116"/>
    </row>
    <row r="6" spans="1:9" ht="16.5" x14ac:dyDescent="0.3">
      <c r="A6" s="105"/>
      <c r="B6" s="115"/>
      <c r="C6" s="8"/>
      <c r="D6" s="62"/>
      <c r="E6" s="63"/>
      <c r="F6" s="116"/>
    </row>
    <row r="7" spans="1:9" ht="16.5" x14ac:dyDescent="0.3">
      <c r="A7" s="105"/>
      <c r="B7" s="115"/>
      <c r="C7" s="8"/>
      <c r="D7" s="62"/>
      <c r="E7" s="63"/>
      <c r="F7" s="116"/>
    </row>
    <row r="8" spans="1:9" ht="16.5" x14ac:dyDescent="0.3">
      <c r="A8" s="105"/>
      <c r="B8" s="115"/>
      <c r="C8" s="8"/>
      <c r="D8" s="62"/>
      <c r="E8" s="63"/>
      <c r="F8" s="116"/>
    </row>
    <row r="9" spans="1:9" ht="16.5" x14ac:dyDescent="0.3">
      <c r="A9" s="105"/>
      <c r="B9" s="115"/>
      <c r="C9" s="8"/>
      <c r="D9" s="62"/>
      <c r="E9" s="63"/>
      <c r="F9" s="116"/>
    </row>
    <row r="10" spans="1:9" ht="16.5" x14ac:dyDescent="0.3">
      <c r="A10" s="105"/>
      <c r="B10" s="115"/>
      <c r="C10" s="8"/>
      <c r="D10" s="62"/>
      <c r="E10" s="63"/>
      <c r="F10" s="116"/>
    </row>
    <row r="11" spans="1:9" ht="16.5" x14ac:dyDescent="0.3">
      <c r="A11" s="105"/>
      <c r="B11" s="115"/>
      <c r="C11" s="8"/>
      <c r="D11" s="62"/>
      <c r="E11" s="63"/>
      <c r="F11" s="116"/>
    </row>
    <row r="12" spans="1:9" ht="16.5" x14ac:dyDescent="0.3">
      <c r="A12" s="105"/>
      <c r="B12" s="115"/>
      <c r="C12" s="8"/>
      <c r="D12" s="62"/>
      <c r="E12" s="63"/>
      <c r="F12" s="116"/>
    </row>
    <row r="13" spans="1:9" ht="16.5" x14ac:dyDescent="0.3">
      <c r="A13" s="105"/>
      <c r="B13" s="115"/>
      <c r="C13" s="8"/>
      <c r="D13" s="62"/>
      <c r="E13" s="63"/>
      <c r="F13" s="116"/>
    </row>
    <row r="14" spans="1:9" ht="16.5" x14ac:dyDescent="0.3">
      <c r="A14" s="105"/>
      <c r="B14" s="115"/>
      <c r="C14" s="8"/>
      <c r="D14" s="62"/>
      <c r="E14" s="63"/>
      <c r="F14" s="116"/>
    </row>
    <row r="15" spans="1:9" ht="16.5" x14ac:dyDescent="0.3">
      <c r="A15" s="105"/>
      <c r="B15" s="115"/>
      <c r="C15" s="8"/>
      <c r="D15" s="62"/>
      <c r="E15" s="63"/>
      <c r="F15" s="116"/>
    </row>
    <row r="16" spans="1:9" ht="16.5" x14ac:dyDescent="0.3">
      <c r="A16" s="105"/>
      <c r="B16" s="115"/>
      <c r="C16" s="8"/>
      <c r="D16" s="62"/>
      <c r="E16" s="63"/>
      <c r="F16" s="116"/>
    </row>
    <row r="17" spans="1:9" ht="16.5" x14ac:dyDescent="0.3">
      <c r="A17" s="105"/>
      <c r="B17" s="315"/>
      <c r="C17" s="8"/>
      <c r="D17" s="62"/>
      <c r="E17" s="63"/>
      <c r="F17" s="116"/>
    </row>
    <row r="18" spans="1:9" ht="16.5" x14ac:dyDescent="0.3">
      <c r="A18" s="105"/>
      <c r="B18" s="115"/>
      <c r="C18" s="8"/>
      <c r="D18" s="62"/>
      <c r="E18" s="63"/>
      <c r="F18" s="116"/>
    </row>
    <row r="19" spans="1:9" ht="16.5" x14ac:dyDescent="0.3">
      <c r="A19" s="105"/>
      <c r="B19" s="115"/>
      <c r="C19" s="8"/>
      <c r="D19" s="62"/>
      <c r="E19" s="63"/>
      <c r="F19" s="116"/>
    </row>
    <row r="20" spans="1:9" ht="16.5" x14ac:dyDescent="0.3">
      <c r="A20" s="105"/>
      <c r="B20" s="115"/>
      <c r="C20" s="8"/>
      <c r="D20" s="62"/>
      <c r="E20" s="63"/>
      <c r="F20" s="116"/>
    </row>
    <row r="21" spans="1:9" ht="16.5" x14ac:dyDescent="0.3">
      <c r="A21" s="105"/>
      <c r="B21" s="115"/>
      <c r="C21" s="8"/>
      <c r="D21" s="62"/>
      <c r="E21" s="63"/>
      <c r="F21" s="116"/>
    </row>
    <row r="22" spans="1:9" ht="16.5" x14ac:dyDescent="0.3">
      <c r="A22" s="105"/>
      <c r="B22" s="115"/>
      <c r="C22" s="8"/>
      <c r="D22" s="62"/>
      <c r="E22" s="63"/>
      <c r="F22" s="116"/>
    </row>
    <row r="23" spans="1:9" ht="16.5" x14ac:dyDescent="0.3">
      <c r="A23" s="108"/>
      <c r="B23" s="108"/>
      <c r="C23" s="108"/>
      <c r="D23" s="86" t="s">
        <v>62</v>
      </c>
      <c r="E23" s="109">
        <f>SUM(E2:E22)</f>
        <v>10000</v>
      </c>
      <c r="F23" s="314"/>
      <c r="I23" s="293" t="s">
        <v>672</v>
      </c>
    </row>
  </sheetData>
  <mergeCells count="1">
    <mergeCell ref="A1:F1"/>
  </mergeCells>
  <hyperlinks>
    <hyperlink ref="I23" location="Shehbaz!A1" display="Top"/>
    <hyperlink ref="I2" location="Sheet5!A1" display="Back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I15" sqref="I2:I15"/>
    </sheetView>
  </sheetViews>
  <sheetFormatPr defaultRowHeight="15" x14ac:dyDescent="0.25"/>
  <cols>
    <col min="2" max="2" width="11.5703125" customWidth="1"/>
  </cols>
  <sheetData>
    <row r="1" spans="1:11" x14ac:dyDescent="0.25">
      <c r="A1" s="390" t="s">
        <v>810</v>
      </c>
      <c r="B1" s="390"/>
      <c r="C1" s="390"/>
      <c r="D1" s="390"/>
      <c r="E1" s="390"/>
      <c r="F1" s="390"/>
    </row>
    <row r="2" spans="1:11" ht="18.75" x14ac:dyDescent="0.3">
      <c r="A2" s="105">
        <v>1</v>
      </c>
      <c r="B2" s="327">
        <v>42791</v>
      </c>
      <c r="C2" s="8" t="s">
        <v>809</v>
      </c>
      <c r="D2" s="62" t="s">
        <v>760</v>
      </c>
      <c r="E2" s="63">
        <v>24000</v>
      </c>
      <c r="F2" s="116" t="s">
        <v>48</v>
      </c>
      <c r="I2" s="293" t="s">
        <v>644</v>
      </c>
      <c r="K2" s="328" t="s">
        <v>811</v>
      </c>
    </row>
    <row r="3" spans="1:11" ht="16.5" x14ac:dyDescent="0.3">
      <c r="A3" s="105">
        <v>2</v>
      </c>
      <c r="B3" s="327">
        <v>42798</v>
      </c>
      <c r="C3" s="8" t="s">
        <v>809</v>
      </c>
      <c r="D3" s="62" t="s">
        <v>760</v>
      </c>
      <c r="E3" s="126">
        <v>16000</v>
      </c>
      <c r="F3" s="116" t="s">
        <v>48</v>
      </c>
    </row>
    <row r="4" spans="1:11" ht="16.5" x14ac:dyDescent="0.3">
      <c r="A4" s="105">
        <v>3</v>
      </c>
      <c r="B4" s="327">
        <v>42804</v>
      </c>
      <c r="C4" s="8" t="s">
        <v>809</v>
      </c>
      <c r="D4" s="62" t="s">
        <v>760</v>
      </c>
      <c r="E4" s="126">
        <v>20000</v>
      </c>
      <c r="F4" s="116" t="s">
        <v>48</v>
      </c>
    </row>
    <row r="5" spans="1:11" ht="16.5" x14ac:dyDescent="0.3">
      <c r="A5" s="105">
        <v>4</v>
      </c>
      <c r="B5" s="327">
        <v>42810</v>
      </c>
      <c r="C5" s="8" t="s">
        <v>809</v>
      </c>
      <c r="D5" s="62" t="s">
        <v>760</v>
      </c>
      <c r="E5" s="126">
        <v>20000</v>
      </c>
      <c r="F5" s="116" t="s">
        <v>48</v>
      </c>
    </row>
    <row r="6" spans="1:11" ht="16.5" x14ac:dyDescent="0.3">
      <c r="A6" s="105"/>
      <c r="B6" s="115"/>
      <c r="C6" s="8"/>
      <c r="D6" s="62"/>
      <c r="E6" s="63"/>
      <c r="F6" s="116"/>
    </row>
    <row r="7" spans="1:11" ht="16.5" x14ac:dyDescent="0.3">
      <c r="A7" s="105"/>
      <c r="B7" s="115"/>
      <c r="C7" s="8"/>
      <c r="D7" s="62"/>
      <c r="E7" s="63"/>
      <c r="F7" s="116"/>
    </row>
    <row r="8" spans="1:11" ht="16.5" x14ac:dyDescent="0.3">
      <c r="A8" s="105"/>
      <c r="B8" s="115"/>
      <c r="C8" s="8"/>
      <c r="D8" s="62"/>
      <c r="E8" s="63"/>
      <c r="F8" s="116"/>
    </row>
    <row r="9" spans="1:11" ht="16.5" x14ac:dyDescent="0.3">
      <c r="A9" s="105"/>
      <c r="B9" s="315"/>
      <c r="C9" s="8"/>
      <c r="D9" s="62"/>
      <c r="E9" s="63"/>
      <c r="F9" s="116"/>
    </row>
    <row r="10" spans="1:11" ht="16.5" x14ac:dyDescent="0.3">
      <c r="A10" s="105"/>
      <c r="B10" s="115"/>
      <c r="C10" s="8"/>
      <c r="D10" s="62"/>
      <c r="E10" s="63"/>
      <c r="F10" s="116"/>
    </row>
    <row r="11" spans="1:11" ht="16.5" x14ac:dyDescent="0.3">
      <c r="A11" s="105"/>
      <c r="B11" s="115"/>
      <c r="C11" s="8"/>
      <c r="D11" s="62"/>
      <c r="E11" s="63"/>
      <c r="F11" s="116"/>
    </row>
    <row r="12" spans="1:11" ht="16.5" x14ac:dyDescent="0.3">
      <c r="A12" s="105"/>
      <c r="B12" s="115"/>
      <c r="C12" s="8"/>
      <c r="D12" s="62"/>
      <c r="E12" s="63"/>
      <c r="F12" s="116"/>
    </row>
    <row r="13" spans="1:11" ht="16.5" x14ac:dyDescent="0.3">
      <c r="A13" s="105"/>
      <c r="B13" s="115"/>
      <c r="C13" s="8"/>
      <c r="D13" s="62"/>
      <c r="E13" s="63"/>
      <c r="F13" s="116"/>
    </row>
    <row r="14" spans="1:11" ht="16.5" x14ac:dyDescent="0.3">
      <c r="A14" s="105"/>
      <c r="B14" s="115"/>
      <c r="C14" s="8"/>
      <c r="D14" s="62"/>
      <c r="E14" s="63"/>
      <c r="F14" s="116"/>
    </row>
    <row r="15" spans="1:11" ht="16.5" x14ac:dyDescent="0.3">
      <c r="A15" s="108"/>
      <c r="B15" s="108"/>
      <c r="C15" s="108"/>
      <c r="D15" s="86" t="s">
        <v>62</v>
      </c>
      <c r="E15" s="109">
        <f>SUM(E2:E14)</f>
        <v>80000</v>
      </c>
      <c r="F15" s="314"/>
      <c r="I15" s="293" t="s">
        <v>672</v>
      </c>
    </row>
  </sheetData>
  <mergeCells count="1">
    <mergeCell ref="A1:F1"/>
  </mergeCells>
  <hyperlinks>
    <hyperlink ref="I15" location="Shehbaz!A1" display="Top"/>
    <hyperlink ref="I2" location="Sheet5!A1" display="Back"/>
  </hyperlink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2" sqref="I2"/>
    </sheetView>
  </sheetViews>
  <sheetFormatPr defaultRowHeight="15" x14ac:dyDescent="0.25"/>
  <cols>
    <col min="2" max="2" width="11.5703125" customWidth="1"/>
    <col min="4" max="4" width="13.85546875" customWidth="1"/>
    <col min="5" max="5" width="11.5703125" customWidth="1"/>
  </cols>
  <sheetData>
    <row r="1" spans="1:9" x14ac:dyDescent="0.25">
      <c r="A1" s="390" t="s">
        <v>814</v>
      </c>
      <c r="B1" s="390"/>
      <c r="C1" s="390"/>
      <c r="D1" s="390"/>
      <c r="E1" s="390"/>
      <c r="F1" s="390"/>
    </row>
    <row r="2" spans="1:9" ht="16.5" x14ac:dyDescent="0.3">
      <c r="A2" s="105">
        <v>1</v>
      </c>
      <c r="B2" s="327">
        <v>42791</v>
      </c>
      <c r="C2" s="8" t="s">
        <v>815</v>
      </c>
      <c r="D2" s="62" t="s">
        <v>816</v>
      </c>
      <c r="E2" s="63">
        <v>2000</v>
      </c>
      <c r="F2" s="128" t="s">
        <v>766</v>
      </c>
      <c r="I2" s="293" t="s">
        <v>644</v>
      </c>
    </row>
    <row r="3" spans="1:9" ht="16.5" x14ac:dyDescent="0.3">
      <c r="A3" s="105">
        <v>2</v>
      </c>
      <c r="B3" s="327">
        <v>42797</v>
      </c>
      <c r="C3" s="8" t="s">
        <v>815</v>
      </c>
      <c r="D3" s="62" t="s">
        <v>816</v>
      </c>
      <c r="E3" s="63">
        <v>2000</v>
      </c>
      <c r="F3" s="128" t="s">
        <v>766</v>
      </c>
    </row>
    <row r="4" spans="1:9" ht="16.5" x14ac:dyDescent="0.3">
      <c r="A4" s="105">
        <v>3</v>
      </c>
      <c r="B4" s="327">
        <v>42837</v>
      </c>
      <c r="C4" s="8" t="s">
        <v>815</v>
      </c>
      <c r="D4" s="62" t="s">
        <v>816</v>
      </c>
      <c r="E4" s="126">
        <v>7000</v>
      </c>
      <c r="F4" s="128" t="s">
        <v>766</v>
      </c>
    </row>
    <row r="5" spans="1:9" ht="16.5" x14ac:dyDescent="0.3">
      <c r="A5" s="105"/>
      <c r="B5" s="315"/>
      <c r="C5" s="8"/>
      <c r="D5" s="62"/>
      <c r="E5" s="63"/>
      <c r="F5" s="116"/>
    </row>
    <row r="6" spans="1:9" ht="16.5" x14ac:dyDescent="0.3">
      <c r="A6" s="105"/>
      <c r="B6" s="115"/>
      <c r="C6" s="8"/>
      <c r="D6" s="62"/>
      <c r="E6" s="63"/>
      <c r="F6" s="116"/>
    </row>
    <row r="7" spans="1:9" ht="16.5" x14ac:dyDescent="0.3">
      <c r="A7" s="105"/>
      <c r="B7" s="115"/>
      <c r="C7" s="8"/>
      <c r="D7" s="62"/>
      <c r="E7" s="63"/>
      <c r="F7" s="116"/>
    </row>
    <row r="8" spans="1:9" ht="16.5" x14ac:dyDescent="0.3">
      <c r="A8" s="105"/>
      <c r="B8" s="115"/>
      <c r="C8" s="8"/>
      <c r="D8" s="62"/>
      <c r="E8" s="63"/>
      <c r="F8" s="116"/>
    </row>
    <row r="9" spans="1:9" ht="16.5" x14ac:dyDescent="0.3">
      <c r="A9" s="105"/>
      <c r="B9" s="315"/>
      <c r="C9" s="8"/>
      <c r="D9" s="62"/>
      <c r="E9" s="63"/>
      <c r="F9" s="116"/>
    </row>
    <row r="10" spans="1:9" ht="16.5" x14ac:dyDescent="0.3">
      <c r="A10" s="105"/>
      <c r="B10" s="115"/>
      <c r="C10" s="8"/>
      <c r="D10" s="62"/>
      <c r="E10" s="63"/>
      <c r="F10" s="116"/>
    </row>
    <row r="11" spans="1:9" ht="16.5" x14ac:dyDescent="0.3">
      <c r="A11" s="105"/>
      <c r="B11" s="115"/>
      <c r="C11" s="8"/>
      <c r="D11" s="62"/>
      <c r="E11" s="63"/>
      <c r="F11" s="116"/>
    </row>
    <row r="12" spans="1:9" ht="16.5" x14ac:dyDescent="0.3">
      <c r="A12" s="105"/>
      <c r="B12" s="115"/>
      <c r="C12" s="8"/>
      <c r="D12" s="62"/>
      <c r="E12" s="63"/>
      <c r="F12" s="116"/>
    </row>
    <row r="13" spans="1:9" ht="16.5" x14ac:dyDescent="0.3">
      <c r="A13" s="105"/>
      <c r="B13" s="115"/>
      <c r="C13" s="8"/>
      <c r="D13" s="62"/>
      <c r="E13" s="63"/>
      <c r="F13" s="116"/>
    </row>
    <row r="14" spans="1:9" ht="16.5" x14ac:dyDescent="0.3">
      <c r="A14" s="105"/>
      <c r="B14" s="115"/>
      <c r="C14" s="8"/>
      <c r="D14" s="62"/>
      <c r="E14" s="63"/>
      <c r="F14" s="116"/>
    </row>
    <row r="15" spans="1:9" ht="16.5" x14ac:dyDescent="0.3">
      <c r="A15" s="108"/>
      <c r="B15" s="108"/>
      <c r="C15" s="108"/>
      <c r="D15" s="86" t="s">
        <v>62</v>
      </c>
      <c r="E15" s="109">
        <f>SUM(E2:E14)</f>
        <v>11000</v>
      </c>
      <c r="F15" s="314"/>
      <c r="I15" s="293" t="s">
        <v>672</v>
      </c>
    </row>
  </sheetData>
  <mergeCells count="1">
    <mergeCell ref="A1:F1"/>
  </mergeCells>
  <hyperlinks>
    <hyperlink ref="I15" location="Shehbaz!A1" display="Top"/>
    <hyperlink ref="I2" location="Sheet5!A1" display="Back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H2" sqref="H2"/>
    </sheetView>
  </sheetViews>
  <sheetFormatPr defaultRowHeight="15" x14ac:dyDescent="0.25"/>
  <cols>
    <col min="2" max="2" width="13.5703125" customWidth="1"/>
  </cols>
  <sheetData>
    <row r="1" spans="1:8" x14ac:dyDescent="0.25">
      <c r="A1" s="390" t="s">
        <v>825</v>
      </c>
      <c r="B1" s="390"/>
      <c r="C1" s="390"/>
      <c r="D1" s="390"/>
      <c r="E1" s="390"/>
    </row>
    <row r="2" spans="1:8" ht="16.5" x14ac:dyDescent="0.3">
      <c r="A2" s="105">
        <v>1</v>
      </c>
      <c r="B2" s="327">
        <v>42789</v>
      </c>
      <c r="C2" s="62" t="s">
        <v>826</v>
      </c>
      <c r="D2" s="63">
        <v>50000</v>
      </c>
      <c r="E2" s="116" t="s">
        <v>827</v>
      </c>
      <c r="H2" s="293" t="s">
        <v>644</v>
      </c>
    </row>
    <row r="3" spans="1:8" ht="16.5" x14ac:dyDescent="0.3">
      <c r="A3" s="105">
        <v>2</v>
      </c>
      <c r="B3" s="327">
        <v>42803</v>
      </c>
      <c r="C3" s="62" t="s">
        <v>826</v>
      </c>
      <c r="D3" s="126">
        <v>35000</v>
      </c>
      <c r="E3" s="116" t="s">
        <v>827</v>
      </c>
    </row>
    <row r="4" spans="1:8" ht="16.5" x14ac:dyDescent="0.3">
      <c r="A4" s="105"/>
      <c r="B4" s="315"/>
      <c r="C4" s="62"/>
      <c r="D4" s="126"/>
      <c r="E4" s="116"/>
    </row>
    <row r="5" spans="1:8" ht="16.5" x14ac:dyDescent="0.3">
      <c r="A5" s="105"/>
      <c r="B5" s="315"/>
      <c r="C5" s="62"/>
      <c r="D5" s="63"/>
      <c r="E5" s="116"/>
    </row>
    <row r="6" spans="1:8" ht="16.5" x14ac:dyDescent="0.3">
      <c r="A6" s="105"/>
      <c r="B6" s="115"/>
      <c r="C6" s="62"/>
      <c r="D6" s="63"/>
      <c r="E6" s="116"/>
    </row>
    <row r="7" spans="1:8" ht="16.5" x14ac:dyDescent="0.3">
      <c r="A7" s="105"/>
      <c r="B7" s="115"/>
      <c r="C7" s="62"/>
      <c r="D7" s="63"/>
      <c r="E7" s="116"/>
    </row>
    <row r="8" spans="1:8" ht="16.5" x14ac:dyDescent="0.3">
      <c r="A8" s="105"/>
      <c r="B8" s="115"/>
      <c r="C8" s="62"/>
      <c r="D8" s="63"/>
      <c r="E8" s="116"/>
    </row>
    <row r="9" spans="1:8" ht="16.5" x14ac:dyDescent="0.3">
      <c r="A9" s="105"/>
      <c r="B9" s="315"/>
      <c r="C9" s="62"/>
      <c r="D9" s="63"/>
      <c r="E9" s="116"/>
    </row>
    <row r="10" spans="1:8" ht="16.5" x14ac:dyDescent="0.3">
      <c r="A10" s="105"/>
      <c r="B10" s="115"/>
      <c r="C10" s="62"/>
      <c r="D10" s="63"/>
      <c r="E10" s="116"/>
    </row>
    <row r="11" spans="1:8" ht="16.5" x14ac:dyDescent="0.3">
      <c r="A11" s="105"/>
      <c r="B11" s="115"/>
      <c r="C11" s="62"/>
      <c r="D11" s="63"/>
      <c r="E11" s="116"/>
    </row>
    <row r="12" spans="1:8" ht="16.5" x14ac:dyDescent="0.3">
      <c r="A12" s="105"/>
      <c r="B12" s="115"/>
      <c r="C12" s="62"/>
      <c r="D12" s="63"/>
      <c r="E12" s="116"/>
    </row>
    <row r="13" spans="1:8" ht="16.5" x14ac:dyDescent="0.3">
      <c r="A13" s="105"/>
      <c r="B13" s="115"/>
      <c r="C13" s="62"/>
      <c r="D13" s="63"/>
      <c r="E13" s="116"/>
    </row>
    <row r="14" spans="1:8" ht="16.5" x14ac:dyDescent="0.3">
      <c r="A14" s="105"/>
      <c r="B14" s="115"/>
      <c r="C14" s="62"/>
      <c r="D14" s="63"/>
      <c r="E14" s="116"/>
    </row>
    <row r="15" spans="1:8" ht="16.5" x14ac:dyDescent="0.3">
      <c r="A15" s="108"/>
      <c r="B15" s="108"/>
      <c r="C15" s="86" t="s">
        <v>62</v>
      </c>
      <c r="D15" s="109">
        <f>SUM(D2:D14)</f>
        <v>85000</v>
      </c>
      <c r="E15" s="314"/>
      <c r="H15" s="293" t="s">
        <v>672</v>
      </c>
    </row>
  </sheetData>
  <mergeCells count="1">
    <mergeCell ref="A1:E1"/>
  </mergeCells>
  <hyperlinks>
    <hyperlink ref="H15" location="Shehbaz!A1" display="Top"/>
    <hyperlink ref="H2" location="Sheet5!A1" display="Back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H2" sqref="H2"/>
    </sheetView>
  </sheetViews>
  <sheetFormatPr defaultRowHeight="15" x14ac:dyDescent="0.25"/>
  <cols>
    <col min="2" max="2" width="13.5703125" customWidth="1"/>
    <col min="3" max="3" width="17.42578125" customWidth="1"/>
  </cols>
  <sheetData>
    <row r="1" spans="1:8" x14ac:dyDescent="0.25">
      <c r="A1" s="390" t="s">
        <v>846</v>
      </c>
      <c r="B1" s="390"/>
      <c r="C1" s="390"/>
      <c r="D1" s="390"/>
      <c r="E1" s="390"/>
    </row>
    <row r="2" spans="1:8" ht="16.5" x14ac:dyDescent="0.3">
      <c r="A2" s="105">
        <v>1</v>
      </c>
      <c r="B2" s="327">
        <v>42817</v>
      </c>
      <c r="C2" s="62" t="s">
        <v>847</v>
      </c>
      <c r="D2" s="63">
        <v>30000</v>
      </c>
      <c r="E2" s="116" t="s">
        <v>427</v>
      </c>
      <c r="H2" s="293" t="s">
        <v>644</v>
      </c>
    </row>
    <row r="3" spans="1:8" ht="16.5" x14ac:dyDescent="0.3">
      <c r="A3" s="105">
        <v>2</v>
      </c>
      <c r="B3" s="327">
        <v>42832</v>
      </c>
      <c r="C3" s="62" t="s">
        <v>847</v>
      </c>
      <c r="D3" s="126">
        <v>10000</v>
      </c>
      <c r="E3" s="116" t="s">
        <v>48</v>
      </c>
    </row>
    <row r="4" spans="1:8" ht="16.5" x14ac:dyDescent="0.3">
      <c r="A4" s="105"/>
      <c r="B4" s="315"/>
      <c r="C4" s="62"/>
      <c r="D4" s="126"/>
      <c r="E4" s="116"/>
    </row>
    <row r="5" spans="1:8" ht="16.5" x14ac:dyDescent="0.3">
      <c r="A5" s="105"/>
      <c r="B5" s="315"/>
      <c r="C5" s="62"/>
      <c r="D5" s="63"/>
      <c r="E5" s="116"/>
    </row>
    <row r="6" spans="1:8" ht="16.5" x14ac:dyDescent="0.3">
      <c r="A6" s="105"/>
      <c r="B6" s="115"/>
      <c r="C6" s="62"/>
      <c r="D6" s="63"/>
      <c r="E6" s="116"/>
    </row>
    <row r="7" spans="1:8" ht="16.5" x14ac:dyDescent="0.3">
      <c r="A7" s="105"/>
      <c r="B7" s="115"/>
      <c r="C7" s="62"/>
      <c r="D7" s="63"/>
      <c r="E7" s="116"/>
    </row>
    <row r="8" spans="1:8" ht="16.5" x14ac:dyDescent="0.3">
      <c r="A8" s="105"/>
      <c r="B8" s="115"/>
      <c r="C8" s="62"/>
      <c r="D8" s="63"/>
      <c r="E8" s="116"/>
    </row>
    <row r="9" spans="1:8" ht="16.5" x14ac:dyDescent="0.3">
      <c r="A9" s="105"/>
      <c r="B9" s="315"/>
      <c r="C9" s="62"/>
      <c r="D9" s="63"/>
      <c r="E9" s="116"/>
    </row>
    <row r="10" spans="1:8" ht="16.5" x14ac:dyDescent="0.3">
      <c r="A10" s="105"/>
      <c r="B10" s="115"/>
      <c r="C10" s="62"/>
      <c r="D10" s="63"/>
      <c r="E10" s="116"/>
    </row>
    <row r="11" spans="1:8" ht="16.5" x14ac:dyDescent="0.3">
      <c r="A11" s="105"/>
      <c r="B11" s="115"/>
      <c r="C11" s="62"/>
      <c r="D11" s="63"/>
      <c r="E11" s="116"/>
    </row>
    <row r="12" spans="1:8" ht="16.5" x14ac:dyDescent="0.3">
      <c r="A12" s="105"/>
      <c r="B12" s="115"/>
      <c r="C12" s="62"/>
      <c r="D12" s="63"/>
      <c r="E12" s="116"/>
    </row>
    <row r="13" spans="1:8" ht="16.5" x14ac:dyDescent="0.3">
      <c r="A13" s="105"/>
      <c r="B13" s="115"/>
      <c r="C13" s="62"/>
      <c r="D13" s="63"/>
      <c r="E13" s="116"/>
    </row>
    <row r="14" spans="1:8" ht="16.5" x14ac:dyDescent="0.3">
      <c r="A14" s="105"/>
      <c r="B14" s="115"/>
      <c r="C14" s="62"/>
      <c r="D14" s="63"/>
      <c r="E14" s="116"/>
    </row>
    <row r="15" spans="1:8" ht="16.5" x14ac:dyDescent="0.3">
      <c r="A15" s="108"/>
      <c r="B15" s="108"/>
      <c r="C15" s="86" t="s">
        <v>62</v>
      </c>
      <c r="D15" s="109">
        <f>SUM(D2:D14)</f>
        <v>40000</v>
      </c>
      <c r="E15" s="314"/>
      <c r="H15" s="293" t="s">
        <v>672</v>
      </c>
    </row>
  </sheetData>
  <mergeCells count="1">
    <mergeCell ref="A1:E1"/>
  </mergeCells>
  <hyperlinks>
    <hyperlink ref="H15" location="Shehbaz!A1" display="Top"/>
    <hyperlink ref="H2" location="Sheet5!A1" display="Back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22" zoomScaleNormal="100" workbookViewId="0">
      <selection activeCell="C43" sqref="C43"/>
    </sheetView>
  </sheetViews>
  <sheetFormatPr defaultRowHeight="15" x14ac:dyDescent="0.25"/>
  <cols>
    <col min="1" max="1" width="4.7109375" customWidth="1"/>
    <col min="2" max="2" width="12.28515625" customWidth="1"/>
    <col min="3" max="3" width="24.140625" bestFit="1" customWidth="1"/>
    <col min="4" max="4" width="13.7109375" customWidth="1"/>
    <col min="5" max="5" width="52.140625" customWidth="1"/>
    <col min="7" max="7" width="21.5703125" customWidth="1"/>
    <col min="8" max="8" width="11.5703125" bestFit="1" customWidth="1"/>
    <col min="9" max="9" width="11.85546875" customWidth="1"/>
    <col min="10" max="10" width="19.140625" customWidth="1"/>
    <col min="11" max="11" width="12.28515625" customWidth="1"/>
  </cols>
  <sheetData>
    <row r="1" spans="1:11" x14ac:dyDescent="0.25">
      <c r="A1" s="390" t="s">
        <v>876</v>
      </c>
      <c r="B1" s="390"/>
      <c r="C1" s="390"/>
      <c r="D1" s="390"/>
      <c r="E1" s="390"/>
    </row>
    <row r="2" spans="1:11" ht="16.5" x14ac:dyDescent="0.3">
      <c r="A2" s="105">
        <v>1</v>
      </c>
      <c r="B2" s="327">
        <v>42853</v>
      </c>
      <c r="C2" s="62" t="s">
        <v>877</v>
      </c>
      <c r="D2" s="63">
        <v>150000</v>
      </c>
      <c r="E2" s="116" t="s">
        <v>907</v>
      </c>
      <c r="H2" s="293" t="s">
        <v>644</v>
      </c>
    </row>
    <row r="3" spans="1:11" ht="16.5" x14ac:dyDescent="0.3">
      <c r="A3" s="105">
        <v>2</v>
      </c>
      <c r="B3" s="327">
        <v>42853</v>
      </c>
      <c r="C3" s="62" t="s">
        <v>878</v>
      </c>
      <c r="D3" s="348">
        <v>100000</v>
      </c>
      <c r="E3" s="116" t="s">
        <v>907</v>
      </c>
    </row>
    <row r="4" spans="1:11" ht="16.5" x14ac:dyDescent="0.3">
      <c r="A4" s="105">
        <v>3</v>
      </c>
      <c r="B4" s="327">
        <v>42853</v>
      </c>
      <c r="C4" s="62" t="s">
        <v>897</v>
      </c>
      <c r="D4" s="126">
        <v>150000</v>
      </c>
      <c r="E4" s="116" t="s">
        <v>907</v>
      </c>
    </row>
    <row r="5" spans="1:11" ht="33" x14ac:dyDescent="0.3">
      <c r="A5" s="105">
        <v>4</v>
      </c>
      <c r="B5" s="343">
        <v>42858</v>
      </c>
      <c r="C5" s="62" t="s">
        <v>877</v>
      </c>
      <c r="D5" s="348">
        <v>50000</v>
      </c>
      <c r="E5" s="324" t="s">
        <v>887</v>
      </c>
    </row>
    <row r="6" spans="1:11" ht="33" x14ac:dyDescent="0.3">
      <c r="A6" s="342">
        <v>4</v>
      </c>
      <c r="B6" s="343">
        <v>42858</v>
      </c>
      <c r="C6" s="344" t="s">
        <v>878</v>
      </c>
      <c r="D6" s="347">
        <v>100000</v>
      </c>
      <c r="E6" s="324" t="s">
        <v>887</v>
      </c>
    </row>
    <row r="7" spans="1:11" ht="16.5" x14ac:dyDescent="0.3">
      <c r="A7" s="105">
        <v>5</v>
      </c>
      <c r="B7" s="369">
        <v>42858</v>
      </c>
      <c r="C7" s="370" t="s">
        <v>888</v>
      </c>
      <c r="D7" s="371">
        <v>30500</v>
      </c>
      <c r="E7" s="372" t="s">
        <v>908</v>
      </c>
    </row>
    <row r="8" spans="1:11" ht="16.5" x14ac:dyDescent="0.3">
      <c r="A8" s="105">
        <v>7</v>
      </c>
      <c r="B8" s="343">
        <v>42857</v>
      </c>
      <c r="C8" s="62" t="s">
        <v>890</v>
      </c>
      <c r="D8" s="63">
        <v>23000</v>
      </c>
      <c r="E8" s="116" t="s">
        <v>891</v>
      </c>
      <c r="G8" s="345" t="s">
        <v>903</v>
      </c>
      <c r="H8" s="345" t="s">
        <v>901</v>
      </c>
      <c r="I8" s="345" t="s">
        <v>563</v>
      </c>
    </row>
    <row r="9" spans="1:11" ht="16.5" x14ac:dyDescent="0.3">
      <c r="A9" s="105">
        <v>8</v>
      </c>
      <c r="B9" s="343">
        <v>42863</v>
      </c>
      <c r="C9" s="62" t="s">
        <v>900</v>
      </c>
      <c r="D9" s="63">
        <v>30000</v>
      </c>
      <c r="E9" s="116" t="s">
        <v>905</v>
      </c>
      <c r="G9" s="226" t="s">
        <v>898</v>
      </c>
      <c r="H9" s="227">
        <f>SUMIF(C2:C31,"Shahid piping",D2:D31)</f>
        <v>640000</v>
      </c>
      <c r="I9" s="227"/>
    </row>
    <row r="10" spans="1:11" ht="16.5" x14ac:dyDescent="0.3">
      <c r="A10" s="105">
        <v>9</v>
      </c>
      <c r="B10" s="343">
        <v>42863</v>
      </c>
      <c r="C10" s="62" t="s">
        <v>889</v>
      </c>
      <c r="D10" s="63">
        <v>150000</v>
      </c>
      <c r="E10" s="116" t="s">
        <v>906</v>
      </c>
      <c r="G10" s="226" t="s">
        <v>899</v>
      </c>
      <c r="H10" s="227">
        <f>SUMIF(C2:C25,"Ducting work",D2:D33)</f>
        <v>556000</v>
      </c>
      <c r="I10" s="227"/>
      <c r="J10" t="s">
        <v>997</v>
      </c>
    </row>
    <row r="11" spans="1:11" ht="16.5" x14ac:dyDescent="0.3">
      <c r="A11" s="105">
        <v>10</v>
      </c>
      <c r="B11" s="343">
        <v>42864</v>
      </c>
      <c r="C11" s="62" t="s">
        <v>877</v>
      </c>
      <c r="D11" s="63">
        <v>150000</v>
      </c>
      <c r="E11" s="116" t="s">
        <v>904</v>
      </c>
      <c r="G11" s="226" t="s">
        <v>897</v>
      </c>
      <c r="H11" s="227">
        <f>SUMIF(C2:C31,"Ducting Installation",D2:D31)</f>
        <v>807000</v>
      </c>
      <c r="I11" s="227"/>
    </row>
    <row r="12" spans="1:11" ht="16.5" x14ac:dyDescent="0.3">
      <c r="A12" s="105">
        <v>11</v>
      </c>
      <c r="B12" s="343">
        <v>42866</v>
      </c>
      <c r="C12" s="62" t="s">
        <v>888</v>
      </c>
      <c r="D12" s="63">
        <v>10000</v>
      </c>
      <c r="E12" s="116" t="s">
        <v>909</v>
      </c>
      <c r="G12" s="226" t="s">
        <v>888</v>
      </c>
      <c r="H12" s="227">
        <f>SUMIF(C2:C25,"Tahir Zubair",D2:D25)</f>
        <v>40500</v>
      </c>
      <c r="I12" s="227"/>
    </row>
    <row r="13" spans="1:11" ht="16.5" x14ac:dyDescent="0.3">
      <c r="A13" s="105">
        <v>12</v>
      </c>
      <c r="B13" s="343">
        <v>42877</v>
      </c>
      <c r="C13" s="62" t="s">
        <v>878</v>
      </c>
      <c r="D13" s="346">
        <v>100000</v>
      </c>
      <c r="E13" s="116" t="s">
        <v>921</v>
      </c>
      <c r="G13" s="226" t="s">
        <v>890</v>
      </c>
      <c r="H13" s="227">
        <f>SUMIF(C2:C25,"Qamar Rasool",D2:D25)</f>
        <v>23000</v>
      </c>
      <c r="I13" s="227"/>
    </row>
    <row r="14" spans="1:11" ht="16.5" x14ac:dyDescent="0.3">
      <c r="A14" s="105">
        <v>13</v>
      </c>
      <c r="B14" s="343">
        <v>42877</v>
      </c>
      <c r="C14" s="62" t="s">
        <v>931</v>
      </c>
      <c r="D14" s="346">
        <v>100000</v>
      </c>
      <c r="E14" s="116" t="s">
        <v>922</v>
      </c>
      <c r="G14" s="226" t="s">
        <v>902</v>
      </c>
      <c r="H14" s="227">
        <f>SUMIF(C2:C25,"Fire Hose Cabinet Work",D2:D25)</f>
        <v>65000</v>
      </c>
      <c r="I14" s="227">
        <v>65000</v>
      </c>
      <c r="K14" s="233"/>
    </row>
    <row r="15" spans="1:11" ht="16.5" x14ac:dyDescent="0.3">
      <c r="A15" s="105">
        <v>14</v>
      </c>
      <c r="B15" s="343">
        <v>42878</v>
      </c>
      <c r="C15" s="62" t="s">
        <v>932</v>
      </c>
      <c r="D15" s="346">
        <v>5000</v>
      </c>
      <c r="E15" s="116" t="s">
        <v>923</v>
      </c>
      <c r="G15" s="226" t="s">
        <v>889</v>
      </c>
      <c r="H15" s="227">
        <f>SUMIF(C2:C32,"Electric Work",D2:D32)</f>
        <v>230000</v>
      </c>
      <c r="I15" s="227">
        <v>230000</v>
      </c>
      <c r="K15" s="233"/>
    </row>
    <row r="16" spans="1:11" ht="16.5" x14ac:dyDescent="0.3">
      <c r="A16" s="105">
        <v>15</v>
      </c>
      <c r="B16" s="343">
        <v>42886</v>
      </c>
      <c r="C16" s="62" t="s">
        <v>878</v>
      </c>
      <c r="D16" s="346">
        <v>100000</v>
      </c>
      <c r="E16" s="116" t="s">
        <v>933</v>
      </c>
      <c r="G16" s="226" t="s">
        <v>953</v>
      </c>
      <c r="H16" s="227">
        <f>SUMIF(C2:C32,"Vouchers",D2:D32)</f>
        <v>362500</v>
      </c>
      <c r="I16" s="227"/>
      <c r="K16" s="233"/>
    </row>
    <row r="17" spans="1:11" ht="16.5" x14ac:dyDescent="0.3">
      <c r="A17" s="105">
        <v>16</v>
      </c>
      <c r="B17" s="343">
        <v>42886</v>
      </c>
      <c r="C17" s="62" t="s">
        <v>934</v>
      </c>
      <c r="D17" s="63">
        <v>40000</v>
      </c>
      <c r="E17" s="116" t="s">
        <v>935</v>
      </c>
      <c r="G17" s="226" t="s">
        <v>932</v>
      </c>
      <c r="H17" s="227">
        <f>SUMIF(C2:C25,"Omer salary",D2:D25)</f>
        <v>5000</v>
      </c>
      <c r="I17" s="226"/>
      <c r="K17" s="233"/>
    </row>
    <row r="18" spans="1:11" ht="16.5" x14ac:dyDescent="0.3">
      <c r="A18" s="105">
        <v>17</v>
      </c>
      <c r="B18" s="343">
        <v>42891</v>
      </c>
      <c r="C18" s="62" t="s">
        <v>889</v>
      </c>
      <c r="D18" s="63">
        <v>50000</v>
      </c>
      <c r="E18" s="116" t="s">
        <v>941</v>
      </c>
      <c r="G18" s="226" t="s">
        <v>934</v>
      </c>
      <c r="H18" s="227">
        <f>SUMIF(C2:C25,"Mudassir Salary",D2:D25)</f>
        <v>40000</v>
      </c>
      <c r="I18" s="226"/>
      <c r="K18" s="233"/>
    </row>
    <row r="19" spans="1:11" ht="16.5" x14ac:dyDescent="0.3">
      <c r="A19" s="105">
        <v>18</v>
      </c>
      <c r="B19" s="343">
        <v>42901</v>
      </c>
      <c r="C19" s="62" t="s">
        <v>931</v>
      </c>
      <c r="D19" s="346">
        <v>50000</v>
      </c>
      <c r="E19" s="116" t="s">
        <v>942</v>
      </c>
      <c r="G19" s="226"/>
      <c r="H19" s="226"/>
      <c r="I19" s="226"/>
      <c r="K19" s="233"/>
    </row>
    <row r="20" spans="1:11" ht="16.5" x14ac:dyDescent="0.3">
      <c r="A20" s="105">
        <v>19</v>
      </c>
      <c r="B20" s="343">
        <v>42905</v>
      </c>
      <c r="C20" s="62" t="s">
        <v>900</v>
      </c>
      <c r="D20" s="63">
        <v>35000</v>
      </c>
      <c r="E20" s="116" t="s">
        <v>946</v>
      </c>
      <c r="G20" s="226"/>
      <c r="H20" s="226"/>
      <c r="I20" s="226"/>
      <c r="K20" s="233"/>
    </row>
    <row r="21" spans="1:11" ht="16.5" x14ac:dyDescent="0.3">
      <c r="A21" s="105">
        <v>20</v>
      </c>
      <c r="B21" s="343">
        <v>42905</v>
      </c>
      <c r="C21" s="344" t="s">
        <v>878</v>
      </c>
      <c r="D21" s="63">
        <v>156000</v>
      </c>
      <c r="E21" s="116" t="s">
        <v>955</v>
      </c>
      <c r="G21" s="226" t="s">
        <v>515</v>
      </c>
      <c r="H21" s="228">
        <f>SUM(H9:H20)</f>
        <v>2769000</v>
      </c>
      <c r="I21" s="226"/>
    </row>
    <row r="22" spans="1:11" ht="16.5" x14ac:dyDescent="0.3">
      <c r="A22" s="105">
        <v>21</v>
      </c>
      <c r="B22" s="343">
        <v>42905</v>
      </c>
      <c r="C22" s="62" t="s">
        <v>897</v>
      </c>
      <c r="D22" s="63">
        <v>200000</v>
      </c>
      <c r="E22" s="116" t="s">
        <v>955</v>
      </c>
    </row>
    <row r="23" spans="1:11" ht="33" x14ac:dyDescent="0.25">
      <c r="A23" s="342">
        <v>22</v>
      </c>
      <c r="B23" s="343">
        <v>42909</v>
      </c>
      <c r="C23" s="344" t="s">
        <v>897</v>
      </c>
      <c r="D23" s="149">
        <v>200000</v>
      </c>
      <c r="E23" s="355" t="s">
        <v>956</v>
      </c>
    </row>
    <row r="24" spans="1:11" ht="16.5" x14ac:dyDescent="0.3">
      <c r="A24" s="105">
        <v>23</v>
      </c>
      <c r="B24" s="343">
        <v>42924</v>
      </c>
      <c r="C24" s="62" t="s">
        <v>877</v>
      </c>
      <c r="D24" s="63">
        <v>190000</v>
      </c>
      <c r="E24" s="116" t="s">
        <v>960</v>
      </c>
      <c r="H24" s="293" t="s">
        <v>672</v>
      </c>
    </row>
    <row r="25" spans="1:11" ht="16.5" x14ac:dyDescent="0.3">
      <c r="A25" s="105">
        <v>24</v>
      </c>
      <c r="B25" s="367" t="s">
        <v>964</v>
      </c>
      <c r="C25" s="62" t="s">
        <v>931</v>
      </c>
      <c r="D25" s="366">
        <v>15000</v>
      </c>
      <c r="E25" s="116" t="s">
        <v>965</v>
      </c>
    </row>
    <row r="26" spans="1:11" ht="16.5" x14ac:dyDescent="0.3">
      <c r="A26" s="105">
        <v>25</v>
      </c>
      <c r="B26" s="367" t="s">
        <v>974</v>
      </c>
      <c r="C26" s="62" t="s">
        <v>931</v>
      </c>
      <c r="D26" s="366">
        <v>50000</v>
      </c>
      <c r="E26" s="116" t="s">
        <v>983</v>
      </c>
    </row>
    <row r="27" spans="1:11" ht="16.5" x14ac:dyDescent="0.3">
      <c r="A27" s="105">
        <v>26</v>
      </c>
      <c r="B27" s="367" t="s">
        <v>984</v>
      </c>
      <c r="C27" s="62" t="s">
        <v>931</v>
      </c>
      <c r="D27" s="366">
        <v>80000</v>
      </c>
      <c r="E27" s="116" t="s">
        <v>985</v>
      </c>
    </row>
    <row r="28" spans="1:11" ht="16.5" x14ac:dyDescent="0.3">
      <c r="A28" s="105">
        <v>27</v>
      </c>
      <c r="B28" s="343">
        <v>42951</v>
      </c>
      <c r="C28" s="344" t="s">
        <v>897</v>
      </c>
      <c r="D28" s="63">
        <v>150000</v>
      </c>
      <c r="E28" s="116" t="s">
        <v>960</v>
      </c>
    </row>
    <row r="29" spans="1:11" ht="16.5" x14ac:dyDescent="0.3">
      <c r="A29" s="105">
        <v>28</v>
      </c>
      <c r="B29" s="343">
        <v>42953</v>
      </c>
      <c r="C29" s="344" t="s">
        <v>897</v>
      </c>
      <c r="D29" s="63">
        <v>107000</v>
      </c>
      <c r="E29" s="116" t="s">
        <v>960</v>
      </c>
    </row>
    <row r="30" spans="1:11" ht="16.5" x14ac:dyDescent="0.3">
      <c r="A30" s="105">
        <v>29</v>
      </c>
      <c r="B30" s="343">
        <v>42955</v>
      </c>
      <c r="C30" s="62" t="s">
        <v>931</v>
      </c>
      <c r="D30" s="63">
        <v>67500</v>
      </c>
      <c r="E30" s="116" t="s">
        <v>986</v>
      </c>
    </row>
    <row r="31" spans="1:11" ht="16.5" x14ac:dyDescent="0.3">
      <c r="A31" s="105">
        <v>30</v>
      </c>
      <c r="B31" s="343">
        <v>42956</v>
      </c>
      <c r="C31" s="62" t="s">
        <v>877</v>
      </c>
      <c r="D31" s="63">
        <v>100000</v>
      </c>
      <c r="E31" s="116" t="s">
        <v>990</v>
      </c>
    </row>
    <row r="32" spans="1:11" ht="16.5" x14ac:dyDescent="0.3">
      <c r="A32" s="281">
        <v>31</v>
      </c>
      <c r="B32" s="343">
        <v>42976</v>
      </c>
      <c r="C32" s="62" t="s">
        <v>889</v>
      </c>
      <c r="D32" s="63">
        <v>30000</v>
      </c>
      <c r="E32" s="140" t="s">
        <v>1028</v>
      </c>
    </row>
    <row r="33" spans="1:9" ht="16.5" x14ac:dyDescent="0.3">
      <c r="A33" s="108"/>
      <c r="B33" s="108"/>
      <c r="C33" s="86" t="s">
        <v>62</v>
      </c>
      <c r="D33" s="109">
        <f>SUM(D2:D32)</f>
        <v>2769000</v>
      </c>
      <c r="E33" s="314"/>
    </row>
    <row r="37" spans="1:9" x14ac:dyDescent="0.25">
      <c r="A37" s="390" t="s">
        <v>961</v>
      </c>
      <c r="B37" s="390"/>
      <c r="C37" s="390"/>
      <c r="D37" s="390"/>
      <c r="E37" s="390"/>
    </row>
    <row r="38" spans="1:9" ht="16.5" x14ac:dyDescent="0.3">
      <c r="A38" s="105">
        <v>1</v>
      </c>
      <c r="B38" s="327">
        <v>42924</v>
      </c>
      <c r="C38" s="62" t="s">
        <v>975</v>
      </c>
      <c r="D38" s="63">
        <v>100000</v>
      </c>
      <c r="E38" s="116" t="s">
        <v>960</v>
      </c>
    </row>
    <row r="39" spans="1:9" ht="16.5" x14ac:dyDescent="0.3">
      <c r="A39" s="105">
        <v>2</v>
      </c>
      <c r="B39" s="327">
        <v>42935</v>
      </c>
      <c r="C39" s="62" t="s">
        <v>975</v>
      </c>
      <c r="D39" s="126">
        <v>150000</v>
      </c>
      <c r="E39" s="8" t="s">
        <v>973</v>
      </c>
    </row>
    <row r="40" spans="1:9" ht="16.5" x14ac:dyDescent="0.3">
      <c r="A40" s="105">
        <v>3</v>
      </c>
      <c r="B40" s="327">
        <v>42951</v>
      </c>
      <c r="C40" s="62" t="s">
        <v>975</v>
      </c>
      <c r="D40" s="126">
        <v>169000</v>
      </c>
      <c r="E40" s="116" t="s">
        <v>960</v>
      </c>
    </row>
    <row r="41" spans="1:9" ht="16.5" x14ac:dyDescent="0.3">
      <c r="A41" s="105">
        <v>4</v>
      </c>
      <c r="B41" s="343">
        <v>42957</v>
      </c>
      <c r="C41" s="62" t="s">
        <v>931</v>
      </c>
      <c r="D41" s="63">
        <v>40000</v>
      </c>
      <c r="E41" s="116" t="s">
        <v>1012</v>
      </c>
      <c r="F41" s="423" t="s">
        <v>1016</v>
      </c>
      <c r="G41" s="423"/>
    </row>
    <row r="42" spans="1:9" ht="16.5" x14ac:dyDescent="0.3">
      <c r="A42" s="342">
        <v>5</v>
      </c>
      <c r="B42" s="343">
        <v>42959</v>
      </c>
      <c r="C42" s="62" t="s">
        <v>931</v>
      </c>
      <c r="D42" s="63">
        <v>40000</v>
      </c>
      <c r="E42" s="116" t="s">
        <v>995</v>
      </c>
      <c r="F42" s="423"/>
      <c r="G42" s="423"/>
    </row>
    <row r="43" spans="1:9" ht="16.5" x14ac:dyDescent="0.3">
      <c r="A43" s="105">
        <v>6</v>
      </c>
      <c r="B43" s="343">
        <v>42966</v>
      </c>
      <c r="C43" s="62" t="s">
        <v>1027</v>
      </c>
      <c r="D43" s="63">
        <v>100000</v>
      </c>
      <c r="E43" s="8" t="s">
        <v>1026</v>
      </c>
    </row>
    <row r="44" spans="1:9" x14ac:dyDescent="0.25">
      <c r="A44" s="226"/>
      <c r="B44" s="226"/>
      <c r="C44" s="226"/>
      <c r="D44" s="226"/>
      <c r="E44" s="226"/>
    </row>
    <row r="45" spans="1:9" ht="18.75" x14ac:dyDescent="0.3">
      <c r="G45" s="422" t="s">
        <v>1013</v>
      </c>
      <c r="H45" s="422"/>
      <c r="I45" s="422"/>
    </row>
    <row r="46" spans="1:9" ht="15.75" x14ac:dyDescent="0.25">
      <c r="G46" s="345" t="s">
        <v>903</v>
      </c>
      <c r="H46" s="345" t="s">
        <v>901</v>
      </c>
      <c r="I46" s="345" t="s">
        <v>563</v>
      </c>
    </row>
    <row r="47" spans="1:9" x14ac:dyDescent="0.25">
      <c r="D47" s="233"/>
      <c r="G47" s="226" t="s">
        <v>889</v>
      </c>
      <c r="H47" s="227">
        <f>SUMIF(C38:C55,"Duct work (Taaj engg)",D38:D55)</f>
        <v>419000</v>
      </c>
      <c r="I47" s="227"/>
    </row>
    <row r="48" spans="1:9" x14ac:dyDescent="0.25">
      <c r="D48" s="233"/>
      <c r="G48" s="226" t="s">
        <v>953</v>
      </c>
      <c r="H48" s="227">
        <f>SUMIF(C40:C62,"Vouchers",D40:D62)</f>
        <v>80000</v>
      </c>
      <c r="I48" s="227"/>
    </row>
    <row r="49" spans="4:9" x14ac:dyDescent="0.25">
      <c r="D49" s="233"/>
      <c r="G49" s="226"/>
      <c r="H49" s="226"/>
      <c r="I49" s="226"/>
    </row>
    <row r="50" spans="4:9" x14ac:dyDescent="0.25">
      <c r="D50" s="233"/>
      <c r="G50" s="226"/>
      <c r="H50" s="226"/>
      <c r="I50" s="226"/>
    </row>
    <row r="51" spans="4:9" x14ac:dyDescent="0.25">
      <c r="D51" s="233"/>
      <c r="G51" s="226" t="s">
        <v>515</v>
      </c>
      <c r="H51" s="228">
        <f>SUM(H47:H50)</f>
        <v>499000</v>
      </c>
      <c r="I51" s="226"/>
    </row>
    <row r="52" spans="4:9" x14ac:dyDescent="0.25">
      <c r="D52" s="233"/>
    </row>
    <row r="53" spans="4:9" ht="18.75" x14ac:dyDescent="0.3">
      <c r="D53" s="368"/>
    </row>
  </sheetData>
  <mergeCells count="4">
    <mergeCell ref="A1:E1"/>
    <mergeCell ref="A37:E37"/>
    <mergeCell ref="G45:I45"/>
    <mergeCell ref="F41:G42"/>
  </mergeCells>
  <hyperlinks>
    <hyperlink ref="H24" location="Shehbaz!A1" display="Top"/>
    <hyperlink ref="H2" location="Sheet5!A1" display="Back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7" workbookViewId="0">
      <selection activeCell="J21" sqref="J21"/>
    </sheetView>
  </sheetViews>
  <sheetFormatPr defaultRowHeight="15" x14ac:dyDescent="0.25"/>
  <cols>
    <col min="1" max="1" width="6.85546875" style="313" customWidth="1"/>
    <col min="2" max="2" width="8.42578125" bestFit="1" customWidth="1"/>
    <col min="3" max="3" width="25.140625" customWidth="1"/>
    <col min="4" max="4" width="13.5703125" bestFit="1" customWidth="1"/>
    <col min="6" max="6" width="11.5703125" bestFit="1" customWidth="1"/>
    <col min="8" max="8" width="12.42578125" customWidth="1"/>
  </cols>
  <sheetData>
    <row r="1" spans="1:11" x14ac:dyDescent="0.25">
      <c r="A1" s="390" t="s">
        <v>710</v>
      </c>
      <c r="B1" s="390"/>
      <c r="C1" s="390"/>
      <c r="D1" s="390"/>
      <c r="E1" s="390"/>
      <c r="F1" s="390"/>
      <c r="G1" s="390"/>
      <c r="H1" s="391" t="s">
        <v>723</v>
      </c>
      <c r="I1" s="392"/>
      <c r="J1" s="392" t="s">
        <v>724</v>
      </c>
      <c r="K1" s="392"/>
    </row>
    <row r="2" spans="1:11" ht="16.5" x14ac:dyDescent="0.3">
      <c r="A2" s="229">
        <v>1</v>
      </c>
      <c r="B2" s="267">
        <v>42698</v>
      </c>
      <c r="C2" s="8" t="s">
        <v>708</v>
      </c>
      <c r="D2" s="226" t="s">
        <v>709</v>
      </c>
      <c r="E2" s="227">
        <v>50000</v>
      </c>
      <c r="F2" s="227" t="s">
        <v>396</v>
      </c>
      <c r="G2" s="226" t="s">
        <v>406</v>
      </c>
      <c r="J2" s="293" t="s">
        <v>644</v>
      </c>
    </row>
    <row r="3" spans="1:11" ht="16.5" x14ac:dyDescent="0.3">
      <c r="A3" s="256">
        <v>2</v>
      </c>
      <c r="B3" s="267">
        <v>42702</v>
      </c>
      <c r="C3" s="8" t="s">
        <v>708</v>
      </c>
      <c r="D3" s="226" t="s">
        <v>709</v>
      </c>
      <c r="E3" s="227">
        <v>50000</v>
      </c>
      <c r="F3" s="227" t="s">
        <v>396</v>
      </c>
      <c r="G3" s="226" t="s">
        <v>406</v>
      </c>
    </row>
    <row r="4" spans="1:11" ht="16.5" x14ac:dyDescent="0.3">
      <c r="A4" s="256">
        <v>3</v>
      </c>
      <c r="B4" s="267">
        <v>42702</v>
      </c>
      <c r="C4" s="8" t="s">
        <v>708</v>
      </c>
      <c r="D4" s="226" t="s">
        <v>709</v>
      </c>
      <c r="E4" s="227">
        <v>50000</v>
      </c>
      <c r="F4" s="227" t="s">
        <v>396</v>
      </c>
      <c r="G4" s="226" t="s">
        <v>48</v>
      </c>
    </row>
    <row r="5" spans="1:11" ht="16.5" x14ac:dyDescent="0.3">
      <c r="A5" s="229">
        <v>4</v>
      </c>
      <c r="B5" s="267">
        <v>42702</v>
      </c>
      <c r="C5" s="8" t="s">
        <v>708</v>
      </c>
      <c r="D5" s="226" t="s">
        <v>709</v>
      </c>
      <c r="E5" s="270">
        <v>25000</v>
      </c>
      <c r="F5" s="227" t="s">
        <v>396</v>
      </c>
      <c r="G5" s="226" t="s">
        <v>48</v>
      </c>
    </row>
    <row r="6" spans="1:11" ht="16.5" x14ac:dyDescent="0.3">
      <c r="A6" s="256">
        <v>5</v>
      </c>
      <c r="B6" s="267">
        <v>42702</v>
      </c>
      <c r="C6" s="8" t="s">
        <v>708</v>
      </c>
      <c r="D6" s="226" t="s">
        <v>709</v>
      </c>
      <c r="E6" s="270">
        <v>25000</v>
      </c>
      <c r="F6" s="227" t="s">
        <v>396</v>
      </c>
      <c r="G6" s="226" t="s">
        <v>753</v>
      </c>
    </row>
    <row r="7" spans="1:11" ht="16.5" x14ac:dyDescent="0.3">
      <c r="A7" s="256">
        <v>6</v>
      </c>
      <c r="B7" s="267">
        <v>42724</v>
      </c>
      <c r="C7" s="8" t="s">
        <v>708</v>
      </c>
      <c r="D7" s="226" t="s">
        <v>709</v>
      </c>
      <c r="E7" s="270">
        <v>10000</v>
      </c>
      <c r="F7" s="227" t="s">
        <v>396</v>
      </c>
      <c r="G7" s="226" t="s">
        <v>753</v>
      </c>
    </row>
    <row r="8" spans="1:11" ht="16.5" x14ac:dyDescent="0.3">
      <c r="A8" s="229">
        <v>7</v>
      </c>
      <c r="B8" s="267">
        <v>42725</v>
      </c>
      <c r="C8" s="8" t="s">
        <v>708</v>
      </c>
      <c r="D8" s="226" t="s">
        <v>709</v>
      </c>
      <c r="E8" s="270">
        <v>10000</v>
      </c>
      <c r="F8" s="227" t="s">
        <v>396</v>
      </c>
      <c r="G8" s="226" t="s">
        <v>48</v>
      </c>
    </row>
    <row r="9" spans="1:11" ht="16.5" x14ac:dyDescent="0.3">
      <c r="A9" s="256">
        <v>8</v>
      </c>
      <c r="B9" s="267">
        <v>42730</v>
      </c>
      <c r="C9" s="8" t="s">
        <v>708</v>
      </c>
      <c r="D9" s="226" t="s">
        <v>709</v>
      </c>
      <c r="E9" s="270">
        <v>10000</v>
      </c>
      <c r="F9" s="227" t="s">
        <v>396</v>
      </c>
      <c r="G9" s="226" t="s">
        <v>48</v>
      </c>
    </row>
    <row r="10" spans="1:11" ht="16.5" x14ac:dyDescent="0.3">
      <c r="A10" s="256">
        <v>9</v>
      </c>
      <c r="B10" s="267">
        <v>42730</v>
      </c>
      <c r="C10" s="8" t="s">
        <v>708</v>
      </c>
      <c r="D10" s="226" t="s">
        <v>709</v>
      </c>
      <c r="E10" s="270">
        <v>20000</v>
      </c>
      <c r="F10" s="227" t="s">
        <v>396</v>
      </c>
      <c r="G10" s="226" t="s">
        <v>48</v>
      </c>
    </row>
    <row r="11" spans="1:11" ht="16.5" x14ac:dyDescent="0.3">
      <c r="A11" s="229">
        <v>10</v>
      </c>
      <c r="B11" s="267"/>
      <c r="C11" s="8"/>
      <c r="D11" s="226"/>
      <c r="E11" s="270"/>
      <c r="F11" s="227"/>
      <c r="G11" s="226"/>
    </row>
    <row r="12" spans="1:11" ht="16.5" x14ac:dyDescent="0.3">
      <c r="A12" s="256">
        <v>11</v>
      </c>
      <c r="B12" s="267"/>
      <c r="C12" s="8"/>
      <c r="D12" s="226"/>
      <c r="E12" s="292">
        <f>SUM(E2:E11)</f>
        <v>250000</v>
      </c>
      <c r="F12" s="227"/>
      <c r="G12" s="226"/>
    </row>
    <row r="15" spans="1:11" x14ac:dyDescent="0.25">
      <c r="F15" s="233"/>
    </row>
    <row r="16" spans="1:11" x14ac:dyDescent="0.25">
      <c r="F16" s="233"/>
    </row>
    <row r="17" spans="4:10" x14ac:dyDescent="0.25">
      <c r="F17" s="233"/>
    </row>
    <row r="18" spans="4:10" x14ac:dyDescent="0.25">
      <c r="F18" s="233">
        <v>434000</v>
      </c>
    </row>
    <row r="19" spans="4:10" x14ac:dyDescent="0.25">
      <c r="F19" s="233">
        <v>50000</v>
      </c>
    </row>
    <row r="20" spans="4:10" x14ac:dyDescent="0.25">
      <c r="F20" s="233">
        <f>F18+F19</f>
        <v>484000</v>
      </c>
    </row>
    <row r="21" spans="4:10" x14ac:dyDescent="0.25">
      <c r="F21" s="233">
        <v>10000</v>
      </c>
      <c r="G21" t="s">
        <v>753</v>
      </c>
      <c r="H21" s="323">
        <v>42724</v>
      </c>
      <c r="J21" s="293" t="s">
        <v>672</v>
      </c>
    </row>
    <row r="22" spans="4:10" x14ac:dyDescent="0.25">
      <c r="F22" s="233">
        <v>10000</v>
      </c>
      <c r="G22" t="s">
        <v>48</v>
      </c>
      <c r="H22" s="323">
        <v>42725</v>
      </c>
    </row>
    <row r="23" spans="4:10" x14ac:dyDescent="0.25">
      <c r="D23" s="110">
        <f>SUM(F20:F53)</f>
        <v>712000</v>
      </c>
      <c r="F23" s="233">
        <v>10000</v>
      </c>
      <c r="G23" t="s">
        <v>48</v>
      </c>
      <c r="H23" s="323">
        <v>42730</v>
      </c>
    </row>
    <row r="24" spans="4:10" x14ac:dyDescent="0.25">
      <c r="F24" s="233">
        <v>20000</v>
      </c>
      <c r="G24" t="s">
        <v>48</v>
      </c>
      <c r="H24" s="323">
        <v>42730</v>
      </c>
    </row>
    <row r="25" spans="4:10" ht="15.75" x14ac:dyDescent="0.25">
      <c r="F25" s="325">
        <v>5000</v>
      </c>
      <c r="G25" t="s">
        <v>48</v>
      </c>
      <c r="H25" s="323">
        <v>42737</v>
      </c>
    </row>
    <row r="26" spans="4:10" x14ac:dyDescent="0.25">
      <c r="F26" s="233">
        <v>50000</v>
      </c>
      <c r="G26" t="s">
        <v>48</v>
      </c>
      <c r="H26" s="323">
        <v>42739</v>
      </c>
    </row>
    <row r="27" spans="4:10" x14ac:dyDescent="0.25">
      <c r="F27" s="233">
        <v>5000</v>
      </c>
      <c r="G27" t="s">
        <v>48</v>
      </c>
      <c r="H27" s="323">
        <v>42747</v>
      </c>
      <c r="I27" t="s">
        <v>781</v>
      </c>
    </row>
    <row r="28" spans="4:10" x14ac:dyDescent="0.25">
      <c r="F28" s="233">
        <v>4000</v>
      </c>
      <c r="G28" t="s">
        <v>776</v>
      </c>
      <c r="H28" s="323">
        <v>42751</v>
      </c>
    </row>
    <row r="29" spans="4:10" x14ac:dyDescent="0.25">
      <c r="F29" s="233">
        <v>1000</v>
      </c>
      <c r="G29" t="s">
        <v>48</v>
      </c>
      <c r="H29" s="323">
        <v>42752</v>
      </c>
    </row>
    <row r="30" spans="4:10" x14ac:dyDescent="0.25">
      <c r="F30" s="233">
        <v>30000</v>
      </c>
    </row>
    <row r="31" spans="4:10" x14ac:dyDescent="0.25">
      <c r="F31" s="233">
        <v>14000</v>
      </c>
      <c r="G31" t="s">
        <v>782</v>
      </c>
      <c r="H31" s="323">
        <v>42758</v>
      </c>
      <c r="I31" t="s">
        <v>772</v>
      </c>
    </row>
    <row r="32" spans="4:10" x14ac:dyDescent="0.25">
      <c r="F32" s="233">
        <v>7000</v>
      </c>
      <c r="G32" t="s">
        <v>783</v>
      </c>
    </row>
    <row r="33" spans="6:9" x14ac:dyDescent="0.25">
      <c r="F33" s="233">
        <v>3000</v>
      </c>
      <c r="G33" t="s">
        <v>48</v>
      </c>
      <c r="H33" s="323">
        <v>42758</v>
      </c>
    </row>
    <row r="34" spans="6:9" x14ac:dyDescent="0.25">
      <c r="F34" s="233">
        <v>1000</v>
      </c>
      <c r="G34" t="s">
        <v>776</v>
      </c>
      <c r="H34" s="323">
        <v>42760</v>
      </c>
    </row>
    <row r="35" spans="6:9" x14ac:dyDescent="0.25">
      <c r="F35" s="233">
        <v>10000</v>
      </c>
      <c r="G35" t="s">
        <v>776</v>
      </c>
      <c r="H35" s="323">
        <v>42761</v>
      </c>
    </row>
    <row r="36" spans="6:9" x14ac:dyDescent="0.25">
      <c r="F36" s="233">
        <v>20000</v>
      </c>
      <c r="G36" t="s">
        <v>48</v>
      </c>
      <c r="H36" s="323">
        <v>42762</v>
      </c>
    </row>
    <row r="37" spans="6:9" x14ac:dyDescent="0.25">
      <c r="F37" s="233">
        <v>5000</v>
      </c>
      <c r="G37" t="s">
        <v>48</v>
      </c>
      <c r="H37" s="323">
        <v>42770</v>
      </c>
    </row>
    <row r="38" spans="6:9" x14ac:dyDescent="0.25">
      <c r="F38" s="233">
        <v>2000</v>
      </c>
      <c r="G38" t="s">
        <v>48</v>
      </c>
      <c r="H38" s="323">
        <v>42779</v>
      </c>
    </row>
    <row r="39" spans="6:9" x14ac:dyDescent="0.25">
      <c r="F39" s="233">
        <v>10000</v>
      </c>
      <c r="G39" t="s">
        <v>48</v>
      </c>
      <c r="H39" s="323">
        <v>42781</v>
      </c>
    </row>
    <row r="40" spans="6:9" x14ac:dyDescent="0.25">
      <c r="F40" s="233">
        <v>2000</v>
      </c>
      <c r="G40" t="s">
        <v>48</v>
      </c>
      <c r="H40" s="323">
        <v>42782</v>
      </c>
      <c r="I40" t="s">
        <v>805</v>
      </c>
    </row>
    <row r="41" spans="6:9" x14ac:dyDescent="0.25">
      <c r="F41" s="233">
        <v>3500</v>
      </c>
      <c r="G41" t="s">
        <v>48</v>
      </c>
      <c r="H41" s="323">
        <v>42786</v>
      </c>
      <c r="I41" t="s">
        <v>805</v>
      </c>
    </row>
    <row r="42" spans="6:9" x14ac:dyDescent="0.25">
      <c r="F42" s="233">
        <v>3500</v>
      </c>
      <c r="G42" t="s">
        <v>48</v>
      </c>
      <c r="H42" s="323">
        <v>42787</v>
      </c>
    </row>
    <row r="43" spans="6:9" x14ac:dyDescent="0.25">
      <c r="F43" s="233">
        <v>2000</v>
      </c>
      <c r="G43" t="s">
        <v>48</v>
      </c>
      <c r="H43" s="323">
        <v>42791</v>
      </c>
      <c r="I43" t="s">
        <v>812</v>
      </c>
    </row>
    <row r="44" spans="6:9" x14ac:dyDescent="0.25">
      <c r="F44" s="233"/>
    </row>
    <row r="45" spans="6:9" x14ac:dyDescent="0.25">
      <c r="F45" s="233"/>
    </row>
    <row r="46" spans="6:9" x14ac:dyDescent="0.25">
      <c r="F46" s="233"/>
    </row>
    <row r="47" spans="6:9" x14ac:dyDescent="0.25">
      <c r="F47" s="233"/>
    </row>
    <row r="48" spans="6:9" x14ac:dyDescent="0.25">
      <c r="F48" s="233"/>
    </row>
    <row r="49" spans="6:6" x14ac:dyDescent="0.25">
      <c r="F49" s="233"/>
    </row>
    <row r="50" spans="6:6" x14ac:dyDescent="0.25">
      <c r="F50" s="233"/>
    </row>
    <row r="51" spans="6:6" x14ac:dyDescent="0.25">
      <c r="F51" s="233"/>
    </row>
    <row r="52" spans="6:6" x14ac:dyDescent="0.25">
      <c r="F52" s="233"/>
    </row>
    <row r="53" spans="6:6" x14ac:dyDescent="0.25">
      <c r="F53" s="233"/>
    </row>
    <row r="54" spans="6:6" x14ac:dyDescent="0.25">
      <c r="F54" s="233"/>
    </row>
    <row r="55" spans="6:6" x14ac:dyDescent="0.25">
      <c r="F55" s="233"/>
    </row>
    <row r="56" spans="6:6" x14ac:dyDescent="0.25">
      <c r="F56" s="233"/>
    </row>
    <row r="57" spans="6:6" x14ac:dyDescent="0.25">
      <c r="F57" s="233"/>
    </row>
    <row r="58" spans="6:6" x14ac:dyDescent="0.25">
      <c r="F58" s="233"/>
    </row>
    <row r="59" spans="6:6" x14ac:dyDescent="0.25">
      <c r="F59" s="233"/>
    </row>
    <row r="60" spans="6:6" x14ac:dyDescent="0.25">
      <c r="F60" s="233"/>
    </row>
    <row r="61" spans="6:6" x14ac:dyDescent="0.25">
      <c r="F61" s="233"/>
    </row>
    <row r="62" spans="6:6" x14ac:dyDescent="0.25">
      <c r="F62" s="233"/>
    </row>
    <row r="63" spans="6:6" x14ac:dyDescent="0.25">
      <c r="F63" s="233"/>
    </row>
    <row r="64" spans="6:6" x14ac:dyDescent="0.25">
      <c r="F64" s="233"/>
    </row>
    <row r="65" spans="6:6" x14ac:dyDescent="0.25">
      <c r="F65" s="233"/>
    </row>
    <row r="66" spans="6:6" x14ac:dyDescent="0.25">
      <c r="F66" s="233"/>
    </row>
    <row r="67" spans="6:6" x14ac:dyDescent="0.25">
      <c r="F67" s="233"/>
    </row>
    <row r="68" spans="6:6" x14ac:dyDescent="0.25">
      <c r="F68" s="233"/>
    </row>
    <row r="69" spans="6:6" x14ac:dyDescent="0.25">
      <c r="F69" s="233"/>
    </row>
    <row r="70" spans="6:6" x14ac:dyDescent="0.25">
      <c r="F70" s="233"/>
    </row>
    <row r="71" spans="6:6" x14ac:dyDescent="0.25">
      <c r="F71" s="233"/>
    </row>
    <row r="72" spans="6:6" x14ac:dyDescent="0.25">
      <c r="F72" s="233"/>
    </row>
    <row r="73" spans="6:6" x14ac:dyDescent="0.25">
      <c r="F73" s="233"/>
    </row>
    <row r="74" spans="6:6" x14ac:dyDescent="0.25">
      <c r="F74" s="233"/>
    </row>
    <row r="75" spans="6:6" x14ac:dyDescent="0.25">
      <c r="F75" s="233"/>
    </row>
    <row r="76" spans="6:6" x14ac:dyDescent="0.25">
      <c r="F76" s="233"/>
    </row>
    <row r="77" spans="6:6" x14ac:dyDescent="0.25">
      <c r="F77" s="233"/>
    </row>
    <row r="78" spans="6:6" x14ac:dyDescent="0.25">
      <c r="F78" s="233"/>
    </row>
    <row r="79" spans="6:6" x14ac:dyDescent="0.25">
      <c r="F79" s="233"/>
    </row>
    <row r="80" spans="6:6" x14ac:dyDescent="0.25">
      <c r="F80" s="233"/>
    </row>
    <row r="81" spans="6:6" x14ac:dyDescent="0.25">
      <c r="F81" s="233"/>
    </row>
    <row r="82" spans="6:6" x14ac:dyDescent="0.25">
      <c r="F82" s="233"/>
    </row>
    <row r="83" spans="6:6" x14ac:dyDescent="0.25">
      <c r="F83" s="233"/>
    </row>
    <row r="84" spans="6:6" x14ac:dyDescent="0.25">
      <c r="F84" s="233"/>
    </row>
    <row r="85" spans="6:6" x14ac:dyDescent="0.25">
      <c r="F85" s="233"/>
    </row>
    <row r="86" spans="6:6" x14ac:dyDescent="0.25">
      <c r="F86" s="233"/>
    </row>
    <row r="87" spans="6:6" x14ac:dyDescent="0.25">
      <c r="F87" s="233"/>
    </row>
    <row r="88" spans="6:6" x14ac:dyDescent="0.25">
      <c r="F88" s="233"/>
    </row>
    <row r="89" spans="6:6" x14ac:dyDescent="0.25">
      <c r="F89" s="233"/>
    </row>
    <row r="90" spans="6:6" x14ac:dyDescent="0.25">
      <c r="F90" s="233"/>
    </row>
    <row r="91" spans="6:6" x14ac:dyDescent="0.25">
      <c r="F91" s="233"/>
    </row>
    <row r="92" spans="6:6" x14ac:dyDescent="0.25">
      <c r="F92" s="233"/>
    </row>
    <row r="93" spans="6:6" x14ac:dyDescent="0.25">
      <c r="F93" s="233"/>
    </row>
    <row r="94" spans="6:6" x14ac:dyDescent="0.25">
      <c r="F94" s="233"/>
    </row>
    <row r="95" spans="6:6" x14ac:dyDescent="0.25">
      <c r="F95" s="233"/>
    </row>
    <row r="96" spans="6:6" x14ac:dyDescent="0.25">
      <c r="F96" s="233"/>
    </row>
    <row r="97" spans="6:6" x14ac:dyDescent="0.25">
      <c r="F97" s="233"/>
    </row>
    <row r="98" spans="6:6" x14ac:dyDescent="0.25">
      <c r="F98" s="233"/>
    </row>
    <row r="99" spans="6:6" x14ac:dyDescent="0.25">
      <c r="F99" s="233"/>
    </row>
    <row r="100" spans="6:6" x14ac:dyDescent="0.25">
      <c r="F100" s="233"/>
    </row>
    <row r="101" spans="6:6" x14ac:dyDescent="0.25">
      <c r="F101" s="233"/>
    </row>
  </sheetData>
  <mergeCells count="3">
    <mergeCell ref="A1:G1"/>
    <mergeCell ref="H1:I1"/>
    <mergeCell ref="J1:K1"/>
  </mergeCells>
  <hyperlinks>
    <hyperlink ref="J21" location="Shehbaz!A1" display="Top"/>
    <hyperlink ref="J2" location="Sheet5!A1" display="Back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view="pageBreakPreview" zoomScaleSheetLayoutView="100" workbookViewId="0">
      <selection activeCell="J4" sqref="J4"/>
    </sheetView>
  </sheetViews>
  <sheetFormatPr defaultRowHeight="15" x14ac:dyDescent="0.25"/>
  <cols>
    <col min="1" max="1" width="4" customWidth="1"/>
    <col min="2" max="2" width="12.140625" customWidth="1"/>
    <col min="3" max="3" width="26.28515625" customWidth="1"/>
    <col min="4" max="4" width="22.140625" customWidth="1"/>
    <col min="5" max="5" width="11.5703125" bestFit="1" customWidth="1"/>
    <col min="6" max="6" width="14.28515625" bestFit="1" customWidth="1"/>
  </cols>
  <sheetData>
    <row r="1" spans="1:10" x14ac:dyDescent="0.25">
      <c r="F1" s="84" t="s">
        <v>150</v>
      </c>
    </row>
    <row r="2" spans="1:10" ht="26.25" x14ac:dyDescent="0.4">
      <c r="A2" s="393" t="s">
        <v>160</v>
      </c>
      <c r="B2" s="393"/>
      <c r="C2" s="393"/>
      <c r="D2" s="393"/>
      <c r="E2" s="393"/>
      <c r="F2" s="393"/>
    </row>
    <row r="3" spans="1:10" ht="13.5" customHeight="1" x14ac:dyDescent="0.4">
      <c r="A3" s="59"/>
      <c r="B3" s="59"/>
      <c r="C3" s="59"/>
      <c r="D3" s="59"/>
      <c r="E3" s="59"/>
      <c r="F3" s="60"/>
    </row>
    <row r="4" spans="1:10" ht="16.5" customHeight="1" x14ac:dyDescent="0.25">
      <c r="A4" s="394" t="s">
        <v>149</v>
      </c>
      <c r="B4" s="394"/>
      <c r="C4" s="394"/>
      <c r="D4" s="394"/>
      <c r="E4" s="394"/>
      <c r="F4" s="394"/>
      <c r="J4" s="293" t="s">
        <v>644</v>
      </c>
    </row>
    <row r="5" spans="1:10" ht="16.5" x14ac:dyDescent="0.3">
      <c r="A5" s="64">
        <v>1</v>
      </c>
      <c r="B5" s="61" t="s">
        <v>65</v>
      </c>
      <c r="C5" s="8" t="s">
        <v>66</v>
      </c>
      <c r="D5" s="62" t="s">
        <v>23</v>
      </c>
      <c r="E5" s="63">
        <v>10000</v>
      </c>
      <c r="F5" s="8" t="s">
        <v>3</v>
      </c>
    </row>
    <row r="6" spans="1:10" ht="16.5" x14ac:dyDescent="0.3">
      <c r="A6" s="64">
        <v>2</v>
      </c>
      <c r="B6" s="61" t="s">
        <v>67</v>
      </c>
      <c r="C6" s="8" t="s">
        <v>66</v>
      </c>
      <c r="D6" s="62" t="s">
        <v>23</v>
      </c>
      <c r="E6" s="63">
        <v>30000</v>
      </c>
      <c r="F6" s="8" t="s">
        <v>68</v>
      </c>
    </row>
    <row r="7" spans="1:10" ht="16.5" x14ac:dyDescent="0.3">
      <c r="A7" s="64">
        <v>3</v>
      </c>
      <c r="B7" s="61" t="s">
        <v>73</v>
      </c>
      <c r="C7" s="8" t="s">
        <v>66</v>
      </c>
      <c r="D7" s="62" t="s">
        <v>23</v>
      </c>
      <c r="E7" s="63">
        <v>10000</v>
      </c>
      <c r="F7" s="8" t="s">
        <v>68</v>
      </c>
    </row>
    <row r="8" spans="1:10" ht="16.5" x14ac:dyDescent="0.3">
      <c r="A8" s="64">
        <v>4</v>
      </c>
      <c r="B8" s="61" t="s">
        <v>73</v>
      </c>
      <c r="C8" s="8" t="s">
        <v>66</v>
      </c>
      <c r="D8" s="62" t="s">
        <v>23</v>
      </c>
      <c r="E8" s="63">
        <v>20000</v>
      </c>
      <c r="F8" s="8" t="s">
        <v>68</v>
      </c>
    </row>
    <row r="9" spans="1:10" ht="16.5" x14ac:dyDescent="0.3">
      <c r="A9" s="64">
        <v>5</v>
      </c>
      <c r="B9" s="61" t="s">
        <v>74</v>
      </c>
      <c r="C9" s="8" t="s">
        <v>66</v>
      </c>
      <c r="D9" s="62" t="s">
        <v>23</v>
      </c>
      <c r="E9" s="63">
        <v>5000</v>
      </c>
      <c r="F9" s="8" t="s">
        <v>75</v>
      </c>
    </row>
    <row r="10" spans="1:10" ht="16.5" x14ac:dyDescent="0.3">
      <c r="A10" s="64">
        <v>6</v>
      </c>
      <c r="B10" s="61" t="s">
        <v>76</v>
      </c>
      <c r="C10" s="62" t="s">
        <v>78</v>
      </c>
      <c r="D10" s="62" t="s">
        <v>23</v>
      </c>
      <c r="E10" s="63">
        <v>22500</v>
      </c>
      <c r="F10" s="63" t="s">
        <v>3</v>
      </c>
    </row>
    <row r="11" spans="1:10" ht="16.5" x14ac:dyDescent="0.3">
      <c r="A11" s="64">
        <v>7</v>
      </c>
      <c r="B11" s="61" t="s">
        <v>93</v>
      </c>
      <c r="C11" s="8" t="s">
        <v>66</v>
      </c>
      <c r="D11" s="62" t="s">
        <v>23</v>
      </c>
      <c r="E11" s="63">
        <v>1100</v>
      </c>
      <c r="F11" s="63" t="s">
        <v>3</v>
      </c>
    </row>
    <row r="12" spans="1:10" x14ac:dyDescent="0.25">
      <c r="A12" s="51"/>
      <c r="B12" s="51"/>
      <c r="C12" s="51"/>
      <c r="D12" s="53" t="s">
        <v>62</v>
      </c>
      <c r="E12" s="52">
        <f>SUM(E5:E11)</f>
        <v>98600</v>
      </c>
      <c r="F12" s="51"/>
    </row>
    <row r="13" spans="1:10" x14ac:dyDescent="0.25">
      <c r="A13" s="390" t="s">
        <v>148</v>
      </c>
      <c r="B13" s="390"/>
      <c r="C13" s="390"/>
      <c r="D13" s="390"/>
      <c r="E13" s="390"/>
      <c r="F13" s="390"/>
    </row>
    <row r="14" spans="1:10" ht="16.5" x14ac:dyDescent="0.3">
      <c r="A14" s="64">
        <v>1</v>
      </c>
      <c r="B14" s="65" t="s">
        <v>69</v>
      </c>
      <c r="C14" s="66" t="s">
        <v>66</v>
      </c>
      <c r="D14" s="67" t="s">
        <v>70</v>
      </c>
      <c r="E14" s="68">
        <v>10000</v>
      </c>
      <c r="F14" s="66" t="s">
        <v>68</v>
      </c>
    </row>
    <row r="15" spans="1:10" ht="16.5" x14ac:dyDescent="0.3">
      <c r="A15" s="64">
        <v>2</v>
      </c>
      <c r="B15" s="65" t="s">
        <v>71</v>
      </c>
      <c r="C15" s="66" t="s">
        <v>66</v>
      </c>
      <c r="D15" s="67" t="s">
        <v>70</v>
      </c>
      <c r="E15" s="68">
        <v>5000</v>
      </c>
      <c r="F15" s="66" t="s">
        <v>68</v>
      </c>
    </row>
    <row r="16" spans="1:10" ht="16.5" x14ac:dyDescent="0.3">
      <c r="A16" s="64">
        <v>3</v>
      </c>
      <c r="B16" s="65" t="s">
        <v>76</v>
      </c>
      <c r="C16" s="66" t="s">
        <v>66</v>
      </c>
      <c r="D16" s="67" t="s">
        <v>10</v>
      </c>
      <c r="E16" s="68">
        <v>2000</v>
      </c>
      <c r="F16" s="66" t="s">
        <v>3</v>
      </c>
    </row>
    <row r="17" spans="1:6" x14ac:dyDescent="0.25">
      <c r="A17" s="51"/>
      <c r="B17" s="51"/>
      <c r="C17" s="51"/>
      <c r="D17" s="53" t="s">
        <v>62</v>
      </c>
      <c r="E17" s="52">
        <f>SUM(E14:E16)</f>
        <v>17000</v>
      </c>
      <c r="F17" s="51"/>
    </row>
    <row r="18" spans="1:6" x14ac:dyDescent="0.25">
      <c r="A18" s="390" t="s">
        <v>151</v>
      </c>
      <c r="B18" s="390"/>
      <c r="C18" s="390"/>
      <c r="D18" s="390"/>
      <c r="E18" s="390"/>
      <c r="F18" s="390"/>
    </row>
    <row r="19" spans="1:6" ht="16.5" x14ac:dyDescent="0.3">
      <c r="A19" s="64">
        <v>1</v>
      </c>
      <c r="B19" s="61" t="s">
        <v>76</v>
      </c>
      <c r="C19" s="66" t="s">
        <v>66</v>
      </c>
      <c r="D19" s="62" t="s">
        <v>77</v>
      </c>
      <c r="E19" s="63">
        <v>10500</v>
      </c>
      <c r="F19" s="8" t="s">
        <v>80</v>
      </c>
    </row>
    <row r="20" spans="1:6" ht="16.5" x14ac:dyDescent="0.3">
      <c r="A20" s="64">
        <v>2</v>
      </c>
      <c r="B20" s="61" t="s">
        <v>8</v>
      </c>
      <c r="C20" s="66" t="s">
        <v>66</v>
      </c>
      <c r="D20" s="62" t="s">
        <v>79</v>
      </c>
      <c r="E20" s="63">
        <v>7000</v>
      </c>
      <c r="F20" s="8" t="s">
        <v>80</v>
      </c>
    </row>
    <row r="21" spans="1:6" ht="16.5" x14ac:dyDescent="0.3">
      <c r="A21" s="64">
        <v>3</v>
      </c>
      <c r="B21" s="61" t="s">
        <v>81</v>
      </c>
      <c r="C21" s="66" t="s">
        <v>66</v>
      </c>
      <c r="D21" s="62" t="s">
        <v>79</v>
      </c>
      <c r="E21" s="63">
        <v>8000</v>
      </c>
      <c r="F21" s="8" t="s">
        <v>3</v>
      </c>
    </row>
    <row r="22" spans="1:6" ht="16.5" x14ac:dyDescent="0.3">
      <c r="A22" s="64">
        <v>4</v>
      </c>
      <c r="B22" s="61" t="s">
        <v>8</v>
      </c>
      <c r="C22" s="66" t="s">
        <v>66</v>
      </c>
      <c r="D22" s="62" t="s">
        <v>82</v>
      </c>
      <c r="E22" s="63">
        <v>8000</v>
      </c>
      <c r="F22" s="8" t="s">
        <v>3</v>
      </c>
    </row>
    <row r="23" spans="1:6" ht="16.5" x14ac:dyDescent="0.3">
      <c r="A23" s="64">
        <v>5</v>
      </c>
      <c r="B23" s="61" t="s">
        <v>87</v>
      </c>
      <c r="C23" s="66" t="s">
        <v>66</v>
      </c>
      <c r="D23" s="62" t="s">
        <v>88</v>
      </c>
      <c r="E23" s="63">
        <v>8000</v>
      </c>
      <c r="F23" s="63" t="s">
        <v>3</v>
      </c>
    </row>
    <row r="24" spans="1:6" x14ac:dyDescent="0.25">
      <c r="A24" s="51"/>
      <c r="B24" s="51"/>
      <c r="C24" s="51"/>
      <c r="D24" s="53" t="s">
        <v>62</v>
      </c>
      <c r="E24" s="52">
        <f>SUM(E19:E23)</f>
        <v>41500</v>
      </c>
      <c r="F24" s="51"/>
    </row>
    <row r="25" spans="1:6" x14ac:dyDescent="0.25">
      <c r="A25" s="390" t="s">
        <v>152</v>
      </c>
      <c r="B25" s="390"/>
      <c r="C25" s="390"/>
      <c r="D25" s="390"/>
      <c r="E25" s="390"/>
      <c r="F25" s="390"/>
    </row>
    <row r="26" spans="1:6" ht="16.5" x14ac:dyDescent="0.3">
      <c r="A26" s="64">
        <v>1</v>
      </c>
      <c r="B26" s="71" t="s">
        <v>83</v>
      </c>
      <c r="C26" s="66" t="s">
        <v>66</v>
      </c>
      <c r="D26" s="72" t="s">
        <v>84</v>
      </c>
      <c r="E26" s="69">
        <v>8000</v>
      </c>
      <c r="F26" s="73" t="s">
        <v>3</v>
      </c>
    </row>
    <row r="27" spans="1:6" ht="16.5" x14ac:dyDescent="0.3">
      <c r="A27" s="64">
        <v>2</v>
      </c>
      <c r="B27" s="71" t="s">
        <v>85</v>
      </c>
      <c r="C27" s="66" t="s">
        <v>66</v>
      </c>
      <c r="D27" s="72" t="s">
        <v>86</v>
      </c>
      <c r="E27" s="69">
        <v>3000</v>
      </c>
      <c r="F27" s="73" t="s">
        <v>3</v>
      </c>
    </row>
    <row r="28" spans="1:6" x14ac:dyDescent="0.25">
      <c r="A28" s="51"/>
      <c r="B28" s="51"/>
      <c r="C28" s="51"/>
      <c r="D28" s="53" t="s">
        <v>62</v>
      </c>
      <c r="E28" s="52">
        <f>SUM(E26:E27)</f>
        <v>11000</v>
      </c>
      <c r="F28" s="51"/>
    </row>
    <row r="29" spans="1:6" x14ac:dyDescent="0.25">
      <c r="A29" s="390" t="s">
        <v>153</v>
      </c>
      <c r="B29" s="390"/>
      <c r="C29" s="390"/>
      <c r="D29" s="390"/>
      <c r="E29" s="390"/>
      <c r="F29" s="390"/>
    </row>
    <row r="30" spans="1:6" ht="16.5" x14ac:dyDescent="0.3">
      <c r="A30" s="64">
        <v>1</v>
      </c>
      <c r="B30" s="61" t="s">
        <v>6</v>
      </c>
      <c r="C30" s="8" t="s">
        <v>66</v>
      </c>
      <c r="D30" s="62" t="s">
        <v>5</v>
      </c>
      <c r="E30" s="63">
        <v>500</v>
      </c>
      <c r="F30" s="8" t="s">
        <v>72</v>
      </c>
    </row>
    <row r="31" spans="1:6" x14ac:dyDescent="0.25">
      <c r="A31" s="51"/>
      <c r="B31" s="51"/>
      <c r="C31" s="51"/>
      <c r="D31" s="53" t="s">
        <v>62</v>
      </c>
      <c r="E31" s="52">
        <f>SUM(E30)</f>
        <v>500</v>
      </c>
      <c r="F31" s="51"/>
    </row>
    <row r="32" spans="1:6" x14ac:dyDescent="0.25">
      <c r="A32" s="390" t="s">
        <v>154</v>
      </c>
      <c r="B32" s="390"/>
      <c r="C32" s="390"/>
      <c r="D32" s="390"/>
      <c r="E32" s="390"/>
      <c r="F32" s="390"/>
    </row>
    <row r="33" spans="1:6" ht="16.5" x14ac:dyDescent="0.3">
      <c r="A33" s="70">
        <v>1</v>
      </c>
      <c r="B33" s="61" t="s">
        <v>89</v>
      </c>
      <c r="C33" s="8" t="s">
        <v>90</v>
      </c>
      <c r="D33" s="62" t="s">
        <v>91</v>
      </c>
      <c r="E33" s="63">
        <v>2000</v>
      </c>
      <c r="F33" s="63" t="s">
        <v>92</v>
      </c>
    </row>
    <row r="34" spans="1:6" x14ac:dyDescent="0.25">
      <c r="A34" s="51"/>
      <c r="B34" s="51"/>
      <c r="C34" s="51"/>
      <c r="D34" s="53" t="s">
        <v>62</v>
      </c>
      <c r="E34" s="52">
        <f>SUM(E33)</f>
        <v>2000</v>
      </c>
      <c r="F34" s="51"/>
    </row>
    <row r="35" spans="1:6" x14ac:dyDescent="0.25">
      <c r="A35" s="89"/>
      <c r="B35" s="89"/>
      <c r="C35" s="89"/>
      <c r="D35" s="90"/>
      <c r="E35" s="91"/>
      <c r="F35" s="89"/>
    </row>
    <row r="36" spans="1:6" x14ac:dyDescent="0.25">
      <c r="A36" s="390" t="s">
        <v>153</v>
      </c>
      <c r="B36" s="390"/>
      <c r="C36" s="390"/>
      <c r="D36" s="390"/>
      <c r="E36" s="390"/>
      <c r="F36" s="390"/>
    </row>
    <row r="37" spans="1:6" ht="16.5" x14ac:dyDescent="0.3">
      <c r="A37" s="76">
        <v>1</v>
      </c>
      <c r="B37" s="61" t="s">
        <v>106</v>
      </c>
      <c r="C37" s="8" t="s">
        <v>64</v>
      </c>
      <c r="D37" s="8" t="s">
        <v>5</v>
      </c>
      <c r="E37" s="63">
        <v>3000</v>
      </c>
      <c r="F37" s="8" t="s">
        <v>3</v>
      </c>
    </row>
    <row r="38" spans="1:6" ht="16.5" x14ac:dyDescent="0.3">
      <c r="A38" s="76">
        <v>2</v>
      </c>
      <c r="B38" s="61" t="s">
        <v>128</v>
      </c>
      <c r="C38" s="8" t="s">
        <v>129</v>
      </c>
      <c r="D38" s="8" t="s">
        <v>5</v>
      </c>
      <c r="E38" s="63">
        <v>1000</v>
      </c>
      <c r="F38" s="8" t="s">
        <v>130</v>
      </c>
    </row>
    <row r="39" spans="1:6" ht="16.5" x14ac:dyDescent="0.3">
      <c r="A39" s="76">
        <v>3</v>
      </c>
      <c r="B39" s="61" t="s">
        <v>133</v>
      </c>
      <c r="C39" s="8" t="s">
        <v>108</v>
      </c>
      <c r="D39" s="70" t="s">
        <v>5</v>
      </c>
      <c r="E39" s="63">
        <v>10000</v>
      </c>
      <c r="F39" s="8" t="s">
        <v>3</v>
      </c>
    </row>
    <row r="40" spans="1:6" ht="16.5" x14ac:dyDescent="0.3">
      <c r="A40" s="76">
        <v>4</v>
      </c>
      <c r="B40" s="61" t="s">
        <v>134</v>
      </c>
      <c r="C40" s="8" t="s">
        <v>108</v>
      </c>
      <c r="D40" s="70" t="s">
        <v>5</v>
      </c>
      <c r="E40" s="63">
        <v>10000</v>
      </c>
      <c r="F40" s="8" t="s">
        <v>3</v>
      </c>
    </row>
    <row r="41" spans="1:6" ht="16.5" x14ac:dyDescent="0.3">
      <c r="A41" s="76">
        <v>5</v>
      </c>
      <c r="B41" s="61" t="s">
        <v>135</v>
      </c>
      <c r="C41" s="8" t="s">
        <v>108</v>
      </c>
      <c r="D41" s="8" t="s">
        <v>5</v>
      </c>
      <c r="E41" s="63">
        <v>10000</v>
      </c>
      <c r="F41" s="8" t="s">
        <v>3</v>
      </c>
    </row>
    <row r="42" spans="1:6" x14ac:dyDescent="0.25">
      <c r="A42" s="51"/>
      <c r="B42" s="51"/>
      <c r="C42" s="51"/>
      <c r="D42" s="53" t="s">
        <v>62</v>
      </c>
      <c r="E42" s="52">
        <f>SUM(E37:E41)</f>
        <v>34000</v>
      </c>
      <c r="F42" s="51"/>
    </row>
    <row r="43" spans="1:6" x14ac:dyDescent="0.25">
      <c r="A43" s="89"/>
      <c r="B43" s="89"/>
      <c r="C43" s="89"/>
      <c r="D43" s="90"/>
      <c r="E43" s="91"/>
      <c r="F43" s="89"/>
    </row>
    <row r="44" spans="1:6" x14ac:dyDescent="0.25">
      <c r="A44" s="390" t="s">
        <v>155</v>
      </c>
      <c r="B44" s="390"/>
      <c r="C44" s="390"/>
      <c r="D44" s="390"/>
      <c r="E44" s="390"/>
      <c r="F44" s="390"/>
    </row>
    <row r="45" spans="1:6" ht="16.5" x14ac:dyDescent="0.3">
      <c r="A45" s="76">
        <v>1</v>
      </c>
      <c r="B45" s="61" t="s">
        <v>114</v>
      </c>
      <c r="C45" s="8" t="s">
        <v>66</v>
      </c>
      <c r="D45" s="8" t="s">
        <v>115</v>
      </c>
      <c r="E45" s="63">
        <v>3000</v>
      </c>
      <c r="F45" s="8" t="s">
        <v>116</v>
      </c>
    </row>
    <row r="46" spans="1:6" ht="16.5" x14ac:dyDescent="0.3">
      <c r="A46" s="76">
        <v>2</v>
      </c>
      <c r="B46" s="61" t="s">
        <v>121</v>
      </c>
      <c r="C46" s="8" t="s">
        <v>66</v>
      </c>
      <c r="D46" s="8" t="s">
        <v>115</v>
      </c>
      <c r="E46" s="63">
        <v>5000</v>
      </c>
      <c r="F46" s="63" t="s">
        <v>3</v>
      </c>
    </row>
    <row r="47" spans="1:6" x14ac:dyDescent="0.25">
      <c r="A47" s="51"/>
      <c r="B47" s="51"/>
      <c r="C47" s="51"/>
      <c r="D47" s="53" t="s">
        <v>62</v>
      </c>
      <c r="E47" s="52">
        <f>SUM(E45:E46)</f>
        <v>8000</v>
      </c>
      <c r="F47" s="51"/>
    </row>
    <row r="48" spans="1:6" x14ac:dyDescent="0.25">
      <c r="A48" s="390" t="s">
        <v>159</v>
      </c>
      <c r="B48" s="390"/>
      <c r="C48" s="390"/>
      <c r="D48" s="390"/>
      <c r="E48" s="390"/>
      <c r="F48" s="390"/>
    </row>
    <row r="49" spans="1:6" ht="16.5" x14ac:dyDescent="0.3">
      <c r="A49" s="76">
        <v>1</v>
      </c>
      <c r="B49" s="61" t="s">
        <v>94</v>
      </c>
      <c r="C49" s="8" t="s">
        <v>90</v>
      </c>
      <c r="D49" s="8" t="s">
        <v>95</v>
      </c>
      <c r="E49" s="74">
        <v>2000</v>
      </c>
      <c r="F49" s="8" t="s">
        <v>92</v>
      </c>
    </row>
    <row r="50" spans="1:6" ht="16.5" x14ac:dyDescent="0.3">
      <c r="A50" s="76">
        <v>2</v>
      </c>
      <c r="B50" s="61" t="s">
        <v>96</v>
      </c>
      <c r="C50" s="8" t="s">
        <v>90</v>
      </c>
      <c r="D50" s="8" t="s">
        <v>95</v>
      </c>
      <c r="E50" s="63">
        <v>5000</v>
      </c>
      <c r="F50" s="8" t="s">
        <v>3</v>
      </c>
    </row>
    <row r="51" spans="1:6" ht="16.5" x14ac:dyDescent="0.3">
      <c r="A51" s="76">
        <v>3</v>
      </c>
      <c r="B51" s="61" t="s">
        <v>97</v>
      </c>
      <c r="C51" s="8" t="s">
        <v>90</v>
      </c>
      <c r="D51" s="8" t="s">
        <v>95</v>
      </c>
      <c r="E51" s="63">
        <v>5000</v>
      </c>
      <c r="F51" s="8" t="s">
        <v>92</v>
      </c>
    </row>
    <row r="52" spans="1:6" ht="16.5" x14ac:dyDescent="0.3">
      <c r="A52" s="76">
        <v>4</v>
      </c>
      <c r="B52" s="61" t="s">
        <v>98</v>
      </c>
      <c r="C52" s="8" t="s">
        <v>90</v>
      </c>
      <c r="D52" s="8" t="s">
        <v>95</v>
      </c>
      <c r="E52" s="74">
        <v>10000</v>
      </c>
      <c r="F52" s="8" t="s">
        <v>99</v>
      </c>
    </row>
    <row r="53" spans="1:6" ht="16.5" x14ac:dyDescent="0.3">
      <c r="A53" s="76">
        <v>5</v>
      </c>
      <c r="B53" s="61" t="s">
        <v>100</v>
      </c>
      <c r="C53" s="8" t="s">
        <v>90</v>
      </c>
      <c r="D53" s="8" t="s">
        <v>101</v>
      </c>
      <c r="E53" s="63">
        <v>5000</v>
      </c>
      <c r="F53" s="8" t="s">
        <v>3</v>
      </c>
    </row>
    <row r="54" spans="1:6" ht="16.5" x14ac:dyDescent="0.3">
      <c r="A54" s="76">
        <v>6</v>
      </c>
      <c r="B54" s="77"/>
      <c r="C54" s="78" t="s">
        <v>102</v>
      </c>
      <c r="D54" s="8" t="s">
        <v>101</v>
      </c>
      <c r="E54" s="63">
        <f>2000-1640</f>
        <v>360</v>
      </c>
      <c r="F54" s="8" t="s">
        <v>92</v>
      </c>
    </row>
    <row r="55" spans="1:6" ht="16.5" x14ac:dyDescent="0.3">
      <c r="A55" s="76">
        <v>7</v>
      </c>
      <c r="B55" s="61" t="s">
        <v>100</v>
      </c>
      <c r="C55" s="8" t="s">
        <v>90</v>
      </c>
      <c r="D55" s="8" t="s">
        <v>101</v>
      </c>
      <c r="E55" s="63">
        <v>5000</v>
      </c>
      <c r="F55" s="8" t="s">
        <v>3</v>
      </c>
    </row>
    <row r="56" spans="1:6" ht="16.5" x14ac:dyDescent="0.3">
      <c r="A56" s="76">
        <v>8</v>
      </c>
      <c r="B56" s="75" t="s">
        <v>103</v>
      </c>
      <c r="C56" s="8" t="s">
        <v>90</v>
      </c>
      <c r="D56" s="8" t="s">
        <v>101</v>
      </c>
      <c r="E56" s="63">
        <v>19500</v>
      </c>
      <c r="F56" s="8" t="s">
        <v>3</v>
      </c>
    </row>
    <row r="57" spans="1:6" ht="16.5" x14ac:dyDescent="0.3">
      <c r="A57" s="76">
        <v>9</v>
      </c>
      <c r="B57" s="75" t="s">
        <v>104</v>
      </c>
      <c r="C57" s="8" t="s">
        <v>90</v>
      </c>
      <c r="D57" s="8" t="s">
        <v>101</v>
      </c>
      <c r="E57" s="63">
        <v>2000</v>
      </c>
      <c r="F57" s="8" t="s">
        <v>3</v>
      </c>
    </row>
    <row r="58" spans="1:6" ht="16.5" x14ac:dyDescent="0.3">
      <c r="A58" s="76">
        <v>10</v>
      </c>
      <c r="B58" s="75" t="s">
        <v>105</v>
      </c>
      <c r="C58" s="8" t="s">
        <v>90</v>
      </c>
      <c r="D58" s="8" t="s">
        <v>101</v>
      </c>
      <c r="E58" s="63">
        <v>13000</v>
      </c>
      <c r="F58" s="8" t="s">
        <v>3</v>
      </c>
    </row>
    <row r="59" spans="1:6" ht="16.5" x14ac:dyDescent="0.3">
      <c r="A59" s="76"/>
      <c r="B59" s="61" t="s">
        <v>131</v>
      </c>
      <c r="C59" s="8" t="s">
        <v>129</v>
      </c>
      <c r="D59" s="8" t="s">
        <v>132</v>
      </c>
      <c r="E59" s="63">
        <v>5000</v>
      </c>
      <c r="F59" s="8" t="s">
        <v>3</v>
      </c>
    </row>
    <row r="60" spans="1:6" ht="16.5" x14ac:dyDescent="0.3">
      <c r="A60" s="76">
        <v>11</v>
      </c>
      <c r="B60" s="77" t="s">
        <v>107</v>
      </c>
      <c r="C60" s="8" t="s">
        <v>108</v>
      </c>
      <c r="D60" s="8" t="s">
        <v>95</v>
      </c>
      <c r="E60" s="63">
        <v>15000</v>
      </c>
      <c r="F60" s="8" t="s">
        <v>3</v>
      </c>
    </row>
    <row r="61" spans="1:6" ht="16.5" x14ac:dyDescent="0.3">
      <c r="A61" s="76">
        <v>12</v>
      </c>
      <c r="B61" s="77" t="s">
        <v>109</v>
      </c>
      <c r="C61" s="8" t="s">
        <v>64</v>
      </c>
      <c r="D61" s="8" t="s">
        <v>101</v>
      </c>
      <c r="E61" s="63">
        <v>5000</v>
      </c>
      <c r="F61" s="8" t="s">
        <v>3</v>
      </c>
    </row>
    <row r="62" spans="1:6" ht="16.5" x14ac:dyDescent="0.3">
      <c r="A62" s="76">
        <v>13</v>
      </c>
      <c r="B62" s="61" t="s">
        <v>110</v>
      </c>
      <c r="C62" s="8" t="s">
        <v>64</v>
      </c>
      <c r="D62" s="8" t="s">
        <v>111</v>
      </c>
      <c r="E62" s="63">
        <v>5000</v>
      </c>
      <c r="F62" s="8" t="s">
        <v>3</v>
      </c>
    </row>
    <row r="63" spans="1:6" ht="16.5" x14ac:dyDescent="0.3">
      <c r="A63" s="76">
        <v>14</v>
      </c>
      <c r="B63" s="61" t="s">
        <v>36</v>
      </c>
      <c r="C63" s="8" t="s">
        <v>64</v>
      </c>
      <c r="D63" s="8" t="s">
        <v>101</v>
      </c>
      <c r="E63" s="74">
        <v>1000</v>
      </c>
      <c r="F63" s="8" t="s">
        <v>72</v>
      </c>
    </row>
    <row r="64" spans="1:6" ht="16.5" x14ac:dyDescent="0.3">
      <c r="A64" s="76">
        <v>15</v>
      </c>
      <c r="B64" s="61" t="s">
        <v>119</v>
      </c>
      <c r="C64" s="8" t="s">
        <v>118</v>
      </c>
      <c r="D64" s="8" t="s">
        <v>120</v>
      </c>
      <c r="E64" s="63">
        <v>5000</v>
      </c>
      <c r="F64" s="8" t="s">
        <v>3</v>
      </c>
    </row>
    <row r="65" spans="1:6" ht="16.5" x14ac:dyDescent="0.3">
      <c r="A65" s="76">
        <v>16</v>
      </c>
      <c r="B65" s="61" t="s">
        <v>112</v>
      </c>
      <c r="C65" s="8" t="s">
        <v>108</v>
      </c>
      <c r="D65" s="8" t="s">
        <v>113</v>
      </c>
      <c r="E65" s="63">
        <v>8000</v>
      </c>
      <c r="F65" s="8" t="s">
        <v>3</v>
      </c>
    </row>
    <row r="66" spans="1:6" x14ac:dyDescent="0.25">
      <c r="A66" s="51"/>
      <c r="B66" s="51"/>
      <c r="C66" s="51"/>
      <c r="D66" s="53" t="s">
        <v>62</v>
      </c>
      <c r="E66" s="52">
        <f>SUM(E49:E65)</f>
        <v>110860</v>
      </c>
      <c r="F66" s="51"/>
    </row>
    <row r="67" spans="1:6" x14ac:dyDescent="0.25">
      <c r="A67" s="390" t="s">
        <v>156</v>
      </c>
      <c r="B67" s="390"/>
      <c r="C67" s="390"/>
      <c r="D67" s="390"/>
      <c r="E67" s="390"/>
      <c r="F67" s="390"/>
    </row>
    <row r="68" spans="1:6" ht="16.5" x14ac:dyDescent="0.3">
      <c r="A68" s="76">
        <v>1</v>
      </c>
      <c r="B68" s="61" t="s">
        <v>117</v>
      </c>
      <c r="C68" s="8" t="s">
        <v>118</v>
      </c>
      <c r="D68" s="8" t="s">
        <v>123</v>
      </c>
      <c r="E68" s="63">
        <v>5000</v>
      </c>
      <c r="F68" s="8" t="s">
        <v>3</v>
      </c>
    </row>
    <row r="69" spans="1:6" ht="16.5" x14ac:dyDescent="0.3">
      <c r="A69" s="76">
        <v>2</v>
      </c>
      <c r="B69" s="61" t="s">
        <v>121</v>
      </c>
      <c r="C69" s="8" t="s">
        <v>118</v>
      </c>
      <c r="D69" s="8" t="s">
        <v>123</v>
      </c>
      <c r="E69" s="63">
        <v>10000</v>
      </c>
      <c r="F69" s="8" t="s">
        <v>3</v>
      </c>
    </row>
    <row r="70" spans="1:6" ht="16.5" x14ac:dyDescent="0.3">
      <c r="A70" s="76">
        <v>3</v>
      </c>
      <c r="B70" s="61" t="s">
        <v>122</v>
      </c>
      <c r="C70" s="8" t="s">
        <v>118</v>
      </c>
      <c r="D70" s="8" t="s">
        <v>123</v>
      </c>
      <c r="E70" s="63">
        <v>5000</v>
      </c>
      <c r="F70" s="63" t="s">
        <v>3</v>
      </c>
    </row>
    <row r="71" spans="1:6" ht="16.5" x14ac:dyDescent="0.3">
      <c r="A71" s="76">
        <v>4</v>
      </c>
      <c r="B71" s="61" t="s">
        <v>124</v>
      </c>
      <c r="C71" s="8" t="s">
        <v>125</v>
      </c>
      <c r="D71" s="8" t="s">
        <v>123</v>
      </c>
      <c r="E71" s="63">
        <v>5000</v>
      </c>
      <c r="F71" s="8" t="s">
        <v>3</v>
      </c>
    </row>
    <row r="72" spans="1:6" ht="16.5" x14ac:dyDescent="0.3">
      <c r="A72" s="76">
        <v>5</v>
      </c>
      <c r="B72" s="61" t="s">
        <v>135</v>
      </c>
      <c r="C72" s="8" t="s">
        <v>136</v>
      </c>
      <c r="D72" s="8" t="s">
        <v>123</v>
      </c>
      <c r="E72" s="63">
        <v>11000</v>
      </c>
      <c r="F72" s="8" t="s">
        <v>3</v>
      </c>
    </row>
    <row r="73" spans="1:6" ht="16.5" x14ac:dyDescent="0.3">
      <c r="A73" s="85"/>
      <c r="B73" s="85"/>
      <c r="C73" s="85"/>
      <c r="D73" s="86" t="s">
        <v>62</v>
      </c>
      <c r="E73" s="87">
        <f>SUM(E68:E72)</f>
        <v>36000</v>
      </c>
      <c r="F73" s="85"/>
    </row>
    <row r="74" spans="1:6" x14ac:dyDescent="0.25">
      <c r="A74" s="390" t="s">
        <v>157</v>
      </c>
      <c r="B74" s="390"/>
      <c r="C74" s="390"/>
      <c r="D74" s="390"/>
      <c r="E74" s="390"/>
      <c r="F74" s="390"/>
    </row>
    <row r="75" spans="1:6" ht="16.5" x14ac:dyDescent="0.3">
      <c r="A75" s="76">
        <v>1</v>
      </c>
      <c r="B75" s="61" t="s">
        <v>126</v>
      </c>
      <c r="C75" s="8" t="s">
        <v>108</v>
      </c>
      <c r="D75" s="8" t="s">
        <v>127</v>
      </c>
      <c r="E75" s="63">
        <v>15000</v>
      </c>
      <c r="F75" s="8" t="s">
        <v>3</v>
      </c>
    </row>
    <row r="76" spans="1:6" ht="16.5" x14ac:dyDescent="0.3">
      <c r="A76" s="76">
        <v>2</v>
      </c>
      <c r="B76" s="61" t="s">
        <v>137</v>
      </c>
      <c r="C76" s="8" t="s">
        <v>108</v>
      </c>
      <c r="D76" s="8" t="s">
        <v>127</v>
      </c>
      <c r="E76" s="63">
        <v>5000</v>
      </c>
      <c r="F76" s="8" t="s">
        <v>3</v>
      </c>
    </row>
    <row r="77" spans="1:6" ht="16.5" x14ac:dyDescent="0.3">
      <c r="A77" s="76">
        <v>3</v>
      </c>
      <c r="B77" s="61" t="s">
        <v>143</v>
      </c>
      <c r="C77" s="8" t="s">
        <v>108</v>
      </c>
      <c r="D77" s="8" t="s">
        <v>127</v>
      </c>
      <c r="E77" s="88">
        <v>33000</v>
      </c>
      <c r="F77" s="63"/>
    </row>
    <row r="78" spans="1:6" ht="16.5" x14ac:dyDescent="0.3">
      <c r="A78" s="85"/>
      <c r="B78" s="85"/>
      <c r="C78" s="85"/>
      <c r="D78" s="86" t="s">
        <v>62</v>
      </c>
      <c r="E78" s="87">
        <f>SUM(E75:E77)</f>
        <v>53000</v>
      </c>
      <c r="F78" s="85"/>
    </row>
    <row r="79" spans="1:6" x14ac:dyDescent="0.25">
      <c r="A79" s="390" t="s">
        <v>158</v>
      </c>
      <c r="B79" s="390"/>
      <c r="C79" s="390"/>
      <c r="D79" s="390"/>
      <c r="E79" s="390"/>
      <c r="F79" s="390"/>
    </row>
    <row r="80" spans="1:6" ht="16.5" x14ac:dyDescent="0.3">
      <c r="A80" s="76">
        <v>1</v>
      </c>
      <c r="B80" s="61" t="s">
        <v>138</v>
      </c>
      <c r="C80" s="8" t="s">
        <v>108</v>
      </c>
      <c r="D80" s="8" t="s">
        <v>38</v>
      </c>
      <c r="E80" s="63">
        <v>20000</v>
      </c>
      <c r="F80" s="8" t="s">
        <v>3</v>
      </c>
    </row>
    <row r="81" spans="1:6" ht="16.5" x14ac:dyDescent="0.3">
      <c r="A81" s="76">
        <v>2</v>
      </c>
      <c r="B81" s="61" t="s">
        <v>45</v>
      </c>
      <c r="C81" s="8" t="s">
        <v>108</v>
      </c>
      <c r="D81" s="8" t="s">
        <v>38</v>
      </c>
      <c r="E81" s="63">
        <v>25000</v>
      </c>
      <c r="F81" s="8" t="s">
        <v>3</v>
      </c>
    </row>
    <row r="82" spans="1:6" ht="16.5" x14ac:dyDescent="0.3">
      <c r="A82" s="76">
        <v>3</v>
      </c>
      <c r="B82" s="61" t="s">
        <v>139</v>
      </c>
      <c r="C82" s="8" t="s">
        <v>108</v>
      </c>
      <c r="D82" s="8" t="s">
        <v>38</v>
      </c>
      <c r="E82" s="63">
        <v>25000</v>
      </c>
      <c r="F82" s="8" t="s">
        <v>3</v>
      </c>
    </row>
    <row r="83" spans="1:6" ht="16.5" x14ac:dyDescent="0.3">
      <c r="A83" s="76">
        <v>4</v>
      </c>
      <c r="B83" s="61" t="s">
        <v>140</v>
      </c>
      <c r="C83" s="8" t="s">
        <v>108</v>
      </c>
      <c r="D83" s="8" t="s">
        <v>38</v>
      </c>
      <c r="E83" s="63">
        <v>2000</v>
      </c>
      <c r="F83" s="8" t="s">
        <v>141</v>
      </c>
    </row>
    <row r="84" spans="1:6" ht="16.5" x14ac:dyDescent="0.3">
      <c r="A84" s="76">
        <v>5</v>
      </c>
      <c r="B84" s="61" t="s">
        <v>142</v>
      </c>
      <c r="C84" s="8" t="s">
        <v>108</v>
      </c>
      <c r="D84" s="8" t="s">
        <v>38</v>
      </c>
      <c r="E84" s="63">
        <v>20000</v>
      </c>
      <c r="F84" s="8" t="s">
        <v>3</v>
      </c>
    </row>
    <row r="85" spans="1:6" ht="16.5" x14ac:dyDescent="0.3">
      <c r="A85" s="76">
        <v>6</v>
      </c>
      <c r="B85" s="61" t="s">
        <v>143</v>
      </c>
      <c r="C85" s="8" t="s">
        <v>108</v>
      </c>
      <c r="D85" s="8" t="s">
        <v>38</v>
      </c>
      <c r="E85" s="88">
        <v>8000</v>
      </c>
      <c r="F85" s="8" t="s">
        <v>3</v>
      </c>
    </row>
    <row r="86" spans="1:6" ht="16.5" x14ac:dyDescent="0.3">
      <c r="A86" s="76">
        <v>7</v>
      </c>
      <c r="B86" s="81" t="s">
        <v>144</v>
      </c>
      <c r="C86" s="8" t="s">
        <v>108</v>
      </c>
      <c r="D86" s="82" t="s">
        <v>38</v>
      </c>
      <c r="E86" s="83">
        <v>5000</v>
      </c>
      <c r="F86" s="266" t="s">
        <v>3</v>
      </c>
    </row>
    <row r="87" spans="1:6" ht="16.5" x14ac:dyDescent="0.3">
      <c r="A87" s="76">
        <v>8</v>
      </c>
      <c r="B87" s="61" t="s">
        <v>145</v>
      </c>
      <c r="C87" s="8" t="s">
        <v>108</v>
      </c>
      <c r="D87" s="8" t="s">
        <v>38</v>
      </c>
      <c r="E87" s="63">
        <v>5000</v>
      </c>
      <c r="F87" s="8" t="s">
        <v>48</v>
      </c>
    </row>
    <row r="88" spans="1:6" ht="16.5" x14ac:dyDescent="0.3">
      <c r="A88" s="76">
        <v>9</v>
      </c>
      <c r="B88" s="61" t="s">
        <v>146</v>
      </c>
      <c r="C88" s="8" t="s">
        <v>108</v>
      </c>
      <c r="D88" s="8" t="s">
        <v>38</v>
      </c>
      <c r="E88" s="63">
        <v>20000</v>
      </c>
      <c r="F88" s="8" t="s">
        <v>48</v>
      </c>
    </row>
    <row r="89" spans="1:6" ht="16.5" x14ac:dyDescent="0.3">
      <c r="A89" s="76">
        <v>10</v>
      </c>
      <c r="B89" s="61" t="s">
        <v>147</v>
      </c>
      <c r="C89" s="8" t="s">
        <v>108</v>
      </c>
      <c r="D89" s="8" t="s">
        <v>38</v>
      </c>
      <c r="E89" s="63">
        <v>15000</v>
      </c>
      <c r="F89" s="8" t="s">
        <v>48</v>
      </c>
    </row>
    <row r="90" spans="1:6" ht="16.5" x14ac:dyDescent="0.3">
      <c r="A90" s="76">
        <v>11</v>
      </c>
      <c r="B90" s="61" t="s">
        <v>147</v>
      </c>
      <c r="C90" s="8" t="s">
        <v>108</v>
      </c>
      <c r="D90" s="8" t="s">
        <v>38</v>
      </c>
      <c r="E90" s="63">
        <v>5000</v>
      </c>
      <c r="F90" s="8" t="s">
        <v>48</v>
      </c>
    </row>
    <row r="91" spans="1:6" ht="16.5" x14ac:dyDescent="0.3">
      <c r="A91" s="94">
        <v>12</v>
      </c>
      <c r="B91" s="61" t="s">
        <v>376</v>
      </c>
      <c r="C91" s="8" t="s">
        <v>108</v>
      </c>
      <c r="D91" s="8" t="s">
        <v>38</v>
      </c>
      <c r="E91" s="63">
        <v>10000</v>
      </c>
      <c r="F91" s="8" t="s">
        <v>48</v>
      </c>
    </row>
    <row r="92" spans="1:6" ht="16.5" x14ac:dyDescent="0.3">
      <c r="A92" s="94">
        <v>13</v>
      </c>
      <c r="B92" s="61" t="s">
        <v>381</v>
      </c>
      <c r="C92" s="8" t="s">
        <v>108</v>
      </c>
      <c r="D92" s="8" t="s">
        <v>38</v>
      </c>
      <c r="E92" s="63">
        <v>5000</v>
      </c>
      <c r="F92" s="8" t="s">
        <v>48</v>
      </c>
    </row>
    <row r="93" spans="1:6" ht="16.5" x14ac:dyDescent="0.3">
      <c r="A93" s="94">
        <v>14</v>
      </c>
      <c r="B93" s="61" t="s">
        <v>382</v>
      </c>
      <c r="C93" s="8" t="s">
        <v>66</v>
      </c>
      <c r="D93" s="8" t="s">
        <v>38</v>
      </c>
      <c r="E93" s="63">
        <v>20000</v>
      </c>
      <c r="F93" s="8" t="s">
        <v>48</v>
      </c>
    </row>
    <row r="94" spans="1:6" ht="18.75" customHeight="1" x14ac:dyDescent="0.3">
      <c r="A94" s="94">
        <v>15</v>
      </c>
      <c r="B94" s="61" t="s">
        <v>395</v>
      </c>
      <c r="C94" s="8" t="s">
        <v>66</v>
      </c>
      <c r="D94" s="8" t="s">
        <v>38</v>
      </c>
      <c r="E94" s="63">
        <v>10000</v>
      </c>
      <c r="F94" s="8" t="s">
        <v>48</v>
      </c>
    </row>
    <row r="95" spans="1:6" ht="18.75" customHeight="1" x14ac:dyDescent="0.3">
      <c r="A95" s="94">
        <v>16</v>
      </c>
      <c r="B95" s="61" t="s">
        <v>411</v>
      </c>
      <c r="C95" s="8" t="s">
        <v>66</v>
      </c>
      <c r="D95" s="8" t="s">
        <v>38</v>
      </c>
      <c r="E95" s="63">
        <v>40000</v>
      </c>
      <c r="F95" s="8" t="s">
        <v>48</v>
      </c>
    </row>
    <row r="96" spans="1:6" ht="18.75" customHeight="1" x14ac:dyDescent="0.3">
      <c r="A96" s="94">
        <v>17</v>
      </c>
      <c r="B96" s="61" t="s">
        <v>422</v>
      </c>
      <c r="C96" s="8" t="s">
        <v>66</v>
      </c>
      <c r="D96" s="8" t="s">
        <v>38</v>
      </c>
      <c r="E96" s="63">
        <v>5000</v>
      </c>
      <c r="F96" s="8" t="s">
        <v>420</v>
      </c>
    </row>
    <row r="97" spans="1:10" ht="18.75" customHeight="1" x14ac:dyDescent="0.3">
      <c r="A97" s="94">
        <v>18</v>
      </c>
      <c r="B97" s="61" t="s">
        <v>434</v>
      </c>
      <c r="C97" s="8" t="s">
        <v>66</v>
      </c>
      <c r="D97" s="8" t="s">
        <v>38</v>
      </c>
      <c r="E97" s="63">
        <v>15000</v>
      </c>
      <c r="F97" s="8" t="s">
        <v>48</v>
      </c>
    </row>
    <row r="98" spans="1:10" ht="18.75" customHeight="1" x14ac:dyDescent="0.3">
      <c r="A98" s="94">
        <v>19</v>
      </c>
      <c r="B98" s="61" t="s">
        <v>435</v>
      </c>
      <c r="C98" s="8" t="s">
        <v>66</v>
      </c>
      <c r="D98" s="8" t="s">
        <v>38</v>
      </c>
      <c r="E98" s="63">
        <v>900</v>
      </c>
      <c r="F98" s="8" t="s">
        <v>436</v>
      </c>
    </row>
    <row r="99" spans="1:10" ht="18.75" customHeight="1" x14ac:dyDescent="0.3">
      <c r="A99" s="94">
        <v>20</v>
      </c>
      <c r="B99" s="61" t="s">
        <v>438</v>
      </c>
      <c r="C99" s="8" t="s">
        <v>66</v>
      </c>
      <c r="D99" s="8" t="s">
        <v>38</v>
      </c>
      <c r="E99" s="226"/>
      <c r="F99" s="8" t="s">
        <v>418</v>
      </c>
      <c r="G99" s="220">
        <v>15000</v>
      </c>
    </row>
    <row r="100" spans="1:10" ht="18.75" customHeight="1" x14ac:dyDescent="0.3">
      <c r="A100" s="94">
        <v>21</v>
      </c>
      <c r="B100" s="61" t="s">
        <v>485</v>
      </c>
      <c r="C100" s="8" t="s">
        <v>66</v>
      </c>
      <c r="D100" s="8" t="s">
        <v>38</v>
      </c>
      <c r="E100" s="63">
        <v>10000</v>
      </c>
      <c r="F100" s="8"/>
      <c r="G100" s="220"/>
    </row>
    <row r="101" spans="1:10" ht="16.5" x14ac:dyDescent="0.3">
      <c r="A101" s="85"/>
      <c r="B101" s="85"/>
      <c r="C101" s="85"/>
      <c r="D101" s="86" t="s">
        <v>62</v>
      </c>
      <c r="E101" s="87">
        <f>SUM(E80:E100)</f>
        <v>265900</v>
      </c>
      <c r="F101" s="85"/>
    </row>
    <row r="102" spans="1:10" x14ac:dyDescent="0.25">
      <c r="A102" s="1"/>
      <c r="B102" s="54"/>
      <c r="C102" s="54"/>
      <c r="D102" s="54"/>
      <c r="E102" s="54"/>
      <c r="F102" s="54"/>
    </row>
    <row r="103" spans="1:10" x14ac:dyDescent="0.25">
      <c r="A103" s="1"/>
      <c r="B103" s="54"/>
      <c r="C103" s="54"/>
      <c r="D103" s="54"/>
      <c r="E103" s="54"/>
      <c r="F103" s="54"/>
      <c r="J103" s="293" t="s">
        <v>672</v>
      </c>
    </row>
    <row r="104" spans="1:10" x14ac:dyDescent="0.25">
      <c r="A104" s="1"/>
      <c r="B104" s="54"/>
      <c r="C104" s="54"/>
      <c r="D104" s="54"/>
      <c r="E104" s="54"/>
      <c r="F104" s="54"/>
    </row>
    <row r="105" spans="1:10" x14ac:dyDescent="0.25">
      <c r="A105" s="1"/>
      <c r="B105" s="54"/>
      <c r="C105" s="54"/>
      <c r="D105" s="54"/>
      <c r="E105" s="54"/>
      <c r="F105" s="54"/>
    </row>
  </sheetData>
  <mergeCells count="13">
    <mergeCell ref="A67:F67"/>
    <mergeCell ref="A74:F74"/>
    <mergeCell ref="A79:F79"/>
    <mergeCell ref="A29:F29"/>
    <mergeCell ref="A32:F32"/>
    <mergeCell ref="A48:F48"/>
    <mergeCell ref="A36:F36"/>
    <mergeCell ref="A44:F44"/>
    <mergeCell ref="A2:F2"/>
    <mergeCell ref="A4:F4"/>
    <mergeCell ref="A13:F13"/>
    <mergeCell ref="A18:F18"/>
    <mergeCell ref="A25:F25"/>
  </mergeCells>
  <hyperlinks>
    <hyperlink ref="J4" location="Sheet5!A1" display="Back"/>
    <hyperlink ref="J103" location="Shehbaz!A1" display="Top"/>
  </hyperlinks>
  <printOptions horizontalCentered="1"/>
  <pageMargins left="0.46" right="0.33" top="0.35" bottom="0.37" header="0.3" footer="0.3"/>
  <pageSetup paperSize="9" orientation="portrait" r:id="rId1"/>
  <rowBreaks count="1" manualBreakCount="1">
    <brk id="47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15"/>
  <sheetViews>
    <sheetView topLeftCell="A139" zoomScaleNormal="100" zoomScaleSheetLayoutView="100" workbookViewId="0">
      <selection activeCell="J151" sqref="J151"/>
    </sheetView>
  </sheetViews>
  <sheetFormatPr defaultRowHeight="15" x14ac:dyDescent="0.25"/>
  <cols>
    <col min="1" max="1" width="3.7109375" customWidth="1"/>
    <col min="2" max="2" width="11.5703125" bestFit="1" customWidth="1"/>
    <col min="3" max="3" width="20" customWidth="1"/>
    <col min="4" max="4" width="10.42578125" customWidth="1"/>
    <col min="5" max="5" width="11.42578125" customWidth="1"/>
    <col min="6" max="6" width="19" customWidth="1"/>
    <col min="7" max="7" width="28.85546875" customWidth="1"/>
    <col min="9" max="9" width="10.85546875" customWidth="1"/>
    <col min="10" max="10" width="10.28515625" customWidth="1"/>
  </cols>
  <sheetData>
    <row r="2" spans="1:9" ht="26.25" x14ac:dyDescent="0.4">
      <c r="A2" s="393" t="s">
        <v>161</v>
      </c>
      <c r="B2" s="393"/>
      <c r="C2" s="393"/>
      <c r="D2" s="393"/>
      <c r="E2" s="393"/>
      <c r="F2" s="393"/>
      <c r="G2" s="393"/>
    </row>
    <row r="3" spans="1:9" ht="14.25" customHeight="1" x14ac:dyDescent="0.4">
      <c r="A3" s="59"/>
      <c r="B3" s="59"/>
      <c r="C3" s="59"/>
      <c r="D3" s="59"/>
      <c r="E3" s="59"/>
      <c r="F3" s="59"/>
      <c r="G3" s="59"/>
    </row>
    <row r="4" spans="1:9" x14ac:dyDescent="0.25">
      <c r="A4" s="390" t="s">
        <v>191</v>
      </c>
      <c r="B4" s="390"/>
      <c r="C4" s="390"/>
      <c r="D4" s="390"/>
      <c r="E4" s="390"/>
      <c r="F4" s="390"/>
      <c r="G4" s="390"/>
    </row>
    <row r="5" spans="1:9" ht="16.5" x14ac:dyDescent="0.3">
      <c r="A5" s="76">
        <v>1</v>
      </c>
      <c r="B5" s="61" t="s">
        <v>163</v>
      </c>
      <c r="C5" s="8" t="s">
        <v>164</v>
      </c>
      <c r="D5" s="8" t="s">
        <v>28</v>
      </c>
      <c r="E5" s="63">
        <v>5000</v>
      </c>
      <c r="F5" s="63"/>
      <c r="G5" s="63"/>
      <c r="I5" s="293" t="s">
        <v>644</v>
      </c>
    </row>
    <row r="6" spans="1:9" ht="16.5" x14ac:dyDescent="0.3">
      <c r="A6" s="76">
        <v>2</v>
      </c>
      <c r="B6" s="61" t="s">
        <v>165</v>
      </c>
      <c r="C6" s="8" t="s">
        <v>164</v>
      </c>
      <c r="D6" s="8" t="s">
        <v>28</v>
      </c>
      <c r="E6" s="63">
        <v>6000</v>
      </c>
      <c r="F6" s="63"/>
      <c r="G6" s="63"/>
    </row>
    <row r="7" spans="1:9" ht="16.5" x14ac:dyDescent="0.3">
      <c r="A7" s="76">
        <v>3</v>
      </c>
      <c r="B7" s="61" t="s">
        <v>105</v>
      </c>
      <c r="C7" s="8" t="s">
        <v>164</v>
      </c>
      <c r="D7" s="8" t="s">
        <v>28</v>
      </c>
      <c r="E7" s="63">
        <v>7000</v>
      </c>
      <c r="F7" s="63"/>
      <c r="G7" s="63"/>
    </row>
    <row r="8" spans="1:9" ht="16.5" x14ac:dyDescent="0.3">
      <c r="A8" s="76">
        <v>4</v>
      </c>
      <c r="B8" s="61" t="s">
        <v>166</v>
      </c>
      <c r="C8" s="8" t="s">
        <v>164</v>
      </c>
      <c r="D8" s="8" t="s">
        <v>28</v>
      </c>
      <c r="E8" s="63">
        <v>8000</v>
      </c>
      <c r="F8" s="63"/>
      <c r="G8" s="63"/>
    </row>
    <row r="9" spans="1:9" ht="16.5" x14ac:dyDescent="0.3">
      <c r="A9" s="76">
        <v>5</v>
      </c>
      <c r="B9" s="61" t="s">
        <v>167</v>
      </c>
      <c r="C9" s="8" t="s">
        <v>164</v>
      </c>
      <c r="D9" s="8" t="s">
        <v>28</v>
      </c>
      <c r="E9" s="63">
        <v>5000</v>
      </c>
      <c r="F9" s="63"/>
      <c r="G9" s="63"/>
    </row>
    <row r="10" spans="1:9" ht="16.5" x14ac:dyDescent="0.3">
      <c r="A10" s="76">
        <v>6</v>
      </c>
      <c r="B10" s="61" t="s">
        <v>168</v>
      </c>
      <c r="C10" s="8" t="s">
        <v>164</v>
      </c>
      <c r="D10" s="8" t="s">
        <v>28</v>
      </c>
      <c r="E10" s="63">
        <v>10000</v>
      </c>
      <c r="F10" s="63"/>
      <c r="G10" s="63"/>
    </row>
    <row r="11" spans="1:9" ht="16.5" x14ac:dyDescent="0.3">
      <c r="A11" s="76">
        <v>7</v>
      </c>
      <c r="B11" s="61" t="s">
        <v>169</v>
      </c>
      <c r="C11" s="8" t="s">
        <v>164</v>
      </c>
      <c r="D11" s="8" t="s">
        <v>28</v>
      </c>
      <c r="E11" s="74">
        <v>15000</v>
      </c>
      <c r="F11" s="74"/>
      <c r="G11" s="74"/>
    </row>
    <row r="12" spans="1:9" ht="16.5" x14ac:dyDescent="0.3">
      <c r="A12" s="76">
        <v>8</v>
      </c>
      <c r="B12" s="61" t="s">
        <v>170</v>
      </c>
      <c r="C12" s="8" t="s">
        <v>164</v>
      </c>
      <c r="D12" s="8" t="s">
        <v>28</v>
      </c>
      <c r="E12" s="63">
        <v>19000</v>
      </c>
      <c r="F12" s="63"/>
      <c r="G12" s="63"/>
    </row>
    <row r="13" spans="1:9" ht="16.5" x14ac:dyDescent="0.3">
      <c r="A13" s="76">
        <v>9</v>
      </c>
      <c r="B13" s="61" t="s">
        <v>171</v>
      </c>
      <c r="C13" s="8" t="s">
        <v>164</v>
      </c>
      <c r="D13" s="8" t="s">
        <v>28</v>
      </c>
      <c r="E13" s="63">
        <v>10000</v>
      </c>
      <c r="F13" s="63"/>
      <c r="G13" s="63"/>
    </row>
    <row r="14" spans="1:9" ht="16.5" x14ac:dyDescent="0.3">
      <c r="A14" s="76">
        <v>10</v>
      </c>
      <c r="B14" s="61" t="s">
        <v>172</v>
      </c>
      <c r="C14" s="8" t="s">
        <v>164</v>
      </c>
      <c r="D14" s="8" t="s">
        <v>28</v>
      </c>
      <c r="E14" s="63">
        <v>10000</v>
      </c>
      <c r="F14" s="63"/>
      <c r="G14" s="63"/>
    </row>
    <row r="15" spans="1:9" ht="16.5" x14ac:dyDescent="0.3">
      <c r="A15" s="76">
        <v>11</v>
      </c>
      <c r="B15" s="61" t="s">
        <v>36</v>
      </c>
      <c r="C15" s="8" t="s">
        <v>164</v>
      </c>
      <c r="D15" s="8" t="s">
        <v>28</v>
      </c>
      <c r="E15" s="63">
        <v>5000</v>
      </c>
      <c r="F15" s="63"/>
      <c r="G15" s="63"/>
    </row>
    <row r="16" spans="1:9" ht="16.5" x14ac:dyDescent="0.3">
      <c r="A16" s="76">
        <v>12</v>
      </c>
      <c r="B16" s="61" t="s">
        <v>119</v>
      </c>
      <c r="C16" s="8" t="s">
        <v>164</v>
      </c>
      <c r="D16" s="8" t="s">
        <v>28</v>
      </c>
      <c r="E16" s="63">
        <v>7000</v>
      </c>
      <c r="F16" s="63"/>
      <c r="G16" s="63"/>
    </row>
    <row r="17" spans="1:7" ht="16.5" x14ac:dyDescent="0.3">
      <c r="A17" s="76">
        <v>13</v>
      </c>
      <c r="B17" s="61" t="s">
        <v>176</v>
      </c>
      <c r="C17" s="8" t="s">
        <v>164</v>
      </c>
      <c r="D17" s="8" t="s">
        <v>28</v>
      </c>
      <c r="E17" s="63">
        <v>1000</v>
      </c>
      <c r="F17" s="63"/>
      <c r="G17" s="63"/>
    </row>
    <row r="18" spans="1:7" ht="16.5" x14ac:dyDescent="0.3">
      <c r="A18" s="76">
        <v>14</v>
      </c>
      <c r="B18" s="93" t="s">
        <v>178</v>
      </c>
      <c r="C18" s="8" t="s">
        <v>164</v>
      </c>
      <c r="D18" s="8" t="s">
        <v>28</v>
      </c>
      <c r="E18" s="63">
        <v>18000</v>
      </c>
      <c r="F18" s="63"/>
      <c r="G18" s="63"/>
    </row>
    <row r="19" spans="1:7" ht="16.5" x14ac:dyDescent="0.3">
      <c r="A19" s="76">
        <v>15</v>
      </c>
      <c r="B19" s="61" t="s">
        <v>180</v>
      </c>
      <c r="C19" s="8" t="s">
        <v>164</v>
      </c>
      <c r="D19" s="8" t="s">
        <v>28</v>
      </c>
      <c r="E19" s="8">
        <v>2500</v>
      </c>
      <c r="F19" s="8"/>
      <c r="G19" s="8"/>
    </row>
    <row r="20" spans="1:7" x14ac:dyDescent="0.25">
      <c r="A20" s="98"/>
      <c r="B20" s="98"/>
      <c r="C20" s="98"/>
      <c r="D20" s="53" t="s">
        <v>62</v>
      </c>
      <c r="E20" s="99">
        <f>SUM(E5:E19)</f>
        <v>128500</v>
      </c>
      <c r="F20" s="99"/>
      <c r="G20" s="99"/>
    </row>
    <row r="21" spans="1:7" x14ac:dyDescent="0.25">
      <c r="A21" s="390" t="s">
        <v>192</v>
      </c>
      <c r="B21" s="390"/>
      <c r="C21" s="390"/>
      <c r="D21" s="390"/>
      <c r="E21" s="390"/>
      <c r="F21" s="390"/>
      <c r="G21" s="390"/>
    </row>
    <row r="22" spans="1:7" ht="16.5" x14ac:dyDescent="0.3">
      <c r="A22" s="76">
        <v>1</v>
      </c>
      <c r="B22" s="61" t="s">
        <v>106</v>
      </c>
      <c r="C22" s="8" t="s">
        <v>164</v>
      </c>
      <c r="D22" s="8" t="s">
        <v>33</v>
      </c>
      <c r="E22" s="63">
        <v>18000</v>
      </c>
      <c r="F22" s="63"/>
      <c r="G22" s="63"/>
    </row>
    <row r="23" spans="1:7" ht="16.5" x14ac:dyDescent="0.3">
      <c r="A23" s="76">
        <v>2</v>
      </c>
      <c r="B23" s="61" t="s">
        <v>174</v>
      </c>
      <c r="C23" s="8" t="s">
        <v>164</v>
      </c>
      <c r="D23" s="8" t="s">
        <v>175</v>
      </c>
      <c r="E23" s="63">
        <v>2500</v>
      </c>
      <c r="F23" s="63"/>
      <c r="G23" s="63"/>
    </row>
    <row r="24" spans="1:7" ht="16.5" x14ac:dyDescent="0.3">
      <c r="A24" s="76">
        <v>3</v>
      </c>
      <c r="B24" s="61" t="s">
        <v>178</v>
      </c>
      <c r="C24" s="8" t="s">
        <v>164</v>
      </c>
      <c r="D24" s="8" t="s">
        <v>179</v>
      </c>
      <c r="E24" s="63">
        <v>7000</v>
      </c>
      <c r="F24" s="63"/>
      <c r="G24" s="63"/>
    </row>
    <row r="25" spans="1:7" x14ac:dyDescent="0.25">
      <c r="A25" s="98"/>
      <c r="B25" s="98"/>
      <c r="C25" s="98"/>
      <c r="D25" s="53" t="s">
        <v>62</v>
      </c>
      <c r="E25" s="99">
        <f>SUM(E22:E24)</f>
        <v>27500</v>
      </c>
      <c r="F25" s="99"/>
      <c r="G25" s="99"/>
    </row>
    <row r="26" spans="1:7" x14ac:dyDescent="0.25">
      <c r="A26" s="390" t="s">
        <v>193</v>
      </c>
      <c r="B26" s="390"/>
      <c r="C26" s="390"/>
      <c r="D26" s="390"/>
      <c r="E26" s="390"/>
      <c r="F26" s="390"/>
      <c r="G26" s="390"/>
    </row>
    <row r="27" spans="1:7" ht="16.5" x14ac:dyDescent="0.3">
      <c r="A27" s="76">
        <v>1</v>
      </c>
      <c r="B27" s="61" t="s">
        <v>173</v>
      </c>
      <c r="C27" s="8" t="s">
        <v>164</v>
      </c>
      <c r="D27" s="8" t="s">
        <v>20</v>
      </c>
      <c r="E27" s="63">
        <v>5000</v>
      </c>
      <c r="F27" s="63"/>
      <c r="G27" s="63"/>
    </row>
    <row r="28" spans="1:7" ht="16.5" x14ac:dyDescent="0.3">
      <c r="A28" s="76">
        <v>2</v>
      </c>
      <c r="B28" s="61" t="s">
        <v>180</v>
      </c>
      <c r="C28" s="8" t="s">
        <v>164</v>
      </c>
      <c r="D28" s="8" t="s">
        <v>20</v>
      </c>
      <c r="E28" s="8">
        <v>2500</v>
      </c>
      <c r="F28" s="8"/>
      <c r="G28" s="8"/>
    </row>
    <row r="29" spans="1:7" x14ac:dyDescent="0.25">
      <c r="A29" s="98"/>
      <c r="B29" s="98"/>
      <c r="C29" s="98"/>
      <c r="D29" s="53" t="s">
        <v>62</v>
      </c>
      <c r="E29" s="99">
        <f>SUM(E27:E28)</f>
        <v>7500</v>
      </c>
      <c r="F29" s="99"/>
      <c r="G29" s="99"/>
    </row>
    <row r="30" spans="1:7" ht="16.5" x14ac:dyDescent="0.3">
      <c r="A30" s="94"/>
      <c r="B30" s="79"/>
      <c r="C30" s="80"/>
      <c r="D30" s="80"/>
      <c r="E30" s="80"/>
      <c r="F30" s="80"/>
      <c r="G30" s="80"/>
    </row>
    <row r="31" spans="1:7" ht="20.25" x14ac:dyDescent="0.3">
      <c r="A31" s="390" t="s">
        <v>388</v>
      </c>
      <c r="B31" s="390"/>
      <c r="C31" s="390"/>
      <c r="D31" s="390"/>
      <c r="E31" s="390"/>
      <c r="F31" s="390"/>
      <c r="G31" s="390"/>
    </row>
    <row r="32" spans="1:7" ht="16.5" x14ac:dyDescent="0.3">
      <c r="A32" s="76">
        <v>1</v>
      </c>
      <c r="B32" s="61" t="s">
        <v>177</v>
      </c>
      <c r="C32" s="8" t="s">
        <v>164</v>
      </c>
      <c r="D32" s="8" t="s">
        <v>5</v>
      </c>
      <c r="E32" s="63">
        <v>8000</v>
      </c>
      <c r="F32" s="63"/>
      <c r="G32" s="63"/>
    </row>
    <row r="33" spans="1:7" ht="16.5" x14ac:dyDescent="0.3">
      <c r="A33" s="76">
        <v>2</v>
      </c>
      <c r="B33" s="61" t="s">
        <v>176</v>
      </c>
      <c r="C33" s="8" t="s">
        <v>164</v>
      </c>
      <c r="D33" s="8" t="s">
        <v>5</v>
      </c>
      <c r="E33" s="63">
        <v>10000</v>
      </c>
      <c r="F33" s="63"/>
      <c r="G33" s="63"/>
    </row>
    <row r="34" spans="1:7" ht="16.5" x14ac:dyDescent="0.3">
      <c r="A34" s="76">
        <v>3</v>
      </c>
      <c r="B34" s="61" t="s">
        <v>178</v>
      </c>
      <c r="C34" s="8" t="s">
        <v>164</v>
      </c>
      <c r="D34" s="8" t="s">
        <v>5</v>
      </c>
      <c r="E34" s="63">
        <v>11000</v>
      </c>
      <c r="F34" s="63"/>
      <c r="G34" s="63"/>
    </row>
    <row r="35" spans="1:7" ht="16.5" x14ac:dyDescent="0.3">
      <c r="A35" s="76">
        <v>4</v>
      </c>
      <c r="B35" s="61" t="s">
        <v>181</v>
      </c>
      <c r="C35" s="8" t="s">
        <v>164</v>
      </c>
      <c r="D35" s="8" t="s">
        <v>5</v>
      </c>
      <c r="E35" s="63">
        <v>12000</v>
      </c>
      <c r="F35" s="63"/>
      <c r="G35" s="63"/>
    </row>
    <row r="36" spans="1:7" ht="16.5" x14ac:dyDescent="0.3">
      <c r="A36" s="76">
        <v>5</v>
      </c>
      <c r="B36" s="61" t="s">
        <v>182</v>
      </c>
      <c r="C36" s="8" t="s">
        <v>164</v>
      </c>
      <c r="D36" s="8" t="s">
        <v>5</v>
      </c>
      <c r="E36" s="63">
        <v>10000</v>
      </c>
      <c r="F36" s="63"/>
      <c r="G36" s="63"/>
    </row>
    <row r="37" spans="1:7" ht="16.5" x14ac:dyDescent="0.3">
      <c r="A37" s="76">
        <v>6</v>
      </c>
      <c r="B37" s="61" t="s">
        <v>137</v>
      </c>
      <c r="C37" s="8" t="s">
        <v>164</v>
      </c>
      <c r="D37" s="8" t="s">
        <v>5</v>
      </c>
      <c r="E37" s="63">
        <v>15000</v>
      </c>
      <c r="F37" s="63"/>
      <c r="G37" s="63"/>
    </row>
    <row r="38" spans="1:7" ht="16.5" x14ac:dyDescent="0.3">
      <c r="A38" s="76">
        <v>7</v>
      </c>
      <c r="B38" s="61" t="s">
        <v>45</v>
      </c>
      <c r="C38" s="8" t="s">
        <v>164</v>
      </c>
      <c r="D38" s="8" t="s">
        <v>5</v>
      </c>
      <c r="E38" s="63">
        <v>25000</v>
      </c>
      <c r="F38" s="63"/>
      <c r="G38" s="63"/>
    </row>
    <row r="39" spans="1:7" ht="16.5" x14ac:dyDescent="0.3">
      <c r="A39" s="76">
        <v>8</v>
      </c>
      <c r="B39" s="61" t="s">
        <v>187</v>
      </c>
      <c r="C39" s="8" t="s">
        <v>164</v>
      </c>
      <c r="D39" s="8" t="s">
        <v>5</v>
      </c>
      <c r="E39" s="63">
        <v>16000</v>
      </c>
      <c r="F39" s="63"/>
      <c r="G39" s="63"/>
    </row>
    <row r="40" spans="1:7" ht="16.5" x14ac:dyDescent="0.3">
      <c r="A40" s="76">
        <v>9</v>
      </c>
      <c r="B40" s="61" t="s">
        <v>190</v>
      </c>
      <c r="C40" s="8" t="s">
        <v>164</v>
      </c>
      <c r="D40" s="8" t="s">
        <v>5</v>
      </c>
      <c r="E40" s="63">
        <v>36360</v>
      </c>
      <c r="F40" s="63"/>
      <c r="G40" s="63"/>
    </row>
    <row r="41" spans="1:7" ht="16.5" x14ac:dyDescent="0.3">
      <c r="A41" s="94">
        <v>10</v>
      </c>
      <c r="B41" s="61" t="s">
        <v>383</v>
      </c>
      <c r="C41" s="8" t="s">
        <v>164</v>
      </c>
      <c r="D41" s="8" t="s">
        <v>5</v>
      </c>
      <c r="E41" s="220">
        <v>36000</v>
      </c>
      <c r="F41" s="220"/>
      <c r="G41" s="220" t="s">
        <v>385</v>
      </c>
    </row>
    <row r="42" spans="1:7" ht="16.5" x14ac:dyDescent="0.3">
      <c r="A42" s="94">
        <v>11</v>
      </c>
      <c r="B42" s="61" t="s">
        <v>390</v>
      </c>
      <c r="C42" s="8" t="s">
        <v>164</v>
      </c>
      <c r="D42" s="8" t="s">
        <v>5</v>
      </c>
      <c r="E42" s="220">
        <v>5000</v>
      </c>
      <c r="F42" s="220"/>
      <c r="G42" s="220"/>
    </row>
    <row r="43" spans="1:7" ht="16.5" x14ac:dyDescent="0.3">
      <c r="A43" s="76">
        <v>12</v>
      </c>
      <c r="B43" s="61" t="s">
        <v>441</v>
      </c>
      <c r="C43" s="8" t="s">
        <v>164</v>
      </c>
      <c r="D43" s="8" t="s">
        <v>5</v>
      </c>
      <c r="E43" s="63">
        <v>15000</v>
      </c>
      <c r="F43" s="63"/>
      <c r="G43" s="63" t="s">
        <v>396</v>
      </c>
    </row>
    <row r="44" spans="1:7" x14ac:dyDescent="0.25">
      <c r="A44" s="98"/>
      <c r="B44" s="98"/>
      <c r="C44" s="98"/>
      <c r="D44" s="53" t="s">
        <v>62</v>
      </c>
      <c r="E44" s="99">
        <f>SUM(E32:E43)</f>
        <v>199360</v>
      </c>
      <c r="F44" s="99"/>
      <c r="G44" s="99"/>
    </row>
    <row r="45" spans="1:7" ht="30.75" x14ac:dyDescent="0.45">
      <c r="A45" s="390" t="s">
        <v>387</v>
      </c>
      <c r="B45" s="390"/>
      <c r="C45" s="390"/>
      <c r="D45" s="390"/>
      <c r="E45" s="390"/>
      <c r="F45" s="390"/>
      <c r="G45" s="390"/>
    </row>
    <row r="46" spans="1:7" ht="16.5" x14ac:dyDescent="0.3">
      <c r="A46" s="76">
        <v>1</v>
      </c>
      <c r="B46" s="61" t="s">
        <v>183</v>
      </c>
      <c r="C46" s="8" t="s">
        <v>162</v>
      </c>
      <c r="D46" s="8" t="s">
        <v>38</v>
      </c>
      <c r="E46" s="63">
        <v>5000</v>
      </c>
      <c r="F46" s="63">
        <v>5000</v>
      </c>
      <c r="G46" s="126"/>
    </row>
    <row r="47" spans="1:7" ht="16.5" x14ac:dyDescent="0.3">
      <c r="A47" s="76">
        <v>2</v>
      </c>
      <c r="B47" s="61" t="s">
        <v>184</v>
      </c>
      <c r="C47" s="8" t="s">
        <v>162</v>
      </c>
      <c r="D47" s="8" t="s">
        <v>38</v>
      </c>
      <c r="E47" s="63">
        <v>15000</v>
      </c>
      <c r="F47" s="63">
        <f>E47+F46</f>
        <v>20000</v>
      </c>
      <c r="G47" s="126"/>
    </row>
    <row r="48" spans="1:7" ht="16.5" x14ac:dyDescent="0.3">
      <c r="A48" s="76">
        <v>3</v>
      </c>
      <c r="B48" s="61" t="s">
        <v>185</v>
      </c>
      <c r="C48" s="8" t="s">
        <v>162</v>
      </c>
      <c r="D48" s="8" t="s">
        <v>38</v>
      </c>
      <c r="E48" s="63">
        <v>15000</v>
      </c>
      <c r="F48" s="63">
        <f t="shared" ref="F48:F67" si="0">E48+F47</f>
        <v>35000</v>
      </c>
      <c r="G48" s="126"/>
    </row>
    <row r="49" spans="1:7" ht="16.5" x14ac:dyDescent="0.3">
      <c r="A49" s="76">
        <v>4</v>
      </c>
      <c r="B49" s="61" t="s">
        <v>186</v>
      </c>
      <c r="C49" s="63" t="s">
        <v>162</v>
      </c>
      <c r="D49" s="8" t="s">
        <v>38</v>
      </c>
      <c r="E49" s="63">
        <v>5000</v>
      </c>
      <c r="F49" s="63">
        <f t="shared" si="0"/>
        <v>40000</v>
      </c>
      <c r="G49" s="126"/>
    </row>
    <row r="50" spans="1:7" ht="16.5" x14ac:dyDescent="0.3">
      <c r="A50" s="76">
        <v>5</v>
      </c>
      <c r="B50" s="61" t="s">
        <v>143</v>
      </c>
      <c r="C50" s="8" t="s">
        <v>162</v>
      </c>
      <c r="D50" s="8" t="s">
        <v>38</v>
      </c>
      <c r="E50" s="63">
        <v>20000</v>
      </c>
      <c r="F50" s="63">
        <f t="shared" si="0"/>
        <v>60000</v>
      </c>
      <c r="G50" s="126"/>
    </row>
    <row r="51" spans="1:7" ht="16.5" x14ac:dyDescent="0.3">
      <c r="A51" s="76">
        <v>6</v>
      </c>
      <c r="B51" s="61" t="s">
        <v>187</v>
      </c>
      <c r="C51" s="8" t="s">
        <v>162</v>
      </c>
      <c r="D51" s="8" t="s">
        <v>38</v>
      </c>
      <c r="E51" s="95">
        <v>20000</v>
      </c>
      <c r="F51" s="63">
        <f t="shared" si="0"/>
        <v>80000</v>
      </c>
      <c r="G51" s="340"/>
    </row>
    <row r="52" spans="1:7" ht="16.5" x14ac:dyDescent="0.3">
      <c r="A52" s="76">
        <v>7</v>
      </c>
      <c r="B52" s="61" t="s">
        <v>146</v>
      </c>
      <c r="C52" s="8" t="s">
        <v>164</v>
      </c>
      <c r="D52" s="8" t="s">
        <v>38</v>
      </c>
      <c r="E52" s="63">
        <v>40000</v>
      </c>
      <c r="F52" s="63">
        <f t="shared" si="0"/>
        <v>120000</v>
      </c>
      <c r="G52" s="126"/>
    </row>
    <row r="53" spans="1:7" ht="16.5" x14ac:dyDescent="0.3">
      <c r="A53" s="76">
        <v>8</v>
      </c>
      <c r="B53" s="61" t="s">
        <v>47</v>
      </c>
      <c r="C53" s="8" t="s">
        <v>162</v>
      </c>
      <c r="D53" s="8" t="s">
        <v>38</v>
      </c>
      <c r="E53" s="63">
        <v>30000</v>
      </c>
      <c r="F53" s="63">
        <f t="shared" si="0"/>
        <v>150000</v>
      </c>
      <c r="G53" s="126"/>
    </row>
    <row r="54" spans="1:7" ht="16.5" x14ac:dyDescent="0.3">
      <c r="A54" s="76">
        <v>9</v>
      </c>
      <c r="B54" s="61" t="s">
        <v>368</v>
      </c>
      <c r="C54" s="8" t="s">
        <v>164</v>
      </c>
      <c r="D54" s="8" t="s">
        <v>38</v>
      </c>
      <c r="E54" s="63">
        <v>5000</v>
      </c>
      <c r="F54" s="63">
        <f t="shared" si="0"/>
        <v>155000</v>
      </c>
      <c r="G54" s="126"/>
    </row>
    <row r="55" spans="1:7" ht="16.5" x14ac:dyDescent="0.3">
      <c r="A55" s="76">
        <v>10</v>
      </c>
      <c r="B55" s="61" t="s">
        <v>369</v>
      </c>
      <c r="C55" s="8" t="s">
        <v>164</v>
      </c>
      <c r="D55" s="8" t="s">
        <v>38</v>
      </c>
      <c r="E55" s="63">
        <v>30000</v>
      </c>
      <c r="F55" s="63">
        <f t="shared" si="0"/>
        <v>185000</v>
      </c>
      <c r="G55" s="126"/>
    </row>
    <row r="56" spans="1:7" ht="16.5" x14ac:dyDescent="0.3">
      <c r="A56" s="76">
        <v>11</v>
      </c>
      <c r="B56" s="61" t="s">
        <v>377</v>
      </c>
      <c r="C56" s="8" t="s">
        <v>164</v>
      </c>
      <c r="D56" s="8" t="s">
        <v>38</v>
      </c>
      <c r="E56" s="63">
        <v>5000</v>
      </c>
      <c r="F56" s="63">
        <f t="shared" si="0"/>
        <v>190000</v>
      </c>
      <c r="G56" s="126"/>
    </row>
    <row r="57" spans="1:7" ht="16.5" x14ac:dyDescent="0.3">
      <c r="A57" s="76">
        <v>12</v>
      </c>
      <c r="B57" s="61" t="s">
        <v>383</v>
      </c>
      <c r="C57" s="8" t="s">
        <v>164</v>
      </c>
      <c r="D57" s="8" t="s">
        <v>38</v>
      </c>
      <c r="E57" s="63">
        <v>34000</v>
      </c>
      <c r="F57" s="63">
        <f t="shared" si="0"/>
        <v>224000</v>
      </c>
      <c r="G57" s="126" t="s">
        <v>385</v>
      </c>
    </row>
    <row r="58" spans="1:7" ht="16.5" x14ac:dyDescent="0.3">
      <c r="A58" s="76">
        <v>13</v>
      </c>
      <c r="B58" s="61" t="s">
        <v>384</v>
      </c>
      <c r="C58" s="8" t="s">
        <v>164</v>
      </c>
      <c r="D58" s="8" t="s">
        <v>38</v>
      </c>
      <c r="E58" s="63">
        <v>30000</v>
      </c>
      <c r="F58" s="63">
        <f t="shared" si="0"/>
        <v>254000</v>
      </c>
      <c r="G58" s="126" t="s">
        <v>386</v>
      </c>
    </row>
    <row r="59" spans="1:7" ht="16.5" x14ac:dyDescent="0.3">
      <c r="A59" s="76">
        <v>14</v>
      </c>
      <c r="B59" s="61" t="s">
        <v>395</v>
      </c>
      <c r="C59" s="8" t="s">
        <v>164</v>
      </c>
      <c r="D59" s="8" t="s">
        <v>38</v>
      </c>
      <c r="E59" s="63">
        <v>5000</v>
      </c>
      <c r="F59" s="63">
        <f t="shared" si="0"/>
        <v>259000</v>
      </c>
      <c r="G59" s="126" t="s">
        <v>396</v>
      </c>
    </row>
    <row r="60" spans="1:7" ht="16.5" x14ac:dyDescent="0.3">
      <c r="A60" s="76">
        <v>15</v>
      </c>
      <c r="B60" s="61" t="s">
        <v>398</v>
      </c>
      <c r="C60" s="8" t="s">
        <v>164</v>
      </c>
      <c r="D60" s="8" t="s">
        <v>38</v>
      </c>
      <c r="E60" s="63">
        <v>10000</v>
      </c>
      <c r="F60" s="63">
        <f t="shared" si="0"/>
        <v>269000</v>
      </c>
      <c r="G60" s="126" t="s">
        <v>396</v>
      </c>
    </row>
    <row r="61" spans="1:7" ht="16.5" x14ac:dyDescent="0.3">
      <c r="A61" s="76">
        <v>16</v>
      </c>
      <c r="B61" s="61" t="s">
        <v>410</v>
      </c>
      <c r="C61" s="8" t="s">
        <v>164</v>
      </c>
      <c r="D61" s="8" t="s">
        <v>38</v>
      </c>
      <c r="E61" s="63">
        <v>5000</v>
      </c>
      <c r="F61" s="63">
        <f t="shared" si="0"/>
        <v>274000</v>
      </c>
      <c r="G61" s="126" t="s">
        <v>396</v>
      </c>
    </row>
    <row r="62" spans="1:7" ht="16.5" x14ac:dyDescent="0.3">
      <c r="A62" s="76">
        <v>17</v>
      </c>
      <c r="B62" s="61" t="s">
        <v>411</v>
      </c>
      <c r="C62" s="8" t="s">
        <v>164</v>
      </c>
      <c r="D62" s="8" t="s">
        <v>38</v>
      </c>
      <c r="E62" s="63">
        <v>30000</v>
      </c>
      <c r="F62" s="63">
        <f t="shared" si="0"/>
        <v>304000</v>
      </c>
      <c r="G62" s="126" t="s">
        <v>386</v>
      </c>
    </row>
    <row r="63" spans="1:7" ht="16.5" x14ac:dyDescent="0.3">
      <c r="A63" s="76">
        <v>18</v>
      </c>
      <c r="B63" s="61" t="s">
        <v>469</v>
      </c>
      <c r="C63" s="8" t="s">
        <v>164</v>
      </c>
      <c r="D63" s="8" t="s">
        <v>38</v>
      </c>
      <c r="E63" s="63">
        <v>76000</v>
      </c>
      <c r="F63" s="63">
        <f t="shared" si="0"/>
        <v>380000</v>
      </c>
      <c r="G63" s="126" t="s">
        <v>386</v>
      </c>
    </row>
    <row r="64" spans="1:7" ht="16.5" x14ac:dyDescent="0.3">
      <c r="A64" s="76">
        <v>19</v>
      </c>
      <c r="B64" s="61" t="s">
        <v>479</v>
      </c>
      <c r="C64" s="8" t="s">
        <v>164</v>
      </c>
      <c r="D64" s="8" t="s">
        <v>38</v>
      </c>
      <c r="E64" s="63">
        <v>5000</v>
      </c>
      <c r="F64" s="63">
        <f t="shared" si="0"/>
        <v>385000</v>
      </c>
      <c r="G64" s="126" t="s">
        <v>480</v>
      </c>
    </row>
    <row r="65" spans="1:11" ht="16.5" x14ac:dyDescent="0.3">
      <c r="A65" s="76">
        <v>20</v>
      </c>
      <c r="B65" s="61" t="s">
        <v>506</v>
      </c>
      <c r="C65" s="8" t="s">
        <v>164</v>
      </c>
      <c r="D65" s="8" t="s">
        <v>38</v>
      </c>
      <c r="E65" s="63">
        <v>50000</v>
      </c>
      <c r="F65" s="63">
        <f t="shared" si="0"/>
        <v>435000</v>
      </c>
      <c r="G65" s="126" t="s">
        <v>480</v>
      </c>
    </row>
    <row r="66" spans="1:11" ht="16.5" x14ac:dyDescent="0.3">
      <c r="A66" s="76">
        <v>21</v>
      </c>
      <c r="B66" s="61" t="s">
        <v>570</v>
      </c>
      <c r="C66" s="8" t="s">
        <v>164</v>
      </c>
      <c r="D66" s="8" t="s">
        <v>38</v>
      </c>
      <c r="E66" s="63">
        <v>66000</v>
      </c>
      <c r="F66" s="63">
        <f t="shared" si="0"/>
        <v>501000</v>
      </c>
      <c r="G66" s="126" t="s">
        <v>480</v>
      </c>
    </row>
    <row r="67" spans="1:11" ht="16.5" x14ac:dyDescent="0.3">
      <c r="A67" s="76">
        <v>22</v>
      </c>
      <c r="B67" s="61" t="s">
        <v>604</v>
      </c>
      <c r="C67" s="8" t="s">
        <v>164</v>
      </c>
      <c r="D67" s="8" t="s">
        <v>38</v>
      </c>
      <c r="E67" s="63">
        <v>39000</v>
      </c>
      <c r="F67" s="63">
        <f t="shared" si="0"/>
        <v>540000</v>
      </c>
      <c r="G67" s="126" t="s">
        <v>480</v>
      </c>
    </row>
    <row r="68" spans="1:11" ht="16.5" x14ac:dyDescent="0.3">
      <c r="A68" s="1">
        <v>23</v>
      </c>
      <c r="B68" s="61" t="s">
        <v>649</v>
      </c>
      <c r="C68" s="8" t="s">
        <v>164</v>
      </c>
      <c r="D68" s="8" t="s">
        <v>38</v>
      </c>
      <c r="E68" s="304">
        <v>85000</v>
      </c>
      <c r="F68" s="63">
        <f t="shared" ref="F68:F73" si="1">E68+F67</f>
        <v>625000</v>
      </c>
      <c r="G68" s="126" t="s">
        <v>386</v>
      </c>
    </row>
    <row r="69" spans="1:11" ht="16.5" x14ac:dyDescent="0.3">
      <c r="A69" s="76">
        <v>24</v>
      </c>
      <c r="B69" s="61" t="s">
        <v>656</v>
      </c>
      <c r="C69" s="8" t="s">
        <v>164</v>
      </c>
      <c r="D69" s="8" t="s">
        <v>38</v>
      </c>
      <c r="E69" s="63">
        <v>10000</v>
      </c>
      <c r="F69" s="63">
        <f t="shared" si="1"/>
        <v>635000</v>
      </c>
      <c r="G69" s="126" t="s">
        <v>396</v>
      </c>
    </row>
    <row r="70" spans="1:11" ht="16.5" x14ac:dyDescent="0.3">
      <c r="A70" s="94">
        <v>25</v>
      </c>
      <c r="B70" s="61" t="s">
        <v>667</v>
      </c>
      <c r="C70" s="8" t="s">
        <v>164</v>
      </c>
      <c r="D70" s="8" t="s">
        <v>38</v>
      </c>
      <c r="E70" s="220">
        <v>40000</v>
      </c>
      <c r="F70" s="63">
        <f t="shared" si="1"/>
        <v>675000</v>
      </c>
      <c r="G70" s="126" t="s">
        <v>480</v>
      </c>
    </row>
    <row r="71" spans="1:11" ht="16.5" x14ac:dyDescent="0.3">
      <c r="A71" s="94">
        <v>26</v>
      </c>
      <c r="B71" s="61" t="s">
        <v>793</v>
      </c>
      <c r="C71" s="8" t="s">
        <v>164</v>
      </c>
      <c r="D71" s="8" t="s">
        <v>38</v>
      </c>
      <c r="E71" s="220">
        <v>5000</v>
      </c>
      <c r="F71" s="63">
        <f t="shared" si="1"/>
        <v>680000</v>
      </c>
      <c r="G71" s="126" t="s">
        <v>396</v>
      </c>
      <c r="H71" s="220" t="s">
        <v>795</v>
      </c>
    </row>
    <row r="72" spans="1:11" ht="16.5" x14ac:dyDescent="0.3">
      <c r="A72" s="94">
        <v>27</v>
      </c>
      <c r="B72" s="337" t="s">
        <v>794</v>
      </c>
      <c r="C72" s="338" t="s">
        <v>164</v>
      </c>
      <c r="D72" s="338" t="s">
        <v>38</v>
      </c>
      <c r="E72" s="220">
        <v>5000</v>
      </c>
      <c r="F72" s="339">
        <f t="shared" si="1"/>
        <v>685000</v>
      </c>
      <c r="G72" s="248" t="s">
        <v>396</v>
      </c>
      <c r="H72" s="220" t="s">
        <v>796</v>
      </c>
    </row>
    <row r="73" spans="1:11" ht="16.5" x14ac:dyDescent="0.3">
      <c r="A73" s="94">
        <v>29</v>
      </c>
      <c r="B73" s="335" t="s">
        <v>879</v>
      </c>
      <c r="C73" s="336" t="s">
        <v>164</v>
      </c>
      <c r="D73" s="336" t="s">
        <v>38</v>
      </c>
      <c r="E73" s="220">
        <v>15000</v>
      </c>
      <c r="F73" s="339">
        <f t="shared" si="1"/>
        <v>700000</v>
      </c>
      <c r="G73" s="220" t="s">
        <v>48</v>
      </c>
      <c r="H73" s="220"/>
    </row>
    <row r="74" spans="1:11" ht="16.5" x14ac:dyDescent="0.3">
      <c r="A74" s="94"/>
      <c r="B74" s="79"/>
      <c r="C74" s="80"/>
      <c r="D74" s="80"/>
      <c r="E74" s="220"/>
      <c r="F74" s="220"/>
      <c r="G74" s="220"/>
      <c r="H74" s="220"/>
    </row>
    <row r="75" spans="1:11" s="54" customFormat="1" x14ac:dyDescent="0.25">
      <c r="A75" s="223"/>
      <c r="B75" s="223"/>
      <c r="C75" s="223"/>
      <c r="D75" s="90"/>
      <c r="E75" s="224"/>
      <c r="F75" s="224"/>
      <c r="G75" s="224"/>
    </row>
    <row r="76" spans="1:11" x14ac:dyDescent="0.25">
      <c r="A76" s="390" t="s">
        <v>416</v>
      </c>
      <c r="B76" s="390"/>
      <c r="C76" s="390"/>
      <c r="D76" s="390"/>
      <c r="E76" s="390"/>
      <c r="F76" s="390"/>
      <c r="G76" s="390"/>
    </row>
    <row r="77" spans="1:11" ht="16.5" x14ac:dyDescent="0.3">
      <c r="A77" s="105">
        <v>1</v>
      </c>
      <c r="B77" s="61" t="s">
        <v>415</v>
      </c>
      <c r="C77" s="8" t="s">
        <v>164</v>
      </c>
      <c r="D77" s="8" t="s">
        <v>417</v>
      </c>
      <c r="E77" s="63">
        <v>90000</v>
      </c>
      <c r="F77" s="63">
        <v>90000</v>
      </c>
      <c r="G77" s="63" t="s">
        <v>418</v>
      </c>
    </row>
    <row r="78" spans="1:11" ht="16.5" x14ac:dyDescent="0.3">
      <c r="A78" s="261">
        <v>2</v>
      </c>
      <c r="B78" s="61" t="s">
        <v>479</v>
      </c>
      <c r="C78" s="8" t="s">
        <v>164</v>
      </c>
      <c r="D78" s="8" t="s">
        <v>417</v>
      </c>
      <c r="E78" s="262">
        <v>30000</v>
      </c>
      <c r="F78" s="63">
        <f t="shared" ref="F78:F84" si="2">F77+E78</f>
        <v>120000</v>
      </c>
      <c r="G78" s="262" t="s">
        <v>481</v>
      </c>
    </row>
    <row r="79" spans="1:11" ht="16.5" x14ac:dyDescent="0.3">
      <c r="A79" s="261">
        <v>3</v>
      </c>
      <c r="B79" s="61" t="s">
        <v>488</v>
      </c>
      <c r="C79" s="8" t="s">
        <v>164</v>
      </c>
      <c r="D79" s="8" t="s">
        <v>417</v>
      </c>
      <c r="E79" s="262">
        <v>30000</v>
      </c>
      <c r="F79" s="63">
        <f t="shared" si="2"/>
        <v>150000</v>
      </c>
      <c r="G79" s="262" t="s">
        <v>418</v>
      </c>
    </row>
    <row r="80" spans="1:11" ht="16.5" x14ac:dyDescent="0.3">
      <c r="A80" s="261">
        <v>4</v>
      </c>
      <c r="B80" s="61" t="s">
        <v>497</v>
      </c>
      <c r="C80" s="8" t="s">
        <v>164</v>
      </c>
      <c r="D80" s="8" t="s">
        <v>417</v>
      </c>
      <c r="E80" s="262">
        <v>10000</v>
      </c>
      <c r="F80" s="63">
        <f t="shared" si="2"/>
        <v>160000</v>
      </c>
      <c r="G80" s="262" t="s">
        <v>396</v>
      </c>
      <c r="I80" s="392"/>
      <c r="J80" s="392"/>
      <c r="K80" s="392"/>
    </row>
    <row r="81" spans="1:9" ht="16.5" x14ac:dyDescent="0.3">
      <c r="A81" s="261">
        <v>5</v>
      </c>
      <c r="B81" s="61" t="s">
        <v>506</v>
      </c>
      <c r="C81" s="8" t="s">
        <v>164</v>
      </c>
      <c r="D81" s="8" t="s">
        <v>417</v>
      </c>
      <c r="E81" s="262">
        <v>50000</v>
      </c>
      <c r="F81" s="63">
        <f t="shared" si="2"/>
        <v>210000</v>
      </c>
      <c r="G81" s="262" t="s">
        <v>509</v>
      </c>
    </row>
    <row r="82" spans="1:9" ht="16.5" x14ac:dyDescent="0.3">
      <c r="A82" s="263">
        <v>6</v>
      </c>
      <c r="B82" s="61" t="s">
        <v>518</v>
      </c>
      <c r="C82" s="8" t="s">
        <v>164</v>
      </c>
      <c r="D82" s="8" t="s">
        <v>417</v>
      </c>
      <c r="E82" s="264">
        <v>30000</v>
      </c>
      <c r="F82" s="63">
        <f t="shared" si="2"/>
        <v>240000</v>
      </c>
      <c r="G82" s="262" t="s">
        <v>396</v>
      </c>
    </row>
    <row r="83" spans="1:9" ht="16.5" x14ac:dyDescent="0.3">
      <c r="A83" s="263">
        <v>7</v>
      </c>
      <c r="B83" s="61" t="s">
        <v>527</v>
      </c>
      <c r="C83" s="8" t="s">
        <v>164</v>
      </c>
      <c r="D83" s="8" t="s">
        <v>417</v>
      </c>
      <c r="E83" s="264">
        <v>15000</v>
      </c>
      <c r="F83" s="63">
        <f t="shared" si="2"/>
        <v>255000</v>
      </c>
      <c r="G83" s="262" t="s">
        <v>396</v>
      </c>
      <c r="I83" t="s">
        <v>535</v>
      </c>
    </row>
    <row r="84" spans="1:9" ht="16.5" x14ac:dyDescent="0.3">
      <c r="A84" s="263">
        <v>8</v>
      </c>
      <c r="B84" s="61" t="s">
        <v>538</v>
      </c>
      <c r="C84" s="8" t="s">
        <v>164</v>
      </c>
      <c r="D84" s="8" t="s">
        <v>417</v>
      </c>
      <c r="E84" s="264">
        <v>111000</v>
      </c>
      <c r="F84" s="63">
        <f t="shared" si="2"/>
        <v>366000</v>
      </c>
      <c r="G84" s="262" t="s">
        <v>396</v>
      </c>
    </row>
    <row r="85" spans="1:9" ht="16.5" x14ac:dyDescent="0.3">
      <c r="A85" s="263"/>
      <c r="B85" s="79"/>
      <c r="C85" s="80"/>
      <c r="D85" s="80"/>
      <c r="E85" s="264"/>
      <c r="F85" s="220"/>
      <c r="G85" s="264"/>
    </row>
    <row r="86" spans="1:9" ht="16.5" x14ac:dyDescent="0.3">
      <c r="A86" s="263"/>
      <c r="B86" s="79"/>
      <c r="C86" s="80"/>
      <c r="D86" s="80"/>
      <c r="E86" s="264"/>
      <c r="F86" s="220"/>
      <c r="G86" s="264"/>
    </row>
    <row r="87" spans="1:9" x14ac:dyDescent="0.25">
      <c r="A87" s="223"/>
      <c r="B87" s="223"/>
      <c r="C87" s="223"/>
      <c r="D87" s="90"/>
      <c r="E87" s="224"/>
      <c r="F87" s="224"/>
      <c r="G87" s="224"/>
    </row>
    <row r="88" spans="1:9" x14ac:dyDescent="0.25">
      <c r="A88" s="390" t="s">
        <v>194</v>
      </c>
      <c r="B88" s="390"/>
      <c r="C88" s="390"/>
      <c r="D88" s="390"/>
      <c r="E88" s="390"/>
      <c r="F88" s="390"/>
      <c r="G88" s="390"/>
    </row>
    <row r="89" spans="1:9" ht="16.5" x14ac:dyDescent="0.3">
      <c r="A89" s="76">
        <v>1</v>
      </c>
      <c r="B89" s="61" t="s">
        <v>188</v>
      </c>
      <c r="C89" s="8" t="s">
        <v>164</v>
      </c>
      <c r="D89" s="8" t="s">
        <v>189</v>
      </c>
      <c r="E89" s="63">
        <v>5000</v>
      </c>
      <c r="F89" s="63">
        <v>5000</v>
      </c>
      <c r="G89" s="63"/>
    </row>
    <row r="90" spans="1:9" ht="16.5" x14ac:dyDescent="0.3">
      <c r="A90" s="256">
        <v>2</v>
      </c>
      <c r="B90" s="61" t="s">
        <v>433</v>
      </c>
      <c r="C90" s="8" t="s">
        <v>164</v>
      </c>
      <c r="D90" s="8" t="s">
        <v>189</v>
      </c>
      <c r="E90" s="63">
        <v>5000</v>
      </c>
      <c r="F90" s="63">
        <f>F89+E90</f>
        <v>10000</v>
      </c>
      <c r="G90" s="226"/>
    </row>
    <row r="91" spans="1:9" ht="16.5" x14ac:dyDescent="0.3">
      <c r="A91" s="1">
        <v>3</v>
      </c>
      <c r="B91" s="61" t="s">
        <v>554</v>
      </c>
      <c r="C91" s="8" t="s">
        <v>164</v>
      </c>
      <c r="D91" s="8" t="s">
        <v>189</v>
      </c>
      <c r="E91" s="63">
        <v>8000</v>
      </c>
      <c r="F91" s="63">
        <f>F90+E91</f>
        <v>18000</v>
      </c>
      <c r="G91" s="226"/>
    </row>
    <row r="92" spans="1:9" x14ac:dyDescent="0.25">
      <c r="A92" s="1"/>
    </row>
    <row r="93" spans="1:9" x14ac:dyDescent="0.25">
      <c r="A93" s="395" t="s">
        <v>523</v>
      </c>
      <c r="B93" s="396"/>
      <c r="C93" s="396"/>
      <c r="D93" s="396"/>
      <c r="E93" s="396"/>
      <c r="F93" s="396"/>
      <c r="G93" s="397"/>
    </row>
    <row r="94" spans="1:9" ht="16.5" x14ac:dyDescent="0.3">
      <c r="A94" s="229">
        <v>1</v>
      </c>
      <c r="B94" s="275" t="s">
        <v>524</v>
      </c>
      <c r="C94" s="8" t="s">
        <v>164</v>
      </c>
      <c r="D94" s="226" t="s">
        <v>463</v>
      </c>
      <c r="E94" s="227">
        <v>15000</v>
      </c>
      <c r="F94" s="227">
        <f>E94</f>
        <v>15000</v>
      </c>
      <c r="G94" s="226" t="s">
        <v>396</v>
      </c>
    </row>
    <row r="95" spans="1:9" ht="16.5" x14ac:dyDescent="0.3">
      <c r="A95" s="1">
        <v>2</v>
      </c>
      <c r="B95" s="320">
        <v>42680</v>
      </c>
      <c r="C95" s="8" t="s">
        <v>164</v>
      </c>
      <c r="D95" s="226" t="s">
        <v>463</v>
      </c>
      <c r="E95" s="227">
        <v>5000</v>
      </c>
      <c r="F95" s="227">
        <f>F94+E95</f>
        <v>20000</v>
      </c>
      <c r="G95" s="226" t="s">
        <v>396</v>
      </c>
    </row>
    <row r="96" spans="1:9" ht="16.5" x14ac:dyDescent="0.3">
      <c r="A96" s="1">
        <v>3</v>
      </c>
      <c r="B96" s="320" t="s">
        <v>541</v>
      </c>
      <c r="C96" s="8" t="s">
        <v>164</v>
      </c>
      <c r="D96" s="226" t="s">
        <v>463</v>
      </c>
      <c r="E96" s="270">
        <v>5000</v>
      </c>
      <c r="F96" s="227">
        <f>F95+E96</f>
        <v>25000</v>
      </c>
      <c r="G96" s="226" t="s">
        <v>396</v>
      </c>
    </row>
    <row r="97" spans="1:8" ht="16.5" x14ac:dyDescent="0.3">
      <c r="A97" s="1">
        <v>4</v>
      </c>
      <c r="B97" s="320" t="s">
        <v>556</v>
      </c>
      <c r="C97" s="8" t="s">
        <v>164</v>
      </c>
      <c r="D97" s="226" t="s">
        <v>463</v>
      </c>
      <c r="E97" s="270">
        <v>10000</v>
      </c>
      <c r="F97" s="227">
        <f>F96+E97</f>
        <v>35000</v>
      </c>
      <c r="G97" s="226" t="s">
        <v>396</v>
      </c>
    </row>
    <row r="98" spans="1:8" ht="16.5" x14ac:dyDescent="0.3">
      <c r="A98" s="1">
        <v>5</v>
      </c>
      <c r="B98" s="320" t="s">
        <v>565</v>
      </c>
      <c r="C98" s="8" t="s">
        <v>164</v>
      </c>
      <c r="D98" s="226" t="s">
        <v>463</v>
      </c>
      <c r="E98" s="270">
        <v>15000</v>
      </c>
      <c r="F98" s="227">
        <f>F97+E98</f>
        <v>50000</v>
      </c>
      <c r="G98" s="226" t="s">
        <v>396</v>
      </c>
    </row>
    <row r="99" spans="1:8" ht="16.5" x14ac:dyDescent="0.3">
      <c r="A99" s="1">
        <v>5</v>
      </c>
      <c r="B99" s="320">
        <v>42407</v>
      </c>
      <c r="C99" s="8" t="s">
        <v>164</v>
      </c>
      <c r="D99" s="226" t="s">
        <v>463</v>
      </c>
      <c r="E99" s="292">
        <v>64000</v>
      </c>
      <c r="F99" s="227">
        <f>F98+E99</f>
        <v>114000</v>
      </c>
      <c r="G99" s="226" t="s">
        <v>509</v>
      </c>
      <c r="H99" s="5"/>
    </row>
    <row r="100" spans="1:8" x14ac:dyDescent="0.25">
      <c r="A100" s="1"/>
      <c r="B100" s="54"/>
      <c r="C100" s="54"/>
      <c r="D100" s="54"/>
      <c r="E100" s="54"/>
      <c r="F100" s="54"/>
      <c r="G100" s="54"/>
    </row>
    <row r="101" spans="1:8" x14ac:dyDescent="0.25">
      <c r="A101" s="395" t="s">
        <v>584</v>
      </c>
      <c r="B101" s="396"/>
      <c r="C101" s="396"/>
      <c r="D101" s="396"/>
      <c r="E101" s="396"/>
      <c r="F101" s="396"/>
      <c r="G101" s="397"/>
    </row>
    <row r="102" spans="1:8" ht="16.5" x14ac:dyDescent="0.3">
      <c r="A102" s="226">
        <v>1</v>
      </c>
      <c r="B102" s="267">
        <v>42573</v>
      </c>
      <c r="C102" s="8" t="s">
        <v>164</v>
      </c>
      <c r="D102" s="226" t="s">
        <v>569</v>
      </c>
      <c r="E102" s="227">
        <v>20000</v>
      </c>
      <c r="F102" s="227"/>
      <c r="G102" s="226" t="s">
        <v>396</v>
      </c>
    </row>
    <row r="103" spans="1:8" ht="16.5" x14ac:dyDescent="0.3">
      <c r="A103" s="1">
        <v>2</v>
      </c>
      <c r="B103" s="267">
        <v>42585</v>
      </c>
      <c r="C103" s="8" t="s">
        <v>164</v>
      </c>
      <c r="D103" s="226" t="s">
        <v>569</v>
      </c>
      <c r="E103" s="227">
        <v>10000</v>
      </c>
      <c r="F103" s="227"/>
      <c r="G103" s="226" t="s">
        <v>396</v>
      </c>
    </row>
    <row r="104" spans="1:8" ht="16.5" x14ac:dyDescent="0.3">
      <c r="A104" s="300">
        <v>3</v>
      </c>
      <c r="B104" s="301">
        <v>42623</v>
      </c>
      <c r="C104" s="302" t="s">
        <v>164</v>
      </c>
      <c r="D104" s="303" t="s">
        <v>569</v>
      </c>
      <c r="E104" s="269">
        <v>85000</v>
      </c>
      <c r="F104" s="227"/>
      <c r="G104" s="226"/>
    </row>
    <row r="105" spans="1:8" ht="16.5" x14ac:dyDescent="0.3">
      <c r="A105" s="1"/>
      <c r="B105" s="267"/>
      <c r="C105" s="8"/>
      <c r="D105" s="226"/>
      <c r="E105" s="272"/>
      <c r="F105" s="227"/>
      <c r="G105" s="226"/>
    </row>
    <row r="106" spans="1:8" ht="16.5" x14ac:dyDescent="0.3">
      <c r="A106" s="1"/>
      <c r="B106" s="267"/>
      <c r="C106" s="8"/>
      <c r="D106" s="226"/>
      <c r="E106" s="270"/>
      <c r="F106" s="227"/>
      <c r="G106" s="226"/>
    </row>
    <row r="107" spans="1:8" ht="16.5" x14ac:dyDescent="0.3">
      <c r="A107" s="1">
        <v>5</v>
      </c>
      <c r="B107" s="267">
        <v>42407</v>
      </c>
      <c r="C107" s="8" t="s">
        <v>164</v>
      </c>
      <c r="D107" s="226" t="s">
        <v>569</v>
      </c>
      <c r="E107" s="292">
        <f>SUM(E102:E106)</f>
        <v>115000</v>
      </c>
      <c r="F107" s="227"/>
      <c r="G107" s="226"/>
    </row>
    <row r="108" spans="1:8" x14ac:dyDescent="0.25">
      <c r="A108" s="1"/>
      <c r="B108" s="54"/>
      <c r="C108" s="54"/>
      <c r="D108" s="54"/>
      <c r="E108" s="54"/>
      <c r="F108" s="54"/>
      <c r="G108" s="54"/>
    </row>
    <row r="109" spans="1:8" x14ac:dyDescent="0.25">
      <c r="A109" s="1"/>
      <c r="B109" s="54"/>
      <c r="C109" s="54"/>
      <c r="D109" s="54"/>
      <c r="E109" s="54"/>
      <c r="F109" s="54"/>
      <c r="G109" s="54"/>
    </row>
    <row r="110" spans="1:8" x14ac:dyDescent="0.25">
      <c r="A110" s="1"/>
      <c r="B110" s="54"/>
      <c r="C110" s="54"/>
      <c r="D110" s="54"/>
      <c r="E110" s="54"/>
      <c r="F110" s="54"/>
      <c r="G110" s="54"/>
    </row>
    <row r="111" spans="1:8" x14ac:dyDescent="0.25">
      <c r="A111" s="1"/>
      <c r="B111" s="96"/>
      <c r="C111" s="92"/>
      <c r="D111" s="97"/>
      <c r="E111" s="97"/>
      <c r="F111" s="97"/>
      <c r="G111" s="97"/>
    </row>
    <row r="112" spans="1:8" x14ac:dyDescent="0.25">
      <c r="A112" s="1"/>
      <c r="B112" s="54"/>
      <c r="C112" s="54"/>
      <c r="D112" s="54"/>
      <c r="E112" s="54"/>
      <c r="F112" s="54"/>
      <c r="G112" s="54"/>
    </row>
    <row r="113" spans="1:7" x14ac:dyDescent="0.25">
      <c r="A113" s="390" t="s">
        <v>602</v>
      </c>
      <c r="B113" s="390"/>
      <c r="C113" s="390"/>
      <c r="D113" s="390"/>
      <c r="E113" s="390"/>
      <c r="F113" s="390"/>
      <c r="G113" s="390"/>
    </row>
    <row r="114" spans="1:7" ht="16.5" x14ac:dyDescent="0.3">
      <c r="A114" s="226">
        <v>1</v>
      </c>
      <c r="B114" s="267">
        <v>42594</v>
      </c>
      <c r="C114" s="8" t="s">
        <v>164</v>
      </c>
      <c r="D114" s="226" t="s">
        <v>603</v>
      </c>
      <c r="E114" s="227">
        <v>30000</v>
      </c>
      <c r="F114" s="227"/>
      <c r="G114" s="226" t="s">
        <v>396</v>
      </c>
    </row>
    <row r="115" spans="1:7" ht="16.5" x14ac:dyDescent="0.3">
      <c r="A115" s="256"/>
      <c r="B115" s="267"/>
      <c r="C115" s="8"/>
      <c r="D115" s="226"/>
      <c r="E115" s="227"/>
      <c r="F115" s="227"/>
      <c r="G115" s="226"/>
    </row>
    <row r="116" spans="1:7" ht="16.5" x14ac:dyDescent="0.3">
      <c r="A116" s="256"/>
      <c r="B116" s="267"/>
      <c r="C116" s="8"/>
      <c r="D116" s="226"/>
      <c r="E116" s="270"/>
      <c r="F116" s="227"/>
      <c r="G116" s="226"/>
    </row>
    <row r="117" spans="1:7" ht="16.5" x14ac:dyDescent="0.3">
      <c r="A117" s="256"/>
      <c r="B117" s="267"/>
      <c r="C117" s="8"/>
      <c r="D117" s="226"/>
      <c r="E117" s="270"/>
      <c r="F117" s="227"/>
      <c r="G117" s="226"/>
    </row>
    <row r="118" spans="1:7" ht="16.5" x14ac:dyDescent="0.3">
      <c r="A118" s="256"/>
      <c r="B118" s="267"/>
      <c r="C118" s="8"/>
      <c r="D118" s="226"/>
      <c r="E118" s="270"/>
      <c r="F118" s="227"/>
      <c r="G118" s="226"/>
    </row>
    <row r="119" spans="1:7" ht="16.5" x14ac:dyDescent="0.3">
      <c r="A119" s="256"/>
      <c r="B119" s="267"/>
      <c r="C119" s="8"/>
      <c r="D119" s="226"/>
      <c r="E119" s="292">
        <f>SUM(E114:E118)</f>
        <v>30000</v>
      </c>
      <c r="F119" s="227"/>
      <c r="G119" s="226"/>
    </row>
    <row r="121" spans="1:7" x14ac:dyDescent="0.25">
      <c r="A121" s="390" t="s">
        <v>606</v>
      </c>
      <c r="B121" s="390"/>
      <c r="C121" s="390"/>
      <c r="D121" s="390"/>
      <c r="E121" s="390"/>
      <c r="F121" s="390"/>
      <c r="G121" s="390"/>
    </row>
    <row r="122" spans="1:7" ht="16.5" x14ac:dyDescent="0.3">
      <c r="A122" s="226">
        <v>1</v>
      </c>
      <c r="B122" s="267">
        <v>42597</v>
      </c>
      <c r="C122" s="8" t="s">
        <v>164</v>
      </c>
      <c r="D122" s="226" t="s">
        <v>327</v>
      </c>
      <c r="E122" s="227">
        <v>31000</v>
      </c>
      <c r="F122" s="227" t="s">
        <v>607</v>
      </c>
      <c r="G122" s="226" t="s">
        <v>396</v>
      </c>
    </row>
    <row r="123" spans="1:7" ht="16.5" x14ac:dyDescent="0.3">
      <c r="A123" s="256"/>
      <c r="B123" s="267"/>
      <c r="C123" s="8"/>
      <c r="D123" s="226"/>
      <c r="E123" s="227"/>
      <c r="F123" s="227"/>
      <c r="G123" s="226"/>
    </row>
    <row r="124" spans="1:7" ht="16.5" x14ac:dyDescent="0.3">
      <c r="A124" s="256"/>
      <c r="B124" s="267"/>
      <c r="C124" s="8"/>
      <c r="D124" s="226"/>
      <c r="E124" s="270"/>
      <c r="F124" s="227"/>
      <c r="G124" s="226"/>
    </row>
    <row r="125" spans="1:7" ht="16.5" x14ac:dyDescent="0.3">
      <c r="A125" s="256"/>
      <c r="B125" s="267"/>
      <c r="C125" s="8"/>
      <c r="D125" s="226"/>
      <c r="E125" s="272"/>
      <c r="F125" s="227"/>
      <c r="G125" s="226"/>
    </row>
    <row r="126" spans="1:7" ht="16.5" x14ac:dyDescent="0.3">
      <c r="A126" s="256"/>
      <c r="B126" s="267"/>
      <c r="C126" s="8"/>
      <c r="D126" s="226"/>
      <c r="E126" s="270"/>
      <c r="F126" s="227"/>
      <c r="G126" s="226"/>
    </row>
    <row r="127" spans="1:7" ht="16.5" x14ac:dyDescent="0.3">
      <c r="A127" s="256"/>
      <c r="B127" s="267"/>
      <c r="C127" s="8"/>
      <c r="D127" s="226"/>
      <c r="E127" s="292">
        <f>SUM(E122:E126)</f>
        <v>31000</v>
      </c>
      <c r="F127" s="227"/>
      <c r="G127" s="226"/>
    </row>
    <row r="129" spans="1:7" x14ac:dyDescent="0.25">
      <c r="A129" s="390" t="s">
        <v>773</v>
      </c>
      <c r="B129" s="390"/>
      <c r="C129" s="390"/>
      <c r="D129" s="390"/>
      <c r="E129" s="390"/>
      <c r="F129" s="390"/>
      <c r="G129" s="390"/>
    </row>
    <row r="130" spans="1:7" ht="16.5" x14ac:dyDescent="0.3">
      <c r="A130" s="226">
        <v>1</v>
      </c>
      <c r="B130" s="267">
        <v>42566</v>
      </c>
      <c r="C130" s="8" t="s">
        <v>164</v>
      </c>
      <c r="D130" s="226" t="s">
        <v>625</v>
      </c>
      <c r="E130" s="227">
        <v>16000</v>
      </c>
      <c r="F130" s="227" t="s">
        <v>396</v>
      </c>
      <c r="G130" s="226" t="s">
        <v>396</v>
      </c>
    </row>
    <row r="131" spans="1:7" ht="16.5" x14ac:dyDescent="0.3">
      <c r="A131" s="1">
        <v>2</v>
      </c>
      <c r="B131" s="267">
        <v>42615</v>
      </c>
      <c r="C131" s="8" t="s">
        <v>164</v>
      </c>
      <c r="D131" s="226" t="s">
        <v>625</v>
      </c>
      <c r="E131" s="227">
        <v>5000</v>
      </c>
      <c r="F131" s="227" t="s">
        <v>396</v>
      </c>
      <c r="G131" s="226" t="s">
        <v>396</v>
      </c>
    </row>
    <row r="132" spans="1:7" ht="16.5" x14ac:dyDescent="0.3">
      <c r="A132" s="1"/>
      <c r="B132" s="267"/>
      <c r="C132" s="8"/>
      <c r="D132" s="226"/>
      <c r="E132" s="270"/>
      <c r="F132" s="227"/>
      <c r="G132" s="226"/>
    </row>
    <row r="133" spans="1:7" ht="16.5" x14ac:dyDescent="0.3">
      <c r="A133" s="1"/>
      <c r="B133" s="267"/>
      <c r="C133" s="8"/>
      <c r="D133" s="226"/>
      <c r="E133" s="272"/>
      <c r="F133" s="227"/>
      <c r="G133" s="226"/>
    </row>
    <row r="134" spans="1:7" ht="16.5" x14ac:dyDescent="0.3">
      <c r="A134" s="1"/>
      <c r="B134" s="267"/>
      <c r="C134" s="8"/>
      <c r="D134" s="226"/>
      <c r="E134" s="270"/>
      <c r="F134" s="227"/>
      <c r="G134" s="226"/>
    </row>
    <row r="135" spans="1:7" ht="16.5" x14ac:dyDescent="0.3">
      <c r="A135" s="1"/>
      <c r="B135" s="267"/>
      <c r="C135" s="8"/>
      <c r="D135" s="226"/>
      <c r="E135" s="4">
        <f>SUM(E130:E134)</f>
        <v>21000</v>
      </c>
      <c r="F135" s="227"/>
      <c r="G135" s="226"/>
    </row>
    <row r="137" spans="1:7" x14ac:dyDescent="0.25">
      <c r="A137" s="390" t="s">
        <v>668</v>
      </c>
      <c r="B137" s="390"/>
      <c r="C137" s="390"/>
      <c r="D137" s="390"/>
      <c r="E137" s="390"/>
      <c r="F137" s="390"/>
      <c r="G137" s="390"/>
    </row>
    <row r="138" spans="1:7" ht="16.5" x14ac:dyDescent="0.3">
      <c r="A138" s="226">
        <v>1</v>
      </c>
      <c r="B138" s="267">
        <v>42657</v>
      </c>
      <c r="C138" s="8" t="s">
        <v>164</v>
      </c>
      <c r="D138" s="226" t="s">
        <v>669</v>
      </c>
      <c r="E138" s="227">
        <v>6000</v>
      </c>
      <c r="F138" s="227" t="s">
        <v>418</v>
      </c>
      <c r="G138" s="226" t="s">
        <v>396</v>
      </c>
    </row>
    <row r="139" spans="1:7" ht="16.5" x14ac:dyDescent="0.3">
      <c r="A139" s="1"/>
      <c r="B139" s="267"/>
      <c r="C139" s="8"/>
      <c r="D139" s="226"/>
      <c r="E139" s="227"/>
      <c r="F139" s="227"/>
      <c r="G139" s="226"/>
    </row>
    <row r="140" spans="1:7" ht="16.5" x14ac:dyDescent="0.3">
      <c r="A140" s="1"/>
      <c r="B140" s="267"/>
      <c r="C140" s="8"/>
      <c r="D140" s="226"/>
      <c r="E140" s="270"/>
      <c r="F140" s="227"/>
      <c r="G140" s="226"/>
    </row>
    <row r="141" spans="1:7" ht="16.5" x14ac:dyDescent="0.3">
      <c r="A141" s="1"/>
      <c r="B141" s="267"/>
      <c r="C141" s="8"/>
      <c r="D141" s="226"/>
      <c r="E141" s="272"/>
      <c r="F141" s="227"/>
      <c r="G141" s="226"/>
    </row>
    <row r="142" spans="1:7" ht="16.5" x14ac:dyDescent="0.3">
      <c r="A142" s="1"/>
      <c r="B142" s="267"/>
      <c r="C142" s="8"/>
      <c r="D142" s="226"/>
      <c r="E142" s="270"/>
      <c r="F142" s="227"/>
      <c r="G142" s="226"/>
    </row>
    <row r="143" spans="1:7" ht="16.5" x14ac:dyDescent="0.3">
      <c r="A143" s="1"/>
      <c r="B143" s="267"/>
      <c r="C143" s="8"/>
      <c r="D143" s="226"/>
      <c r="E143" s="4">
        <f>SUM(E138:E142)</f>
        <v>6000</v>
      </c>
      <c r="F143" s="227"/>
      <c r="G143" s="226"/>
    </row>
    <row r="145" spans="1:10" x14ac:dyDescent="0.25">
      <c r="A145" s="390" t="s">
        <v>670</v>
      </c>
      <c r="B145" s="390"/>
      <c r="C145" s="390"/>
      <c r="D145" s="390"/>
      <c r="E145" s="390"/>
      <c r="F145" s="390"/>
      <c r="G145" s="390"/>
    </row>
    <row r="146" spans="1:10" ht="16.5" x14ac:dyDescent="0.3">
      <c r="A146" s="226">
        <v>1</v>
      </c>
      <c r="B146" s="267">
        <v>42657</v>
      </c>
      <c r="C146" s="8" t="s">
        <v>164</v>
      </c>
      <c r="D146" s="226" t="s">
        <v>671</v>
      </c>
      <c r="E146" s="227">
        <v>6000</v>
      </c>
      <c r="F146" s="227" t="s">
        <v>418</v>
      </c>
      <c r="G146" s="226" t="s">
        <v>396</v>
      </c>
    </row>
    <row r="147" spans="1:10" ht="16.5" x14ac:dyDescent="0.3">
      <c r="A147" s="1"/>
      <c r="B147" s="267"/>
      <c r="C147" s="8"/>
      <c r="D147" s="226"/>
      <c r="E147" s="227"/>
      <c r="F147" s="227"/>
      <c r="G147" s="226"/>
    </row>
    <row r="148" spans="1:10" ht="16.5" x14ac:dyDescent="0.3">
      <c r="A148" s="1"/>
      <c r="B148" s="267"/>
      <c r="C148" s="8"/>
      <c r="D148" s="226"/>
      <c r="E148" s="270"/>
      <c r="F148" s="227"/>
      <c r="G148" s="226"/>
    </row>
    <row r="149" spans="1:10" ht="16.5" x14ac:dyDescent="0.3">
      <c r="A149" s="1"/>
      <c r="B149" s="267"/>
      <c r="C149" s="8"/>
      <c r="D149" s="226"/>
      <c r="E149" s="272"/>
      <c r="F149" s="227"/>
      <c r="G149" s="226"/>
    </row>
    <row r="150" spans="1:10" ht="16.5" x14ac:dyDescent="0.3">
      <c r="A150" s="1"/>
      <c r="B150" s="267"/>
      <c r="C150" s="8"/>
      <c r="D150" s="226"/>
      <c r="E150" s="270"/>
      <c r="F150" s="227"/>
      <c r="G150" s="226"/>
    </row>
    <row r="151" spans="1:10" ht="16.5" x14ac:dyDescent="0.3">
      <c r="A151" s="1"/>
      <c r="B151" s="267"/>
      <c r="C151" s="8"/>
      <c r="D151" s="226"/>
      <c r="E151" s="4">
        <f>SUM(E146:E150)</f>
        <v>6000</v>
      </c>
      <c r="F151" s="227"/>
      <c r="G151" s="226"/>
      <c r="J151" s="293" t="s">
        <v>672</v>
      </c>
    </row>
    <row r="153" spans="1:10" x14ac:dyDescent="0.25">
      <c r="A153" s="390" t="s">
        <v>691</v>
      </c>
      <c r="B153" s="390"/>
      <c r="C153" s="390"/>
      <c r="D153" s="390"/>
      <c r="E153" s="390"/>
      <c r="F153" s="390"/>
      <c r="G153" s="390"/>
    </row>
    <row r="154" spans="1:10" ht="16.5" x14ac:dyDescent="0.3">
      <c r="A154" s="229">
        <v>1</v>
      </c>
      <c r="B154" s="267">
        <v>42689</v>
      </c>
      <c r="C154" s="8" t="s">
        <v>164</v>
      </c>
      <c r="D154" s="226" t="s">
        <v>692</v>
      </c>
      <c r="E154" s="227">
        <v>50000</v>
      </c>
      <c r="F154" s="227" t="s">
        <v>418</v>
      </c>
      <c r="G154" s="226"/>
    </row>
    <row r="155" spans="1:10" ht="16.5" x14ac:dyDescent="0.3">
      <c r="A155" s="256">
        <v>2</v>
      </c>
      <c r="B155" s="267">
        <v>42738</v>
      </c>
      <c r="C155" s="8" t="s">
        <v>164</v>
      </c>
      <c r="D155" s="226" t="s">
        <v>692</v>
      </c>
      <c r="E155" s="227">
        <v>10000</v>
      </c>
      <c r="F155" s="227" t="s">
        <v>396</v>
      </c>
      <c r="G155" s="226"/>
    </row>
    <row r="156" spans="1:10" ht="16.5" x14ac:dyDescent="0.3">
      <c r="A156" s="256">
        <v>3</v>
      </c>
      <c r="B156" s="267">
        <v>42747</v>
      </c>
      <c r="C156" s="8" t="s">
        <v>164</v>
      </c>
      <c r="D156" s="226" t="s">
        <v>692</v>
      </c>
      <c r="E156" s="270">
        <v>50000</v>
      </c>
      <c r="F156" s="227" t="s">
        <v>396</v>
      </c>
      <c r="G156" s="226"/>
    </row>
    <row r="157" spans="1:10" ht="16.5" x14ac:dyDescent="0.3">
      <c r="A157" s="256"/>
      <c r="B157" s="267"/>
      <c r="C157" s="8"/>
      <c r="D157" s="226"/>
      <c r="E157" s="272"/>
      <c r="F157" s="227"/>
      <c r="G157" s="226"/>
    </row>
    <row r="158" spans="1:10" ht="16.5" x14ac:dyDescent="0.3">
      <c r="A158" s="256"/>
      <c r="B158" s="267"/>
      <c r="C158" s="8"/>
      <c r="D158" s="226"/>
      <c r="E158" s="270"/>
      <c r="F158" s="227"/>
      <c r="G158" s="226"/>
    </row>
    <row r="159" spans="1:10" ht="16.5" x14ac:dyDescent="0.3">
      <c r="A159" s="256"/>
      <c r="B159" s="267"/>
      <c r="C159" s="8"/>
      <c r="D159" s="226"/>
      <c r="E159" s="292">
        <f>SUM(E154:E158)</f>
        <v>110000</v>
      </c>
      <c r="F159" s="227"/>
      <c r="G159" s="226"/>
    </row>
    <row r="161" spans="1:7" x14ac:dyDescent="0.25">
      <c r="A161" s="390" t="s">
        <v>802</v>
      </c>
      <c r="B161" s="390"/>
      <c r="C161" s="390"/>
      <c r="D161" s="390"/>
      <c r="E161" s="390"/>
      <c r="F161" s="390"/>
      <c r="G161" s="390"/>
    </row>
    <row r="162" spans="1:7" ht="16.5" x14ac:dyDescent="0.3">
      <c r="A162" s="226">
        <v>1</v>
      </c>
      <c r="B162" s="267">
        <v>42780</v>
      </c>
      <c r="C162" s="8" t="s">
        <v>164</v>
      </c>
      <c r="D162" s="226" t="s">
        <v>734</v>
      </c>
      <c r="E162" s="227">
        <v>10000</v>
      </c>
      <c r="F162" s="227" t="s">
        <v>480</v>
      </c>
      <c r="G162" s="226"/>
    </row>
    <row r="163" spans="1:7" ht="16.5" x14ac:dyDescent="0.3">
      <c r="A163" s="256">
        <v>2</v>
      </c>
      <c r="B163" s="267">
        <v>42822</v>
      </c>
      <c r="C163" s="8" t="s">
        <v>164</v>
      </c>
      <c r="D163" s="226" t="s">
        <v>734</v>
      </c>
      <c r="E163" s="227">
        <v>2000</v>
      </c>
      <c r="F163" s="227" t="s">
        <v>766</v>
      </c>
      <c r="G163" s="226"/>
    </row>
    <row r="164" spans="1:7" ht="16.5" x14ac:dyDescent="0.3">
      <c r="A164" s="256">
        <v>3</v>
      </c>
      <c r="B164" s="267">
        <v>42771</v>
      </c>
      <c r="C164" s="8" t="s">
        <v>164</v>
      </c>
      <c r="D164" s="226" t="s">
        <v>734</v>
      </c>
      <c r="E164" s="270">
        <v>14000</v>
      </c>
      <c r="F164" s="227" t="s">
        <v>48</v>
      </c>
      <c r="G164" s="226"/>
    </row>
    <row r="165" spans="1:7" ht="16.5" x14ac:dyDescent="0.3">
      <c r="A165" s="256"/>
      <c r="B165" s="267"/>
      <c r="C165" s="8"/>
      <c r="D165" s="226"/>
      <c r="E165" s="292">
        <f>SUM(E162:E164)</f>
        <v>26000</v>
      </c>
      <c r="F165" s="227"/>
      <c r="G165" s="226"/>
    </row>
    <row r="167" spans="1:7" x14ac:dyDescent="0.25">
      <c r="A167" s="390" t="s">
        <v>803</v>
      </c>
      <c r="B167" s="390"/>
      <c r="C167" s="390"/>
      <c r="D167" s="390"/>
      <c r="E167" s="390"/>
      <c r="F167" s="390"/>
      <c r="G167" s="390"/>
    </row>
    <row r="168" spans="1:7" ht="16.5" x14ac:dyDescent="0.3">
      <c r="A168" s="226">
        <v>1</v>
      </c>
      <c r="B168" s="267">
        <v>42780</v>
      </c>
      <c r="C168" s="8" t="s">
        <v>164</v>
      </c>
      <c r="D168" s="226" t="s">
        <v>760</v>
      </c>
      <c r="E168" s="227">
        <v>5000</v>
      </c>
      <c r="F168" s="227" t="s">
        <v>480</v>
      </c>
      <c r="G168" s="226"/>
    </row>
    <row r="169" spans="1:7" ht="16.5" x14ac:dyDescent="0.3">
      <c r="A169" s="256"/>
      <c r="B169" s="267"/>
      <c r="C169" s="8"/>
      <c r="D169" s="226"/>
      <c r="E169" s="227"/>
      <c r="F169" s="227"/>
      <c r="G169" s="226"/>
    </row>
    <row r="170" spans="1:7" ht="16.5" x14ac:dyDescent="0.3">
      <c r="A170" s="256"/>
      <c r="B170" s="267"/>
      <c r="C170" s="8"/>
      <c r="D170" s="226"/>
      <c r="E170" s="270"/>
      <c r="F170" s="227"/>
      <c r="G170" s="226"/>
    </row>
    <row r="171" spans="1:7" ht="16.5" x14ac:dyDescent="0.3">
      <c r="A171" s="256"/>
      <c r="B171" s="267"/>
      <c r="C171" s="8"/>
      <c r="D171" s="226"/>
      <c r="E171" s="292">
        <f>SUM(E168:E170)</f>
        <v>5000</v>
      </c>
      <c r="F171" s="227"/>
      <c r="G171" s="226"/>
    </row>
    <row r="173" spans="1:7" x14ac:dyDescent="0.25">
      <c r="A173" s="390" t="s">
        <v>821</v>
      </c>
      <c r="B173" s="390"/>
      <c r="C173" s="390"/>
      <c r="D173" s="390"/>
      <c r="E173" s="390"/>
      <c r="F173" s="390"/>
      <c r="G173" s="390"/>
    </row>
    <row r="174" spans="1:7" ht="16.5" x14ac:dyDescent="0.3">
      <c r="A174" s="226">
        <v>1</v>
      </c>
      <c r="B174" s="267">
        <v>42805</v>
      </c>
      <c r="C174" s="8" t="s">
        <v>164</v>
      </c>
      <c r="D174" s="226" t="s">
        <v>746</v>
      </c>
      <c r="E174" s="227">
        <v>10000</v>
      </c>
      <c r="F174" s="227" t="s">
        <v>782</v>
      </c>
      <c r="G174" s="226"/>
    </row>
    <row r="175" spans="1:7" ht="16.5" x14ac:dyDescent="0.3">
      <c r="A175" s="256">
        <v>2</v>
      </c>
      <c r="B175" s="267">
        <v>42811</v>
      </c>
      <c r="C175" s="8" t="s">
        <v>164</v>
      </c>
      <c r="D175" s="226" t="s">
        <v>746</v>
      </c>
      <c r="E175" s="227">
        <v>30000</v>
      </c>
      <c r="F175" s="227" t="s">
        <v>48</v>
      </c>
      <c r="G175" s="226"/>
    </row>
    <row r="176" spans="1:7" ht="16.5" x14ac:dyDescent="0.3">
      <c r="A176" s="256">
        <v>3</v>
      </c>
      <c r="B176" s="267">
        <v>42818</v>
      </c>
      <c r="C176" s="8" t="s">
        <v>164</v>
      </c>
      <c r="D176" s="226" t="s">
        <v>746</v>
      </c>
      <c r="E176" s="270">
        <v>10000</v>
      </c>
      <c r="F176" s="227" t="s">
        <v>48</v>
      </c>
      <c r="G176" s="331" t="s">
        <v>843</v>
      </c>
    </row>
    <row r="177" spans="1:7" ht="16.5" x14ac:dyDescent="0.3">
      <c r="A177" s="256">
        <v>4</v>
      </c>
      <c r="B177" s="267">
        <v>42944</v>
      </c>
      <c r="C177" s="8" t="s">
        <v>164</v>
      </c>
      <c r="D177" s="226" t="s">
        <v>746</v>
      </c>
      <c r="E177" s="270">
        <v>10000</v>
      </c>
      <c r="F177" s="227" t="s">
        <v>48</v>
      </c>
      <c r="G177" s="331"/>
    </row>
    <row r="178" spans="1:7" ht="30.75" x14ac:dyDescent="0.3">
      <c r="A178" s="256">
        <v>7</v>
      </c>
      <c r="B178" s="381">
        <v>42924</v>
      </c>
      <c r="C178" s="8" t="s">
        <v>164</v>
      </c>
      <c r="D178" s="382" t="s">
        <v>746</v>
      </c>
      <c r="E178" s="383">
        <v>5000</v>
      </c>
      <c r="F178" s="384" t="s">
        <v>962</v>
      </c>
      <c r="G178" s="385" t="s">
        <v>963</v>
      </c>
    </row>
    <row r="179" spans="1:7" ht="16.5" x14ac:dyDescent="0.3">
      <c r="A179" s="256">
        <v>8</v>
      </c>
      <c r="B179" s="381">
        <v>42930</v>
      </c>
      <c r="C179" s="8" t="s">
        <v>164</v>
      </c>
      <c r="D179" s="382" t="s">
        <v>746</v>
      </c>
      <c r="E179" s="383">
        <v>50000</v>
      </c>
      <c r="F179" s="383" t="s">
        <v>968</v>
      </c>
      <c r="G179" s="385"/>
    </row>
    <row r="180" spans="1:7" ht="16.5" x14ac:dyDescent="0.3">
      <c r="A180" s="256"/>
      <c r="B180" s="267"/>
      <c r="C180" s="8"/>
      <c r="D180" s="226"/>
      <c r="E180" s="270"/>
      <c r="F180" s="227"/>
      <c r="G180" s="331"/>
    </row>
    <row r="181" spans="1:7" ht="16.5" x14ac:dyDescent="0.3">
      <c r="A181" s="256"/>
      <c r="B181" s="267"/>
      <c r="C181" s="8"/>
      <c r="D181" s="226"/>
      <c r="E181" s="292">
        <f>SUM(E174:E179)</f>
        <v>115000</v>
      </c>
      <c r="F181" s="227"/>
      <c r="G181" s="226"/>
    </row>
    <row r="184" spans="1:7" x14ac:dyDescent="0.25">
      <c r="A184" s="390" t="s">
        <v>863</v>
      </c>
      <c r="B184" s="390"/>
      <c r="C184" s="390"/>
      <c r="D184" s="390"/>
      <c r="E184" s="390"/>
      <c r="F184" s="390"/>
      <c r="G184" s="390"/>
    </row>
    <row r="185" spans="1:7" ht="30.75" x14ac:dyDescent="0.3">
      <c r="A185" s="76">
        <v>1</v>
      </c>
      <c r="B185" s="61" t="s">
        <v>842</v>
      </c>
      <c r="C185" s="8" t="s">
        <v>164</v>
      </c>
      <c r="D185" s="226" t="s">
        <v>864</v>
      </c>
      <c r="E185" s="63">
        <v>10000</v>
      </c>
      <c r="F185" s="63" t="s">
        <v>48</v>
      </c>
      <c r="G185" s="341" t="s">
        <v>885</v>
      </c>
    </row>
    <row r="186" spans="1:7" ht="16.5" x14ac:dyDescent="0.3">
      <c r="A186" s="226">
        <v>2</v>
      </c>
      <c r="B186" s="267">
        <v>42842</v>
      </c>
      <c r="C186" s="8" t="s">
        <v>164</v>
      </c>
      <c r="D186" s="226" t="s">
        <v>864</v>
      </c>
      <c r="E186" s="227">
        <v>10000</v>
      </c>
      <c r="F186" s="227" t="s">
        <v>48</v>
      </c>
      <c r="G186" s="226"/>
    </row>
    <row r="187" spans="1:7" ht="16.5" x14ac:dyDescent="0.3">
      <c r="A187" s="256">
        <v>3</v>
      </c>
      <c r="B187" s="267">
        <v>42846</v>
      </c>
      <c r="C187" s="8" t="s">
        <v>164</v>
      </c>
      <c r="D187" s="226" t="s">
        <v>864</v>
      </c>
      <c r="E187" s="227">
        <v>10000</v>
      </c>
      <c r="F187" s="227" t="s">
        <v>48</v>
      </c>
      <c r="G187" s="226"/>
    </row>
    <row r="188" spans="1:7" ht="16.5" x14ac:dyDescent="0.3">
      <c r="A188" s="256">
        <v>4</v>
      </c>
      <c r="B188" s="267">
        <v>42865</v>
      </c>
      <c r="C188" s="8" t="s">
        <v>164</v>
      </c>
      <c r="D188" s="226" t="s">
        <v>864</v>
      </c>
      <c r="E188" s="227">
        <v>10000</v>
      </c>
      <c r="F188" s="227" t="s">
        <v>48</v>
      </c>
      <c r="G188" s="331"/>
    </row>
    <row r="189" spans="1:7" ht="16.5" x14ac:dyDescent="0.3">
      <c r="A189" s="256">
        <v>5</v>
      </c>
      <c r="B189" s="267">
        <v>42865</v>
      </c>
      <c r="C189" s="8" t="s">
        <v>164</v>
      </c>
      <c r="D189" s="226" t="s">
        <v>864</v>
      </c>
      <c r="E189" s="227">
        <v>30000</v>
      </c>
      <c r="F189" s="227" t="s">
        <v>48</v>
      </c>
      <c r="G189" s="331" t="s">
        <v>827</v>
      </c>
    </row>
    <row r="190" spans="1:7" ht="16.5" x14ac:dyDescent="0.3">
      <c r="A190" s="256">
        <v>6</v>
      </c>
      <c r="B190" s="358">
        <v>42923</v>
      </c>
      <c r="C190" s="350" t="s">
        <v>164</v>
      </c>
      <c r="D190" s="359" t="s">
        <v>864</v>
      </c>
      <c r="E190" s="360">
        <v>2000</v>
      </c>
      <c r="F190" s="361" t="s">
        <v>48</v>
      </c>
      <c r="G190" s="331" t="s">
        <v>484</v>
      </c>
    </row>
    <row r="193" spans="1:8" ht="16.5" x14ac:dyDescent="0.3">
      <c r="A193" s="256"/>
      <c r="B193" s="267"/>
      <c r="C193" s="8"/>
      <c r="D193" s="226"/>
      <c r="E193" s="292">
        <f>SUM(E185:E192)</f>
        <v>72000</v>
      </c>
      <c r="F193" s="227"/>
      <c r="G193" s="226"/>
      <c r="H193" s="110">
        <f>SUM(E185:E189)</f>
        <v>70000</v>
      </c>
    </row>
    <row r="196" spans="1:8" x14ac:dyDescent="0.25">
      <c r="A196" s="390" t="s">
        <v>957</v>
      </c>
      <c r="B196" s="390"/>
      <c r="C196" s="390"/>
      <c r="D196" s="390"/>
      <c r="E196" s="390"/>
      <c r="F196" s="390"/>
      <c r="G196" s="390"/>
    </row>
    <row r="197" spans="1:8" ht="16.5" x14ac:dyDescent="0.3">
      <c r="A197" s="226">
        <v>1</v>
      </c>
      <c r="B197" s="267">
        <v>42893</v>
      </c>
      <c r="C197" s="8" t="s">
        <v>164</v>
      </c>
      <c r="D197" s="226" t="s">
        <v>689</v>
      </c>
      <c r="E197" s="227">
        <v>5000</v>
      </c>
      <c r="F197" s="227" t="s">
        <v>48</v>
      </c>
      <c r="G197" s="226"/>
    </row>
    <row r="198" spans="1:8" ht="16.5" x14ac:dyDescent="0.3">
      <c r="A198" s="256">
        <v>2</v>
      </c>
      <c r="B198" s="267">
        <v>42893</v>
      </c>
      <c r="C198" s="8" t="s">
        <v>164</v>
      </c>
      <c r="D198" s="226" t="s">
        <v>689</v>
      </c>
      <c r="E198" s="227">
        <v>10000</v>
      </c>
      <c r="F198" s="227" t="s">
        <v>48</v>
      </c>
      <c r="G198" s="226"/>
    </row>
    <row r="199" spans="1:8" ht="16.5" x14ac:dyDescent="0.3">
      <c r="A199" s="256">
        <v>3</v>
      </c>
      <c r="B199" s="267">
        <v>42909</v>
      </c>
      <c r="C199" s="8" t="s">
        <v>164</v>
      </c>
      <c r="D199" s="226" t="s">
        <v>689</v>
      </c>
      <c r="E199" s="227">
        <v>10000</v>
      </c>
      <c r="F199" s="227" t="s">
        <v>48</v>
      </c>
      <c r="G199" s="331"/>
    </row>
    <row r="200" spans="1:8" ht="16.5" x14ac:dyDescent="0.3">
      <c r="A200" s="256">
        <v>4</v>
      </c>
      <c r="B200" s="267">
        <v>42910</v>
      </c>
      <c r="C200" s="8" t="s">
        <v>164</v>
      </c>
      <c r="D200" s="226" t="s">
        <v>689</v>
      </c>
      <c r="E200" s="227">
        <v>70000</v>
      </c>
      <c r="F200" s="227" t="s">
        <v>959</v>
      </c>
      <c r="G200" s="331"/>
    </row>
    <row r="201" spans="1:8" ht="16.5" x14ac:dyDescent="0.3">
      <c r="A201" s="256"/>
      <c r="B201" s="267"/>
      <c r="C201" s="8"/>
      <c r="D201" s="226"/>
      <c r="E201" s="227"/>
      <c r="F201" s="227"/>
      <c r="G201" s="331"/>
    </row>
    <row r="202" spans="1:8" ht="16.5" x14ac:dyDescent="0.3">
      <c r="A202" s="256"/>
      <c r="B202" s="267"/>
      <c r="C202" s="8"/>
      <c r="D202" s="226"/>
      <c r="E202" s="227"/>
      <c r="F202" s="227"/>
      <c r="G202" s="331"/>
    </row>
    <row r="203" spans="1:8" ht="16.5" x14ac:dyDescent="0.3">
      <c r="A203" s="256"/>
      <c r="B203" s="267"/>
      <c r="C203" s="8"/>
      <c r="D203" s="226"/>
      <c r="E203" s="357">
        <f>SUM(E197:E200)</f>
        <v>95000</v>
      </c>
      <c r="F203" s="227"/>
      <c r="G203" s="226"/>
    </row>
    <row r="205" spans="1:8" x14ac:dyDescent="0.25">
      <c r="A205" s="390" t="s">
        <v>993</v>
      </c>
      <c r="B205" s="390"/>
      <c r="C205" s="390"/>
      <c r="D205" s="390"/>
      <c r="E205" s="390"/>
      <c r="F205" s="390"/>
      <c r="G205" s="390"/>
    </row>
    <row r="206" spans="1:8" ht="16.5" x14ac:dyDescent="0.3">
      <c r="A206" s="226">
        <v>1</v>
      </c>
      <c r="B206" s="267">
        <v>42957</v>
      </c>
      <c r="C206" s="8" t="s">
        <v>164</v>
      </c>
      <c r="D206" s="226" t="s">
        <v>994</v>
      </c>
      <c r="E206" s="227">
        <v>20000</v>
      </c>
      <c r="F206" s="227" t="s">
        <v>48</v>
      </c>
      <c r="G206" s="226" t="s">
        <v>396</v>
      </c>
    </row>
    <row r="207" spans="1:8" ht="16.5" x14ac:dyDescent="0.3">
      <c r="A207" s="256">
        <v>2</v>
      </c>
      <c r="B207" s="267">
        <v>42964</v>
      </c>
      <c r="C207" s="8" t="s">
        <v>164</v>
      </c>
      <c r="D207" s="226" t="s">
        <v>994</v>
      </c>
      <c r="E207" s="227">
        <v>16000</v>
      </c>
      <c r="F207" s="227" t="s">
        <v>48</v>
      </c>
      <c r="G207" s="226" t="s">
        <v>1017</v>
      </c>
    </row>
    <row r="208" spans="1:8" ht="16.5" x14ac:dyDescent="0.3">
      <c r="A208" s="256"/>
      <c r="B208" s="267"/>
      <c r="C208" s="8"/>
      <c r="D208" s="226"/>
      <c r="E208" s="227"/>
      <c r="F208" s="227"/>
      <c r="G208" s="331"/>
    </row>
    <row r="209" spans="1:7" ht="16.5" x14ac:dyDescent="0.3">
      <c r="A209" s="256"/>
      <c r="B209" s="267"/>
      <c r="C209" s="8"/>
      <c r="D209" s="226"/>
      <c r="E209" s="357">
        <f>SUM(E206:E208)</f>
        <v>36000</v>
      </c>
      <c r="F209" s="227"/>
      <c r="G209" s="226"/>
    </row>
    <row r="211" spans="1:7" x14ac:dyDescent="0.25">
      <c r="A211" s="390" t="s">
        <v>1021</v>
      </c>
      <c r="B211" s="390"/>
      <c r="C211" s="390"/>
      <c r="D211" s="390"/>
      <c r="E211" s="390"/>
      <c r="F211" s="390"/>
      <c r="G211" s="390"/>
    </row>
    <row r="212" spans="1:7" ht="16.5" x14ac:dyDescent="0.3">
      <c r="A212" s="226">
        <v>1</v>
      </c>
      <c r="B212" s="267">
        <v>42970</v>
      </c>
      <c r="C212" s="8" t="s">
        <v>164</v>
      </c>
      <c r="D212" s="226" t="s">
        <v>403</v>
      </c>
      <c r="E212" s="227">
        <v>100000</v>
      </c>
      <c r="F212" s="227" t="s">
        <v>48</v>
      </c>
      <c r="G212" s="226" t="s">
        <v>1022</v>
      </c>
    </row>
    <row r="213" spans="1:7" ht="16.5" x14ac:dyDescent="0.3">
      <c r="A213" s="256"/>
      <c r="B213" s="267"/>
      <c r="C213" s="8"/>
      <c r="D213" s="226"/>
      <c r="E213" s="227"/>
      <c r="F213" s="227"/>
      <c r="G213" s="226"/>
    </row>
    <row r="214" spans="1:7" ht="16.5" x14ac:dyDescent="0.3">
      <c r="A214" s="256"/>
      <c r="B214" s="267"/>
      <c r="C214" s="8"/>
      <c r="D214" s="226"/>
      <c r="E214" s="227"/>
      <c r="F214" s="227"/>
      <c r="G214" s="331"/>
    </row>
    <row r="215" spans="1:7" ht="16.5" x14ac:dyDescent="0.3">
      <c r="A215" s="256"/>
      <c r="B215" s="267"/>
      <c r="C215" s="8"/>
      <c r="D215" s="226"/>
      <c r="E215" s="357">
        <f>SUM(E212:E214)</f>
        <v>100000</v>
      </c>
      <c r="F215" s="227"/>
      <c r="G215" s="226"/>
    </row>
  </sheetData>
  <mergeCells count="24">
    <mergeCell ref="A211:G211"/>
    <mergeCell ref="A205:G205"/>
    <mergeCell ref="I80:K80"/>
    <mergeCell ref="A93:G93"/>
    <mergeCell ref="A153:G153"/>
    <mergeCell ref="A137:G137"/>
    <mergeCell ref="A145:G145"/>
    <mergeCell ref="A129:G129"/>
    <mergeCell ref="A121:G121"/>
    <mergeCell ref="A113:G113"/>
    <mergeCell ref="A101:G101"/>
    <mergeCell ref="A196:G196"/>
    <mergeCell ref="A184:G184"/>
    <mergeCell ref="A173:G173"/>
    <mergeCell ref="A161:G161"/>
    <mergeCell ref="A167:G167"/>
    <mergeCell ref="A45:G45"/>
    <mergeCell ref="A88:G88"/>
    <mergeCell ref="A76:G76"/>
    <mergeCell ref="A2:G2"/>
    <mergeCell ref="A4:G4"/>
    <mergeCell ref="A21:G21"/>
    <mergeCell ref="A26:G26"/>
    <mergeCell ref="A31:G31"/>
  </mergeCells>
  <hyperlinks>
    <hyperlink ref="I5" location="Sheet5!A1" display="Back"/>
    <hyperlink ref="J151" location="Shehbaz!A1" display="Top"/>
  </hyperlinks>
  <printOptions horizontalCentered="1"/>
  <pageMargins left="0.27" right="0.28000000000000003" top="0.33" bottom="0.27" header="0.3" footer="0.3"/>
  <pageSetup paperSize="9" orientation="portrait" r:id="rId1"/>
  <rowBreaks count="1" manualBreakCount="1">
    <brk id="44" max="5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workbookViewId="0">
      <selection activeCell="I5" sqref="I5"/>
    </sheetView>
  </sheetViews>
  <sheetFormatPr defaultRowHeight="15" x14ac:dyDescent="0.25"/>
  <cols>
    <col min="1" max="1" width="5" customWidth="1"/>
    <col min="2" max="2" width="11.5703125" bestFit="1" customWidth="1"/>
    <col min="3" max="3" width="19.28515625" customWidth="1"/>
    <col min="4" max="4" width="23.42578125" bestFit="1" customWidth="1"/>
    <col min="5" max="5" width="9.85546875" bestFit="1" customWidth="1"/>
    <col min="6" max="6" width="15.7109375" bestFit="1" customWidth="1"/>
  </cols>
  <sheetData>
    <row r="1" spans="1:9" x14ac:dyDescent="0.25">
      <c r="F1" s="84" t="s">
        <v>150</v>
      </c>
    </row>
    <row r="2" spans="1:9" ht="26.25" x14ac:dyDescent="0.4">
      <c r="A2" s="393" t="s">
        <v>195</v>
      </c>
      <c r="B2" s="393"/>
      <c r="C2" s="393"/>
      <c r="D2" s="393"/>
      <c r="E2" s="393"/>
      <c r="F2" s="393"/>
    </row>
    <row r="3" spans="1:9" ht="16.5" customHeight="1" x14ac:dyDescent="0.4">
      <c r="A3" s="59"/>
      <c r="B3" s="59"/>
      <c r="C3" s="59"/>
      <c r="D3" s="59"/>
      <c r="E3" s="59"/>
      <c r="F3" s="60"/>
    </row>
    <row r="4" spans="1:9" x14ac:dyDescent="0.25">
      <c r="A4" s="390" t="s">
        <v>228</v>
      </c>
      <c r="B4" s="390"/>
      <c r="C4" s="390"/>
      <c r="D4" s="390"/>
      <c r="E4" s="390"/>
      <c r="F4" s="390"/>
    </row>
    <row r="5" spans="1:9" ht="16.5" x14ac:dyDescent="0.3">
      <c r="A5" s="76">
        <v>1</v>
      </c>
      <c r="B5" s="61" t="s">
        <v>197</v>
      </c>
      <c r="C5" s="8" t="s">
        <v>198</v>
      </c>
      <c r="D5" s="62" t="s">
        <v>10</v>
      </c>
      <c r="E5" s="63">
        <v>12000</v>
      </c>
      <c r="F5" s="63" t="s">
        <v>3</v>
      </c>
      <c r="I5" s="293" t="s">
        <v>644</v>
      </c>
    </row>
    <row r="6" spans="1:9" ht="16.5" x14ac:dyDescent="0.3">
      <c r="A6" s="76">
        <v>2</v>
      </c>
      <c r="B6" s="61" t="s">
        <v>201</v>
      </c>
      <c r="C6" s="8" t="s">
        <v>198</v>
      </c>
      <c r="D6" s="62" t="s">
        <v>10</v>
      </c>
      <c r="E6" s="63">
        <v>11000</v>
      </c>
      <c r="F6" s="63" t="s">
        <v>72</v>
      </c>
    </row>
    <row r="7" spans="1:9" ht="16.5" x14ac:dyDescent="0.3">
      <c r="A7" s="76">
        <v>3</v>
      </c>
      <c r="B7" s="61" t="s">
        <v>202</v>
      </c>
      <c r="C7" s="8" t="s">
        <v>198</v>
      </c>
      <c r="D7" s="62" t="s">
        <v>10</v>
      </c>
      <c r="E7" s="63">
        <v>40000</v>
      </c>
      <c r="F7" s="63" t="s">
        <v>68</v>
      </c>
    </row>
    <row r="8" spans="1:9" ht="16.5" x14ac:dyDescent="0.3">
      <c r="A8" s="76">
        <v>4</v>
      </c>
      <c r="B8" s="61" t="s">
        <v>203</v>
      </c>
      <c r="C8" s="8" t="s">
        <v>198</v>
      </c>
      <c r="D8" s="62" t="s">
        <v>10</v>
      </c>
      <c r="E8" s="63">
        <v>10000</v>
      </c>
      <c r="F8" s="63" t="s">
        <v>3</v>
      </c>
    </row>
    <row r="9" spans="1:9" ht="16.5" x14ac:dyDescent="0.3">
      <c r="A9" s="108"/>
      <c r="B9" s="108"/>
      <c r="C9" s="108"/>
      <c r="D9" s="86" t="s">
        <v>62</v>
      </c>
      <c r="E9" s="109">
        <f>SUM(E5:E8)</f>
        <v>73000</v>
      </c>
      <c r="F9" s="108"/>
    </row>
    <row r="10" spans="1:9" x14ac:dyDescent="0.25">
      <c r="A10" s="390" t="s">
        <v>229</v>
      </c>
      <c r="B10" s="390"/>
      <c r="C10" s="390"/>
      <c r="D10" s="390"/>
      <c r="E10" s="390"/>
      <c r="F10" s="390"/>
    </row>
    <row r="11" spans="1:9" ht="16.5" x14ac:dyDescent="0.3">
      <c r="A11" s="76">
        <v>1</v>
      </c>
      <c r="B11" s="61" t="s">
        <v>199</v>
      </c>
      <c r="C11" s="8" t="s">
        <v>196</v>
      </c>
      <c r="D11" s="62" t="s">
        <v>200</v>
      </c>
      <c r="E11" s="63">
        <v>10000</v>
      </c>
      <c r="F11" s="63" t="s">
        <v>3</v>
      </c>
    </row>
    <row r="12" spans="1:9" ht="16.5" x14ac:dyDescent="0.3">
      <c r="A12" s="76">
        <v>2</v>
      </c>
      <c r="B12" s="61" t="s">
        <v>206</v>
      </c>
      <c r="C12" s="8" t="s">
        <v>198</v>
      </c>
      <c r="D12" s="8" t="s">
        <v>200</v>
      </c>
      <c r="E12" s="63">
        <v>10000</v>
      </c>
      <c r="F12" s="8" t="s">
        <v>3</v>
      </c>
    </row>
    <row r="13" spans="1:9" ht="16.5" x14ac:dyDescent="0.3">
      <c r="A13" s="108"/>
      <c r="B13" s="108"/>
      <c r="C13" s="108"/>
      <c r="D13" s="86" t="s">
        <v>62</v>
      </c>
      <c r="E13" s="109">
        <f>SUM(E11:E12)</f>
        <v>20000</v>
      </c>
      <c r="F13" s="108"/>
    </row>
    <row r="14" spans="1:9" x14ac:dyDescent="0.25">
      <c r="A14" s="390" t="s">
        <v>231</v>
      </c>
      <c r="B14" s="390"/>
      <c r="C14" s="390"/>
      <c r="D14" s="390"/>
      <c r="E14" s="390"/>
      <c r="F14" s="390"/>
    </row>
    <row r="15" spans="1:9" ht="16.5" x14ac:dyDescent="0.3">
      <c r="A15" s="76">
        <v>1</v>
      </c>
      <c r="B15" s="61" t="s">
        <v>204</v>
      </c>
      <c r="C15" s="8" t="s">
        <v>198</v>
      </c>
      <c r="D15" s="62" t="s">
        <v>205</v>
      </c>
      <c r="E15" s="63">
        <v>15000</v>
      </c>
      <c r="F15" s="8" t="s">
        <v>75</v>
      </c>
    </row>
    <row r="16" spans="1:9" ht="16.5" x14ac:dyDescent="0.3">
      <c r="A16" s="108"/>
      <c r="B16" s="108"/>
      <c r="C16" s="108"/>
      <c r="D16" s="86" t="s">
        <v>62</v>
      </c>
      <c r="E16" s="109">
        <f>SUM(E15)</f>
        <v>15000</v>
      </c>
      <c r="F16" s="108"/>
    </row>
    <row r="17" spans="1:6" x14ac:dyDescent="0.25">
      <c r="A17" s="390" t="s">
        <v>230</v>
      </c>
      <c r="B17" s="390"/>
      <c r="C17" s="390"/>
      <c r="D17" s="390"/>
      <c r="E17" s="390"/>
      <c r="F17" s="390"/>
    </row>
    <row r="18" spans="1:6" ht="16.5" x14ac:dyDescent="0.3">
      <c r="A18" s="76">
        <v>1</v>
      </c>
      <c r="B18" s="61" t="s">
        <v>207</v>
      </c>
      <c r="C18" s="62" t="s">
        <v>198</v>
      </c>
      <c r="D18" s="8" t="s">
        <v>95</v>
      </c>
      <c r="E18" s="104">
        <v>10000</v>
      </c>
      <c r="F18" s="8" t="s">
        <v>3</v>
      </c>
    </row>
    <row r="19" spans="1:6" ht="16.5" x14ac:dyDescent="0.3">
      <c r="A19" s="76">
        <v>2</v>
      </c>
      <c r="B19" s="61" t="s">
        <v>208</v>
      </c>
      <c r="C19" s="62" t="s">
        <v>198</v>
      </c>
      <c r="D19" s="8" t="s">
        <v>95</v>
      </c>
      <c r="E19" s="104">
        <v>20000</v>
      </c>
      <c r="F19" s="8" t="s">
        <v>3</v>
      </c>
    </row>
    <row r="20" spans="1:6" ht="16.5" x14ac:dyDescent="0.3">
      <c r="A20" s="76">
        <v>3</v>
      </c>
      <c r="B20" s="61" t="s">
        <v>26</v>
      </c>
      <c r="C20" s="62" t="s">
        <v>198</v>
      </c>
      <c r="D20" s="8" t="s">
        <v>95</v>
      </c>
      <c r="E20" s="63">
        <v>20000</v>
      </c>
      <c r="F20" s="8" t="s">
        <v>3</v>
      </c>
    </row>
    <row r="21" spans="1:6" ht="16.5" x14ac:dyDescent="0.3">
      <c r="A21" s="76">
        <v>4</v>
      </c>
      <c r="B21" s="61" t="s">
        <v>94</v>
      </c>
      <c r="C21" s="8" t="s">
        <v>198</v>
      </c>
      <c r="D21" s="8" t="s">
        <v>101</v>
      </c>
      <c r="E21" s="63">
        <v>10000</v>
      </c>
      <c r="F21" s="8" t="s">
        <v>3</v>
      </c>
    </row>
    <row r="22" spans="1:6" ht="16.5" x14ac:dyDescent="0.3">
      <c r="A22" s="76">
        <v>5</v>
      </c>
      <c r="B22" s="61" t="s">
        <v>209</v>
      </c>
      <c r="C22" s="8" t="s">
        <v>198</v>
      </c>
      <c r="D22" s="8" t="s">
        <v>101</v>
      </c>
      <c r="E22" s="63">
        <v>30000</v>
      </c>
      <c r="F22" s="8" t="s">
        <v>3</v>
      </c>
    </row>
    <row r="23" spans="1:6" ht="16.5" x14ac:dyDescent="0.3">
      <c r="A23" s="76">
        <v>6</v>
      </c>
      <c r="B23" s="61" t="s">
        <v>100</v>
      </c>
      <c r="C23" s="8" t="s">
        <v>198</v>
      </c>
      <c r="D23" s="8" t="s">
        <v>101</v>
      </c>
      <c r="E23" s="63">
        <v>20000</v>
      </c>
      <c r="F23" s="8" t="s">
        <v>3</v>
      </c>
    </row>
    <row r="24" spans="1:6" ht="16.5" x14ac:dyDescent="0.3">
      <c r="A24" s="76">
        <v>7</v>
      </c>
      <c r="B24" s="61" t="s">
        <v>210</v>
      </c>
      <c r="C24" s="8" t="s">
        <v>198</v>
      </c>
      <c r="D24" s="8" t="s">
        <v>101</v>
      </c>
      <c r="E24" s="63">
        <v>9800</v>
      </c>
      <c r="F24" s="8" t="s">
        <v>3</v>
      </c>
    </row>
    <row r="25" spans="1:6" ht="16.5" x14ac:dyDescent="0.3">
      <c r="A25" s="76">
        <v>8</v>
      </c>
      <c r="B25" s="61" t="s">
        <v>187</v>
      </c>
      <c r="C25" s="8" t="s">
        <v>198</v>
      </c>
      <c r="D25" s="8" t="s">
        <v>224</v>
      </c>
      <c r="E25" s="63">
        <v>50000</v>
      </c>
      <c r="F25" s="8" t="s">
        <v>48</v>
      </c>
    </row>
    <row r="26" spans="1:6" ht="16.5" x14ac:dyDescent="0.3">
      <c r="A26" s="108"/>
      <c r="B26" s="108"/>
      <c r="C26" s="108"/>
      <c r="D26" s="86" t="s">
        <v>62</v>
      </c>
      <c r="E26" s="109">
        <f>SUM(E18:E25)</f>
        <v>169800</v>
      </c>
      <c r="F26" s="108"/>
    </row>
    <row r="27" spans="1:6" x14ac:dyDescent="0.25">
      <c r="A27" s="390" t="s">
        <v>232</v>
      </c>
      <c r="B27" s="390"/>
      <c r="C27" s="390"/>
      <c r="D27" s="390"/>
      <c r="E27" s="390"/>
      <c r="F27" s="390"/>
    </row>
    <row r="28" spans="1:6" ht="16.5" x14ac:dyDescent="0.3">
      <c r="A28" s="76">
        <v>1</v>
      </c>
      <c r="B28" s="61" t="s">
        <v>210</v>
      </c>
      <c r="C28" s="8" t="s">
        <v>211</v>
      </c>
      <c r="D28" s="8" t="s">
        <v>211</v>
      </c>
      <c r="E28" s="63">
        <v>20200</v>
      </c>
      <c r="F28" s="8" t="s">
        <v>3</v>
      </c>
    </row>
    <row r="29" spans="1:6" ht="16.5" x14ac:dyDescent="0.3">
      <c r="A29" s="76">
        <v>2</v>
      </c>
      <c r="B29" s="61" t="s">
        <v>212</v>
      </c>
      <c r="C29" s="8" t="s">
        <v>198</v>
      </c>
      <c r="D29" s="8" t="s">
        <v>211</v>
      </c>
      <c r="E29" s="63">
        <v>35000</v>
      </c>
      <c r="F29" s="8" t="s">
        <v>3</v>
      </c>
    </row>
    <row r="30" spans="1:6" ht="16.5" x14ac:dyDescent="0.3">
      <c r="A30" s="76">
        <v>3</v>
      </c>
      <c r="B30" s="77" t="s">
        <v>107</v>
      </c>
      <c r="C30" s="8" t="s">
        <v>198</v>
      </c>
      <c r="D30" s="8" t="s">
        <v>211</v>
      </c>
      <c r="E30" s="63">
        <v>10000</v>
      </c>
      <c r="F30" s="8" t="s">
        <v>3</v>
      </c>
    </row>
    <row r="31" spans="1:6" ht="16.5" x14ac:dyDescent="0.3">
      <c r="A31" s="76">
        <v>4</v>
      </c>
      <c r="B31" s="77" t="s">
        <v>106</v>
      </c>
      <c r="C31" s="8" t="s">
        <v>198</v>
      </c>
      <c r="D31" s="8" t="s">
        <v>211</v>
      </c>
      <c r="E31" s="63">
        <v>5000</v>
      </c>
      <c r="F31" s="8" t="s">
        <v>3</v>
      </c>
    </row>
    <row r="32" spans="1:6" ht="16.5" x14ac:dyDescent="0.3">
      <c r="A32" s="76">
        <v>5</v>
      </c>
      <c r="B32" s="77" t="s">
        <v>213</v>
      </c>
      <c r="C32" s="8" t="s">
        <v>198</v>
      </c>
      <c r="D32" s="8" t="s">
        <v>211</v>
      </c>
      <c r="E32" s="63">
        <v>5000</v>
      </c>
      <c r="F32" s="8" t="s">
        <v>3</v>
      </c>
    </row>
    <row r="33" spans="1:6" ht="14.25" customHeight="1" x14ac:dyDescent="0.3">
      <c r="A33" s="76">
        <v>6</v>
      </c>
      <c r="B33" s="77" t="s">
        <v>214</v>
      </c>
      <c r="C33" s="62" t="s">
        <v>215</v>
      </c>
      <c r="D33" s="8" t="s">
        <v>211</v>
      </c>
      <c r="E33" s="63">
        <v>10000</v>
      </c>
      <c r="F33" s="8" t="s">
        <v>3</v>
      </c>
    </row>
    <row r="34" spans="1:6" ht="16.5" x14ac:dyDescent="0.3">
      <c r="A34" s="76">
        <v>7</v>
      </c>
      <c r="B34" s="61" t="s">
        <v>216</v>
      </c>
      <c r="C34" s="62" t="s">
        <v>215</v>
      </c>
      <c r="D34" s="8" t="s">
        <v>211</v>
      </c>
      <c r="E34" s="63">
        <v>10000</v>
      </c>
      <c r="F34" s="8" t="s">
        <v>3</v>
      </c>
    </row>
    <row r="35" spans="1:6" ht="16.5" x14ac:dyDescent="0.3">
      <c r="A35" s="108"/>
      <c r="B35" s="108"/>
      <c r="C35" s="108"/>
      <c r="D35" s="86" t="s">
        <v>62</v>
      </c>
      <c r="E35" s="109">
        <f>SUM(E28:E34)</f>
        <v>95200</v>
      </c>
      <c r="F35" s="108"/>
    </row>
    <row r="36" spans="1:6" x14ac:dyDescent="0.25">
      <c r="A36" s="390" t="s">
        <v>234</v>
      </c>
      <c r="B36" s="390"/>
      <c r="C36" s="390"/>
      <c r="D36" s="390"/>
      <c r="E36" s="390"/>
      <c r="F36" s="390"/>
    </row>
    <row r="37" spans="1:6" ht="16.5" x14ac:dyDescent="0.3">
      <c r="A37" s="76">
        <v>1</v>
      </c>
      <c r="B37" s="61" t="s">
        <v>217</v>
      </c>
      <c r="C37" s="8" t="s">
        <v>198</v>
      </c>
      <c r="D37" s="8" t="s">
        <v>218</v>
      </c>
      <c r="E37" s="63">
        <v>50000</v>
      </c>
      <c r="F37" s="8" t="s">
        <v>3</v>
      </c>
    </row>
    <row r="38" spans="1:6" ht="16.5" x14ac:dyDescent="0.3">
      <c r="A38" s="76">
        <v>2</v>
      </c>
      <c r="B38" s="61" t="s">
        <v>121</v>
      </c>
      <c r="C38" s="8" t="s">
        <v>198</v>
      </c>
      <c r="D38" s="8" t="s">
        <v>219</v>
      </c>
      <c r="E38" s="63">
        <v>20000</v>
      </c>
      <c r="F38" s="8" t="s">
        <v>3</v>
      </c>
    </row>
    <row r="39" spans="1:6" ht="16.5" x14ac:dyDescent="0.3">
      <c r="A39" s="76">
        <v>3</v>
      </c>
      <c r="B39" s="61" t="s">
        <v>220</v>
      </c>
      <c r="C39" s="8" t="s">
        <v>221</v>
      </c>
      <c r="D39" s="8" t="s">
        <v>222</v>
      </c>
      <c r="E39" s="63">
        <v>10000</v>
      </c>
      <c r="F39" s="8" t="s">
        <v>3</v>
      </c>
    </row>
    <row r="40" spans="1:6" ht="16.5" x14ac:dyDescent="0.3">
      <c r="A40" s="108"/>
      <c r="B40" s="108"/>
      <c r="C40" s="108"/>
      <c r="D40" s="86" t="s">
        <v>62</v>
      </c>
      <c r="E40" s="109">
        <f>SUM(E37:E39)</f>
        <v>80000</v>
      </c>
      <c r="F40" s="108"/>
    </row>
    <row r="41" spans="1:6" x14ac:dyDescent="0.25">
      <c r="A41" s="390" t="s">
        <v>233</v>
      </c>
      <c r="B41" s="390"/>
      <c r="C41" s="390"/>
      <c r="D41" s="390"/>
      <c r="E41" s="390"/>
      <c r="F41" s="390"/>
    </row>
    <row r="42" spans="1:6" ht="16.5" x14ac:dyDescent="0.3">
      <c r="A42" s="76">
        <v>1</v>
      </c>
      <c r="B42" s="61" t="s">
        <v>133</v>
      </c>
      <c r="C42" s="8" t="s">
        <v>221</v>
      </c>
      <c r="D42" s="8" t="s">
        <v>127</v>
      </c>
      <c r="E42" s="63">
        <v>50000</v>
      </c>
      <c r="F42" s="8" t="s">
        <v>3</v>
      </c>
    </row>
    <row r="43" spans="1:6" ht="16.5" x14ac:dyDescent="0.3">
      <c r="A43" s="76">
        <v>2</v>
      </c>
      <c r="B43" s="61" t="s">
        <v>223</v>
      </c>
      <c r="C43" s="8" t="s">
        <v>221</v>
      </c>
      <c r="D43" s="8" t="s">
        <v>127</v>
      </c>
      <c r="E43" s="63">
        <v>50000</v>
      </c>
      <c r="F43" s="8" t="s">
        <v>3</v>
      </c>
    </row>
    <row r="44" spans="1:6" ht="16.5" x14ac:dyDescent="0.3">
      <c r="A44" s="76">
        <v>3</v>
      </c>
      <c r="B44" s="61" t="s">
        <v>225</v>
      </c>
      <c r="C44" s="8" t="s">
        <v>226</v>
      </c>
      <c r="D44" s="63" t="s">
        <v>227</v>
      </c>
      <c r="E44" s="88">
        <v>50000</v>
      </c>
      <c r="F44" s="8" t="s">
        <v>3</v>
      </c>
    </row>
    <row r="45" spans="1:6" ht="16.5" x14ac:dyDescent="0.3">
      <c r="A45" s="76">
        <v>4</v>
      </c>
      <c r="B45" s="61" t="s">
        <v>370</v>
      </c>
      <c r="C45" s="8" t="s">
        <v>226</v>
      </c>
      <c r="D45" s="63" t="s">
        <v>227</v>
      </c>
      <c r="E45" s="218">
        <v>25000</v>
      </c>
      <c r="F45" s="80" t="s">
        <v>3</v>
      </c>
    </row>
    <row r="46" spans="1:6" ht="16.5" x14ac:dyDescent="0.3">
      <c r="A46" s="94">
        <v>5</v>
      </c>
      <c r="B46" s="61" t="s">
        <v>383</v>
      </c>
      <c r="C46" s="8" t="s">
        <v>226</v>
      </c>
      <c r="D46" s="63" t="s">
        <v>227</v>
      </c>
      <c r="E46" s="218">
        <v>25000</v>
      </c>
      <c r="F46" s="80" t="s">
        <v>3</v>
      </c>
    </row>
    <row r="47" spans="1:6" ht="16.5" x14ac:dyDescent="0.3">
      <c r="A47" s="94">
        <v>6</v>
      </c>
      <c r="B47" s="61" t="s">
        <v>404</v>
      </c>
      <c r="C47" s="8" t="s">
        <v>226</v>
      </c>
      <c r="D47" s="63" t="s">
        <v>227</v>
      </c>
      <c r="E47" s="218">
        <v>30000</v>
      </c>
      <c r="F47" s="80" t="s">
        <v>3</v>
      </c>
    </row>
    <row r="48" spans="1:6" ht="16.5" x14ac:dyDescent="0.3">
      <c r="A48" s="94">
        <v>7</v>
      </c>
      <c r="B48" s="61" t="s">
        <v>439</v>
      </c>
      <c r="C48" s="8" t="s">
        <v>226</v>
      </c>
      <c r="D48" s="63" t="s">
        <v>227</v>
      </c>
      <c r="E48" s="218">
        <v>50000</v>
      </c>
      <c r="F48" s="80" t="s">
        <v>3</v>
      </c>
    </row>
    <row r="49" spans="1:7" ht="16.5" x14ac:dyDescent="0.3">
      <c r="A49" s="94">
        <v>8</v>
      </c>
      <c r="B49" s="61" t="s">
        <v>500</v>
      </c>
      <c r="C49" s="8" t="s">
        <v>226</v>
      </c>
      <c r="D49" s="63" t="s">
        <v>227</v>
      </c>
      <c r="E49" s="218">
        <v>35000</v>
      </c>
      <c r="F49" s="80" t="s">
        <v>3</v>
      </c>
      <c r="G49" t="s">
        <v>501</v>
      </c>
    </row>
    <row r="50" spans="1:7" ht="16.5" x14ac:dyDescent="0.3">
      <c r="A50" s="108"/>
      <c r="B50" s="108"/>
      <c r="C50" s="108"/>
      <c r="D50" s="86" t="s">
        <v>62</v>
      </c>
      <c r="E50" s="109">
        <f>SUM(E42:E49)</f>
        <v>315000</v>
      </c>
      <c r="F50" s="108"/>
    </row>
    <row r="51" spans="1:7" x14ac:dyDescent="0.25">
      <c r="A51" s="58"/>
      <c r="B51" s="5"/>
      <c r="C51" s="5"/>
      <c r="D51" s="5"/>
      <c r="E51" s="5"/>
      <c r="F51" s="5"/>
    </row>
    <row r="52" spans="1:7" x14ac:dyDescent="0.25">
      <c r="A52" s="390" t="s">
        <v>526</v>
      </c>
      <c r="B52" s="390"/>
      <c r="C52" s="390"/>
      <c r="D52" s="390"/>
      <c r="E52" s="390"/>
      <c r="F52" s="390"/>
    </row>
    <row r="53" spans="1:7" ht="16.5" x14ac:dyDescent="0.3">
      <c r="A53" s="76">
        <v>1</v>
      </c>
      <c r="B53" s="61" t="s">
        <v>525</v>
      </c>
      <c r="C53" s="8" t="s">
        <v>221</v>
      </c>
      <c r="D53" s="8" t="s">
        <v>507</v>
      </c>
      <c r="E53" s="63">
        <v>10000</v>
      </c>
      <c r="F53" s="8" t="s">
        <v>3</v>
      </c>
    </row>
    <row r="54" spans="1:7" ht="16.5" x14ac:dyDescent="0.3">
      <c r="A54" s="76">
        <v>2</v>
      </c>
      <c r="B54" s="61" t="s">
        <v>534</v>
      </c>
      <c r="C54" s="8" t="s">
        <v>221</v>
      </c>
      <c r="D54" s="8" t="s">
        <v>507</v>
      </c>
      <c r="E54" s="63">
        <v>30000</v>
      </c>
      <c r="F54" s="8" t="s">
        <v>3</v>
      </c>
    </row>
    <row r="55" spans="1:7" ht="16.5" x14ac:dyDescent="0.3">
      <c r="A55" s="76" t="s">
        <v>539</v>
      </c>
      <c r="B55" s="61" t="s">
        <v>540</v>
      </c>
      <c r="C55" s="8" t="s">
        <v>221</v>
      </c>
      <c r="D55" s="8" t="s">
        <v>507</v>
      </c>
      <c r="E55" s="88">
        <v>10000</v>
      </c>
      <c r="F55" s="8" t="s">
        <v>3</v>
      </c>
    </row>
    <row r="56" spans="1:7" ht="16.5" x14ac:dyDescent="0.3">
      <c r="A56" s="76">
        <v>4</v>
      </c>
      <c r="B56" s="61" t="s">
        <v>601</v>
      </c>
      <c r="C56" s="8" t="s">
        <v>221</v>
      </c>
      <c r="D56" s="8" t="s">
        <v>507</v>
      </c>
      <c r="E56" s="218">
        <v>70000</v>
      </c>
      <c r="F56" s="8" t="s">
        <v>3</v>
      </c>
    </row>
    <row r="57" spans="1:7" ht="16.5" x14ac:dyDescent="0.3">
      <c r="A57" s="94">
        <v>5</v>
      </c>
      <c r="B57" s="61" t="s">
        <v>601</v>
      </c>
      <c r="C57" s="8" t="s">
        <v>221</v>
      </c>
      <c r="D57" s="8" t="s">
        <v>507</v>
      </c>
      <c r="E57" s="218">
        <v>3000</v>
      </c>
      <c r="F57" s="8" t="s">
        <v>3</v>
      </c>
    </row>
    <row r="58" spans="1:7" ht="16.5" x14ac:dyDescent="0.3">
      <c r="A58" s="94">
        <v>6</v>
      </c>
      <c r="B58" s="61" t="s">
        <v>630</v>
      </c>
      <c r="C58" s="8" t="s">
        <v>221</v>
      </c>
      <c r="D58" s="8" t="s">
        <v>507</v>
      </c>
      <c r="E58" s="218">
        <v>55000</v>
      </c>
      <c r="F58" s="8" t="s">
        <v>3</v>
      </c>
    </row>
    <row r="59" spans="1:7" ht="16.5" x14ac:dyDescent="0.3">
      <c r="A59" s="94">
        <v>7</v>
      </c>
      <c r="B59" s="61"/>
      <c r="C59" s="8"/>
      <c r="D59" s="63"/>
      <c r="E59" s="218"/>
      <c r="F59" s="80"/>
    </row>
    <row r="60" spans="1:7" ht="16.5" x14ac:dyDescent="0.3">
      <c r="A60" s="94"/>
      <c r="B60" s="61"/>
      <c r="C60" s="8"/>
      <c r="D60" s="63"/>
      <c r="E60" s="218"/>
      <c r="F60" s="80"/>
    </row>
    <row r="61" spans="1:7" ht="16.5" x14ac:dyDescent="0.3">
      <c r="A61" s="108"/>
      <c r="B61" s="108"/>
      <c r="C61" s="108"/>
      <c r="D61" s="86" t="s">
        <v>62</v>
      </c>
      <c r="E61" s="109">
        <f>SUM(E53:E60)</f>
        <v>178000</v>
      </c>
      <c r="F61" s="108"/>
    </row>
    <row r="63" spans="1:7" x14ac:dyDescent="0.25">
      <c r="A63" s="390" t="s">
        <v>652</v>
      </c>
      <c r="B63" s="390"/>
      <c r="C63" s="390"/>
      <c r="D63" s="390"/>
      <c r="E63" s="390"/>
      <c r="F63" s="390"/>
    </row>
    <row r="64" spans="1:7" ht="16.5" x14ac:dyDescent="0.3">
      <c r="A64" s="76">
        <v>1</v>
      </c>
      <c r="B64" s="61" t="s">
        <v>654</v>
      </c>
      <c r="C64" s="8" t="s">
        <v>221</v>
      </c>
      <c r="D64" s="8" t="s">
        <v>653</v>
      </c>
      <c r="E64" s="63">
        <v>10000</v>
      </c>
      <c r="F64" s="8" t="s">
        <v>3</v>
      </c>
    </row>
    <row r="65" spans="1:9" ht="16.5" x14ac:dyDescent="0.3">
      <c r="A65" s="76">
        <v>2</v>
      </c>
      <c r="B65" s="61" t="s">
        <v>663</v>
      </c>
      <c r="C65" s="8" t="s">
        <v>221</v>
      </c>
      <c r="D65" s="8" t="s">
        <v>653</v>
      </c>
      <c r="E65" s="63">
        <v>500</v>
      </c>
      <c r="F65" s="8" t="s">
        <v>424</v>
      </c>
    </row>
    <row r="66" spans="1:9" ht="16.5" x14ac:dyDescent="0.3">
      <c r="A66" s="76">
        <v>3</v>
      </c>
      <c r="B66" s="61" t="s">
        <v>673</v>
      </c>
      <c r="C66" s="8" t="s">
        <v>221</v>
      </c>
      <c r="D66" s="8" t="s">
        <v>653</v>
      </c>
      <c r="E66" s="88">
        <v>25000</v>
      </c>
      <c r="F66" s="8" t="s">
        <v>3</v>
      </c>
    </row>
    <row r="67" spans="1:9" ht="16.5" x14ac:dyDescent="0.3">
      <c r="A67" s="76">
        <v>4</v>
      </c>
      <c r="B67" s="61" t="s">
        <v>678</v>
      </c>
      <c r="C67" s="8" t="s">
        <v>221</v>
      </c>
      <c r="D67" s="8" t="s">
        <v>653</v>
      </c>
      <c r="E67" s="88">
        <v>10000</v>
      </c>
      <c r="F67" s="8" t="s">
        <v>3</v>
      </c>
    </row>
    <row r="68" spans="1:9" ht="16.5" x14ac:dyDescent="0.3">
      <c r="A68" s="94">
        <v>5</v>
      </c>
      <c r="B68" s="61" t="s">
        <v>733</v>
      </c>
      <c r="C68" s="8" t="s">
        <v>221</v>
      </c>
      <c r="D68" s="8" t="s">
        <v>653</v>
      </c>
      <c r="E68" s="88">
        <v>40000</v>
      </c>
      <c r="F68" s="8" t="s">
        <v>3</v>
      </c>
    </row>
    <row r="69" spans="1:9" ht="16.5" x14ac:dyDescent="0.3">
      <c r="A69" s="94">
        <v>6</v>
      </c>
      <c r="B69" s="61" t="s">
        <v>771</v>
      </c>
      <c r="C69" s="8" t="s">
        <v>221</v>
      </c>
      <c r="D69" s="8" t="s">
        <v>653</v>
      </c>
      <c r="E69" s="88">
        <v>13000</v>
      </c>
      <c r="F69" s="8" t="s">
        <v>3</v>
      </c>
    </row>
    <row r="70" spans="1:9" ht="16.5" x14ac:dyDescent="0.3">
      <c r="A70" s="94">
        <v>7</v>
      </c>
      <c r="B70" s="61"/>
      <c r="C70" s="8"/>
      <c r="D70" s="63"/>
      <c r="E70" s="88"/>
      <c r="F70" s="8"/>
    </row>
    <row r="71" spans="1:9" ht="16.5" x14ac:dyDescent="0.3">
      <c r="A71" s="94"/>
      <c r="B71" s="305"/>
      <c r="C71" s="306"/>
      <c r="D71" s="307"/>
      <c r="E71" s="218"/>
      <c r="F71" s="80"/>
    </row>
    <row r="72" spans="1:9" ht="16.5" x14ac:dyDescent="0.3">
      <c r="A72" s="108"/>
      <c r="B72" s="108"/>
      <c r="C72" s="108"/>
      <c r="D72" s="86" t="s">
        <v>62</v>
      </c>
      <c r="E72" s="109">
        <f>SUM(E64:E71)</f>
        <v>98500</v>
      </c>
      <c r="F72" s="108"/>
      <c r="I72" s="293" t="s">
        <v>672</v>
      </c>
    </row>
    <row r="74" spans="1:9" x14ac:dyDescent="0.25">
      <c r="A74" s="390" t="s">
        <v>799</v>
      </c>
      <c r="B74" s="390"/>
      <c r="C74" s="390"/>
      <c r="D74" s="390"/>
      <c r="E74" s="390"/>
      <c r="F74" s="390"/>
    </row>
    <row r="75" spans="1:9" ht="16.5" x14ac:dyDescent="0.3">
      <c r="A75" s="76">
        <v>1</v>
      </c>
      <c r="B75" s="61" t="s">
        <v>798</v>
      </c>
      <c r="C75" s="8" t="s">
        <v>221</v>
      </c>
      <c r="D75" s="8" t="s">
        <v>746</v>
      </c>
      <c r="E75" s="63">
        <v>20000</v>
      </c>
      <c r="F75" s="8" t="s">
        <v>800</v>
      </c>
    </row>
    <row r="76" spans="1:9" ht="16.5" x14ac:dyDescent="0.3">
      <c r="A76" s="76">
        <v>2</v>
      </c>
      <c r="B76" s="61" t="s">
        <v>798</v>
      </c>
      <c r="C76" s="8" t="s">
        <v>221</v>
      </c>
      <c r="D76" s="8" t="s">
        <v>746</v>
      </c>
      <c r="E76" s="63">
        <v>17000</v>
      </c>
      <c r="F76" s="8" t="s">
        <v>801</v>
      </c>
    </row>
    <row r="77" spans="1:9" ht="16.5" x14ac:dyDescent="0.3">
      <c r="A77" s="76"/>
      <c r="B77" s="61"/>
      <c r="C77" s="8"/>
      <c r="D77" s="8"/>
      <c r="E77" s="88"/>
      <c r="F77" s="8"/>
    </row>
    <row r="78" spans="1:9" ht="16.5" x14ac:dyDescent="0.3">
      <c r="A78" s="76"/>
      <c r="B78" s="61"/>
      <c r="C78" s="8"/>
      <c r="D78" s="8"/>
      <c r="E78" s="88"/>
      <c r="F78" s="8"/>
    </row>
    <row r="79" spans="1:9" ht="16.5" x14ac:dyDescent="0.3">
      <c r="A79" s="94"/>
      <c r="B79" s="61"/>
      <c r="C79" s="8"/>
      <c r="D79" s="8"/>
      <c r="E79" s="88"/>
      <c r="F79" s="8"/>
    </row>
    <row r="80" spans="1:9" ht="16.5" x14ac:dyDescent="0.3">
      <c r="A80" s="94"/>
      <c r="B80" s="61"/>
      <c r="C80" s="8"/>
      <c r="D80" s="8"/>
      <c r="E80" s="88"/>
      <c r="F80" s="8"/>
    </row>
    <row r="81" spans="1:6" ht="16.5" x14ac:dyDescent="0.3">
      <c r="A81" s="94"/>
      <c r="B81" s="61"/>
      <c r="C81" s="8"/>
      <c r="D81" s="63"/>
      <c r="E81" s="88"/>
      <c r="F81" s="8"/>
    </row>
    <row r="82" spans="1:6" ht="16.5" x14ac:dyDescent="0.3">
      <c r="A82" s="94"/>
      <c r="B82" s="305"/>
      <c r="C82" s="306"/>
      <c r="D82" s="307"/>
      <c r="E82" s="218"/>
      <c r="F82" s="80"/>
    </row>
    <row r="83" spans="1:6" ht="16.5" x14ac:dyDescent="0.3">
      <c r="A83" s="108"/>
      <c r="B83" s="108"/>
      <c r="C83" s="108"/>
      <c r="D83" s="86" t="s">
        <v>62</v>
      </c>
      <c r="E83" s="109">
        <f>SUM(E75:E82)</f>
        <v>37000</v>
      </c>
      <c r="F83" s="108"/>
    </row>
    <row r="85" spans="1:6" x14ac:dyDescent="0.25">
      <c r="A85" s="390" t="s">
        <v>839</v>
      </c>
      <c r="B85" s="390"/>
      <c r="C85" s="390"/>
      <c r="D85" s="390"/>
      <c r="E85" s="390"/>
      <c r="F85" s="390"/>
    </row>
    <row r="86" spans="1:6" ht="16.5" x14ac:dyDescent="0.3">
      <c r="A86" s="76">
        <v>1</v>
      </c>
      <c r="B86" s="61" t="s">
        <v>798</v>
      </c>
      <c r="C86" s="8" t="s">
        <v>221</v>
      </c>
      <c r="D86" s="8" t="s">
        <v>893</v>
      </c>
      <c r="E86" s="63">
        <v>10000</v>
      </c>
      <c r="F86" s="8" t="s">
        <v>396</v>
      </c>
    </row>
    <row r="87" spans="1:6" ht="16.5" x14ac:dyDescent="0.3">
      <c r="A87" s="76">
        <v>2</v>
      </c>
      <c r="B87" s="61" t="s">
        <v>867</v>
      </c>
      <c r="C87" s="8" t="s">
        <v>221</v>
      </c>
      <c r="D87" s="8" t="s">
        <v>893</v>
      </c>
      <c r="E87" s="63">
        <v>1000</v>
      </c>
      <c r="F87" s="8" t="s">
        <v>868</v>
      </c>
    </row>
    <row r="88" spans="1:6" ht="16.5" x14ac:dyDescent="0.3">
      <c r="A88" s="76">
        <v>3</v>
      </c>
      <c r="B88" s="61" t="s">
        <v>892</v>
      </c>
      <c r="C88" s="8" t="s">
        <v>221</v>
      </c>
      <c r="D88" s="8" t="s">
        <v>893</v>
      </c>
      <c r="E88" s="88">
        <v>15000</v>
      </c>
      <c r="F88" s="8" t="s">
        <v>894</v>
      </c>
    </row>
    <row r="89" spans="1:6" ht="16.5" x14ac:dyDescent="0.3">
      <c r="A89" s="76">
        <v>4</v>
      </c>
      <c r="B89" s="61" t="s">
        <v>929</v>
      </c>
      <c r="C89" s="8" t="s">
        <v>221</v>
      </c>
      <c r="D89" s="8" t="s">
        <v>893</v>
      </c>
      <c r="E89" s="88">
        <v>92500</v>
      </c>
      <c r="F89" s="8" t="s">
        <v>930</v>
      </c>
    </row>
    <row r="90" spans="1:6" ht="16.5" x14ac:dyDescent="0.3">
      <c r="A90" s="76"/>
      <c r="B90" s="61"/>
      <c r="C90" s="8"/>
      <c r="D90" s="8"/>
      <c r="E90" s="88"/>
      <c r="F90" s="8"/>
    </row>
    <row r="91" spans="1:6" ht="16.5" x14ac:dyDescent="0.3">
      <c r="A91" s="76"/>
      <c r="B91" s="61"/>
      <c r="C91" s="8"/>
      <c r="D91" s="8"/>
      <c r="E91" s="88"/>
      <c r="F91" s="8"/>
    </row>
    <row r="92" spans="1:6" ht="16.5" x14ac:dyDescent="0.3">
      <c r="A92" s="76"/>
      <c r="B92" s="61"/>
      <c r="C92" s="8"/>
      <c r="D92" s="63"/>
      <c r="E92" s="88"/>
      <c r="F92" s="8"/>
    </row>
    <row r="93" spans="1:6" ht="16.5" x14ac:dyDescent="0.3">
      <c r="A93" s="76"/>
      <c r="B93" s="61"/>
      <c r="C93" s="8"/>
      <c r="D93" s="63"/>
      <c r="E93" s="88"/>
      <c r="F93" s="8"/>
    </row>
    <row r="94" spans="1:6" ht="16.5" x14ac:dyDescent="0.3">
      <c r="A94" s="108"/>
      <c r="B94" s="108"/>
      <c r="C94" s="108"/>
      <c r="D94" s="86" t="s">
        <v>62</v>
      </c>
      <c r="E94" s="109">
        <f>SUM(E86:E93)</f>
        <v>118500</v>
      </c>
      <c r="F94" s="108"/>
    </row>
    <row r="96" spans="1:6" x14ac:dyDescent="0.25">
      <c r="A96" s="390" t="s">
        <v>840</v>
      </c>
      <c r="B96" s="390"/>
      <c r="C96" s="390"/>
      <c r="D96" s="390"/>
      <c r="E96" s="390"/>
      <c r="F96" s="390"/>
    </row>
    <row r="97" spans="1:6" ht="16.5" x14ac:dyDescent="0.3">
      <c r="A97" s="76">
        <v>1</v>
      </c>
      <c r="B97" s="61" t="s">
        <v>838</v>
      </c>
      <c r="C97" s="8" t="s">
        <v>221</v>
      </c>
      <c r="D97" s="8" t="s">
        <v>841</v>
      </c>
      <c r="E97" s="63">
        <v>15000</v>
      </c>
      <c r="F97" s="8" t="s">
        <v>396</v>
      </c>
    </row>
    <row r="98" spans="1:6" ht="16.5" x14ac:dyDescent="0.3">
      <c r="A98" s="76">
        <v>2</v>
      </c>
      <c r="B98" s="61" t="s">
        <v>842</v>
      </c>
      <c r="C98" s="8" t="s">
        <v>221</v>
      </c>
      <c r="D98" s="8" t="s">
        <v>841</v>
      </c>
      <c r="E98" s="63">
        <v>86500</v>
      </c>
      <c r="F98" s="8" t="s">
        <v>827</v>
      </c>
    </row>
    <row r="99" spans="1:6" ht="16.5" x14ac:dyDescent="0.3">
      <c r="A99" s="76"/>
      <c r="B99" s="61"/>
      <c r="C99" s="8"/>
      <c r="D99" s="8"/>
      <c r="E99" s="88"/>
      <c r="F99" s="8"/>
    </row>
    <row r="100" spans="1:6" ht="16.5" x14ac:dyDescent="0.3">
      <c r="A100" s="76"/>
      <c r="B100" s="61"/>
      <c r="C100" s="8"/>
      <c r="D100" s="8"/>
      <c r="E100" s="88"/>
      <c r="F100" s="8"/>
    </row>
    <row r="101" spans="1:6" ht="16.5" x14ac:dyDescent="0.3">
      <c r="A101" s="94"/>
      <c r="B101" s="61"/>
      <c r="C101" s="8"/>
      <c r="D101" s="8"/>
      <c r="E101" s="88"/>
      <c r="F101" s="8"/>
    </row>
    <row r="102" spans="1:6" ht="16.5" x14ac:dyDescent="0.3">
      <c r="A102" s="94"/>
      <c r="B102" s="61"/>
      <c r="C102" s="8"/>
      <c r="D102" s="8"/>
      <c r="E102" s="88"/>
      <c r="F102" s="8"/>
    </row>
    <row r="103" spans="1:6" ht="16.5" x14ac:dyDescent="0.3">
      <c r="A103" s="94"/>
      <c r="B103" s="61"/>
      <c r="C103" s="8"/>
      <c r="D103" s="63"/>
      <c r="E103" s="88"/>
      <c r="F103" s="8"/>
    </row>
    <row r="104" spans="1:6" ht="16.5" x14ac:dyDescent="0.3">
      <c r="A104" s="94"/>
      <c r="B104" s="305"/>
      <c r="C104" s="306"/>
      <c r="D104" s="307"/>
      <c r="E104" s="218"/>
      <c r="F104" s="80"/>
    </row>
    <row r="105" spans="1:6" ht="16.5" x14ac:dyDescent="0.3">
      <c r="A105" s="108"/>
      <c r="B105" s="108"/>
      <c r="C105" s="108"/>
      <c r="D105" s="86" t="s">
        <v>62</v>
      </c>
      <c r="E105" s="109">
        <f>SUM(E97:E104)</f>
        <v>101500</v>
      </c>
      <c r="F105" s="108"/>
    </row>
    <row r="107" spans="1:6" x14ac:dyDescent="0.25">
      <c r="A107" s="390" t="s">
        <v>895</v>
      </c>
      <c r="B107" s="390"/>
      <c r="C107" s="390"/>
      <c r="D107" s="390"/>
      <c r="E107" s="390"/>
      <c r="F107" s="390"/>
    </row>
    <row r="108" spans="1:6" ht="16.5" x14ac:dyDescent="0.3">
      <c r="A108" s="76">
        <v>1</v>
      </c>
      <c r="B108" s="61" t="s">
        <v>892</v>
      </c>
      <c r="C108" s="8" t="s">
        <v>221</v>
      </c>
      <c r="D108" s="8" t="s">
        <v>896</v>
      </c>
      <c r="E108" s="63">
        <v>50000</v>
      </c>
      <c r="F108" s="8" t="s">
        <v>480</v>
      </c>
    </row>
    <row r="109" spans="1:6" ht="16.5" x14ac:dyDescent="0.3">
      <c r="A109" s="76"/>
      <c r="B109" s="61"/>
      <c r="C109" s="8"/>
      <c r="D109" s="8"/>
      <c r="E109" s="63"/>
      <c r="F109" s="8"/>
    </row>
    <row r="110" spans="1:6" ht="16.5" x14ac:dyDescent="0.3">
      <c r="A110" s="76"/>
      <c r="B110" s="61"/>
      <c r="C110" s="8"/>
      <c r="D110" s="8"/>
      <c r="E110" s="88"/>
      <c r="F110" s="8"/>
    </row>
    <row r="111" spans="1:6" ht="16.5" x14ac:dyDescent="0.3">
      <c r="A111" s="76"/>
      <c r="B111" s="61"/>
      <c r="C111" s="8"/>
      <c r="D111" s="8"/>
      <c r="E111" s="88"/>
      <c r="F111" s="8"/>
    </row>
    <row r="112" spans="1:6" ht="16.5" x14ac:dyDescent="0.3">
      <c r="A112" s="76"/>
      <c r="B112" s="61"/>
      <c r="C112" s="8"/>
      <c r="D112" s="8"/>
      <c r="E112" s="88"/>
      <c r="F112" s="8"/>
    </row>
    <row r="113" spans="1:6" ht="16.5" x14ac:dyDescent="0.3">
      <c r="A113" s="76"/>
      <c r="B113" s="61"/>
      <c r="C113" s="8"/>
      <c r="D113" s="8"/>
      <c r="E113" s="88"/>
      <c r="F113" s="8"/>
    </row>
    <row r="114" spans="1:6" ht="16.5" x14ac:dyDescent="0.3">
      <c r="A114" s="76"/>
      <c r="B114" s="61"/>
      <c r="C114" s="8"/>
      <c r="D114" s="63"/>
      <c r="E114" s="88"/>
      <c r="F114" s="8"/>
    </row>
    <row r="115" spans="1:6" ht="16.5" x14ac:dyDescent="0.3">
      <c r="A115" s="76"/>
      <c r="B115" s="61"/>
      <c r="C115" s="8"/>
      <c r="D115" s="63"/>
      <c r="E115" s="88"/>
      <c r="F115" s="8"/>
    </row>
    <row r="116" spans="1:6" ht="16.5" x14ac:dyDescent="0.3">
      <c r="A116" s="108"/>
      <c r="B116" s="108"/>
      <c r="C116" s="108"/>
      <c r="D116" s="86" t="s">
        <v>62</v>
      </c>
      <c r="E116" s="109">
        <f>SUM(E108:E115)</f>
        <v>50000</v>
      </c>
      <c r="F116" s="108"/>
    </row>
  </sheetData>
  <mergeCells count="14">
    <mergeCell ref="A107:F107"/>
    <mergeCell ref="A96:F96"/>
    <mergeCell ref="A2:F2"/>
    <mergeCell ref="A4:F4"/>
    <mergeCell ref="A10:F10"/>
    <mergeCell ref="A17:F17"/>
    <mergeCell ref="A14:F14"/>
    <mergeCell ref="A85:F85"/>
    <mergeCell ref="A74:F74"/>
    <mergeCell ref="A63:F63"/>
    <mergeCell ref="A52:F52"/>
    <mergeCell ref="A27:F27"/>
    <mergeCell ref="A36:F36"/>
    <mergeCell ref="A41:F41"/>
  </mergeCells>
  <hyperlinks>
    <hyperlink ref="I5" location="Sheet5!A1" display="Back"/>
    <hyperlink ref="I72" location="Shehbaz!A1" display="Top"/>
  </hyperlinks>
  <printOptions horizontalCentered="1"/>
  <pageMargins left="0.35" right="0.28000000000000003" top="0.34" bottom="0.33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workbookViewId="0">
      <selection activeCell="I5" sqref="I5"/>
    </sheetView>
  </sheetViews>
  <sheetFormatPr defaultRowHeight="15" x14ac:dyDescent="0.25"/>
  <cols>
    <col min="1" max="1" width="4.5703125" customWidth="1"/>
    <col min="2" max="2" width="11.5703125" bestFit="1" customWidth="1"/>
    <col min="3" max="3" width="32.140625" customWidth="1"/>
    <col min="4" max="4" width="19.5703125" bestFit="1" customWidth="1"/>
    <col min="5" max="5" width="13.7109375" customWidth="1"/>
    <col min="6" max="6" width="23.140625" customWidth="1"/>
    <col min="7" max="7" width="11.28515625" customWidth="1"/>
    <col min="8" max="8" width="16.140625" bestFit="1" customWidth="1"/>
    <col min="9" max="9" width="10.85546875" bestFit="1" customWidth="1"/>
  </cols>
  <sheetData>
    <row r="1" spans="1:9" x14ac:dyDescent="0.25">
      <c r="F1" s="84" t="s">
        <v>492</v>
      </c>
    </row>
    <row r="2" spans="1:9" ht="26.25" x14ac:dyDescent="0.4">
      <c r="A2" s="393" t="s">
        <v>235</v>
      </c>
      <c r="B2" s="393"/>
      <c r="C2" s="393"/>
      <c r="D2" s="393"/>
      <c r="E2" s="393"/>
      <c r="F2" s="393"/>
    </row>
    <row r="3" spans="1:9" ht="16.5" customHeight="1" x14ac:dyDescent="0.4">
      <c r="A3" s="59"/>
      <c r="B3" s="59"/>
      <c r="C3" s="59"/>
      <c r="D3" s="59"/>
      <c r="E3" s="59"/>
      <c r="F3" s="60"/>
    </row>
    <row r="4" spans="1:9" x14ac:dyDescent="0.25">
      <c r="A4" s="390" t="s">
        <v>258</v>
      </c>
      <c r="B4" s="390"/>
      <c r="C4" s="390"/>
      <c r="D4" s="390"/>
      <c r="E4" s="390"/>
      <c r="F4" s="390"/>
    </row>
    <row r="5" spans="1:9" ht="16.5" x14ac:dyDescent="0.3">
      <c r="A5" s="76">
        <v>1</v>
      </c>
      <c r="B5" s="61" t="s">
        <v>172</v>
      </c>
      <c r="C5" s="8" t="s">
        <v>236</v>
      </c>
      <c r="D5" s="63" t="s">
        <v>261</v>
      </c>
      <c r="E5" s="63">
        <v>30000</v>
      </c>
      <c r="F5" s="8" t="s">
        <v>3</v>
      </c>
      <c r="G5" t="s">
        <v>486</v>
      </c>
      <c r="I5" s="293" t="s">
        <v>644</v>
      </c>
    </row>
    <row r="6" spans="1:9" ht="16.5" x14ac:dyDescent="0.3">
      <c r="A6" s="76">
        <v>2</v>
      </c>
      <c r="B6" s="61" t="s">
        <v>112</v>
      </c>
      <c r="C6" s="8" t="s">
        <v>236</v>
      </c>
      <c r="D6" s="63" t="s">
        <v>261</v>
      </c>
      <c r="E6" s="63">
        <v>15000</v>
      </c>
      <c r="F6" s="8" t="s">
        <v>3</v>
      </c>
      <c r="G6" t="s">
        <v>486</v>
      </c>
    </row>
    <row r="7" spans="1:9" ht="16.5" x14ac:dyDescent="0.3">
      <c r="A7" s="76">
        <v>3</v>
      </c>
      <c r="B7" s="61" t="s">
        <v>237</v>
      </c>
      <c r="C7" s="8" t="s">
        <v>236</v>
      </c>
      <c r="D7" s="63" t="s">
        <v>261</v>
      </c>
      <c r="E7" s="63">
        <v>20000</v>
      </c>
      <c r="F7" s="8" t="s">
        <v>3</v>
      </c>
      <c r="G7" t="s">
        <v>486</v>
      </c>
    </row>
    <row r="8" spans="1:9" ht="16.5" x14ac:dyDescent="0.3">
      <c r="A8" s="76">
        <v>4</v>
      </c>
      <c r="B8" s="61" t="s">
        <v>238</v>
      </c>
      <c r="C8" s="8" t="s">
        <v>236</v>
      </c>
      <c r="D8" s="63" t="s">
        <v>261</v>
      </c>
      <c r="E8" s="63">
        <v>25000</v>
      </c>
      <c r="F8" s="8" t="s">
        <v>3</v>
      </c>
      <c r="G8" t="s">
        <v>486</v>
      </c>
    </row>
    <row r="9" spans="1:9" ht="16.5" x14ac:dyDescent="0.3">
      <c r="A9" s="76">
        <v>5</v>
      </c>
      <c r="B9" s="61" t="s">
        <v>239</v>
      </c>
      <c r="C9" s="8" t="s">
        <v>236</v>
      </c>
      <c r="D9" s="63" t="s">
        <v>261</v>
      </c>
      <c r="E9" s="88">
        <v>45000</v>
      </c>
      <c r="F9" s="8" t="s">
        <v>3</v>
      </c>
      <c r="G9" t="s">
        <v>486</v>
      </c>
    </row>
    <row r="10" spans="1:9" ht="16.5" x14ac:dyDescent="0.3">
      <c r="A10" s="76">
        <v>6</v>
      </c>
      <c r="B10" s="114" t="s">
        <v>240</v>
      </c>
      <c r="C10" s="8" t="s">
        <v>236</v>
      </c>
      <c r="D10" s="63" t="s">
        <v>261</v>
      </c>
      <c r="E10" s="88">
        <v>1000</v>
      </c>
      <c r="F10" s="63" t="s">
        <v>3</v>
      </c>
      <c r="G10" t="s">
        <v>486</v>
      </c>
    </row>
    <row r="11" spans="1:9" ht="16.5" x14ac:dyDescent="0.3">
      <c r="A11" s="76">
        <v>7</v>
      </c>
      <c r="B11" s="61" t="s">
        <v>241</v>
      </c>
      <c r="C11" s="8" t="s">
        <v>242</v>
      </c>
      <c r="D11" s="63" t="s">
        <v>261</v>
      </c>
      <c r="E11" s="88">
        <v>5000</v>
      </c>
      <c r="F11" s="8" t="s">
        <v>130</v>
      </c>
      <c r="G11" t="s">
        <v>486</v>
      </c>
    </row>
    <row r="12" spans="1:9" ht="16.5" x14ac:dyDescent="0.3">
      <c r="A12" s="76">
        <v>8</v>
      </c>
      <c r="B12" s="61" t="s">
        <v>243</v>
      </c>
      <c r="C12" s="8" t="s">
        <v>242</v>
      </c>
      <c r="D12" s="63" t="s">
        <v>261</v>
      </c>
      <c r="E12" s="88">
        <v>10000</v>
      </c>
      <c r="F12" s="8" t="s">
        <v>3</v>
      </c>
      <c r="G12" t="s">
        <v>486</v>
      </c>
    </row>
    <row r="13" spans="1:9" ht="16.5" x14ac:dyDescent="0.3">
      <c r="A13" s="76">
        <v>9</v>
      </c>
      <c r="B13" s="61" t="s">
        <v>244</v>
      </c>
      <c r="C13" s="8" t="s">
        <v>245</v>
      </c>
      <c r="D13" s="63" t="s">
        <v>261</v>
      </c>
      <c r="E13" s="88">
        <v>5000</v>
      </c>
      <c r="F13" s="8" t="s">
        <v>3</v>
      </c>
      <c r="G13" t="s">
        <v>486</v>
      </c>
    </row>
    <row r="14" spans="1:9" ht="16.5" x14ac:dyDescent="0.3">
      <c r="A14" s="76">
        <v>10</v>
      </c>
      <c r="B14" s="61" t="s">
        <v>246</v>
      </c>
      <c r="C14" s="8" t="s">
        <v>245</v>
      </c>
      <c r="D14" s="63" t="s">
        <v>261</v>
      </c>
      <c r="E14" s="88">
        <v>15000</v>
      </c>
      <c r="F14" s="8" t="s">
        <v>3</v>
      </c>
      <c r="G14" t="s">
        <v>486</v>
      </c>
    </row>
    <row r="15" spans="1:9" ht="16.5" x14ac:dyDescent="0.3">
      <c r="A15" s="76">
        <v>11</v>
      </c>
      <c r="B15" s="61" t="s">
        <v>247</v>
      </c>
      <c r="C15" s="8" t="s">
        <v>248</v>
      </c>
      <c r="D15" s="63" t="s">
        <v>261</v>
      </c>
      <c r="E15" s="88">
        <v>10000</v>
      </c>
      <c r="F15" s="8" t="s">
        <v>3</v>
      </c>
      <c r="G15" t="s">
        <v>486</v>
      </c>
    </row>
    <row r="16" spans="1:9" ht="16.5" x14ac:dyDescent="0.3">
      <c r="A16" s="76">
        <v>12</v>
      </c>
      <c r="B16" s="61" t="s">
        <v>183</v>
      </c>
      <c r="C16" s="8" t="s">
        <v>249</v>
      </c>
      <c r="D16" s="63" t="s">
        <v>261</v>
      </c>
      <c r="E16" s="88">
        <v>5000</v>
      </c>
      <c r="F16" s="8" t="s">
        <v>3</v>
      </c>
      <c r="G16" t="s">
        <v>486</v>
      </c>
    </row>
    <row r="17" spans="1:7" ht="16.5" x14ac:dyDescent="0.3">
      <c r="A17" s="76">
        <v>13</v>
      </c>
      <c r="B17" s="61" t="s">
        <v>190</v>
      </c>
      <c r="C17" s="8" t="s">
        <v>249</v>
      </c>
      <c r="D17" s="63" t="s">
        <v>261</v>
      </c>
      <c r="E17" s="88">
        <v>12000</v>
      </c>
      <c r="F17" s="8" t="s">
        <v>3</v>
      </c>
      <c r="G17" t="s">
        <v>486</v>
      </c>
    </row>
    <row r="18" spans="1:7" ht="16.5" x14ac:dyDescent="0.3">
      <c r="A18" s="94">
        <v>14</v>
      </c>
      <c r="B18" s="79"/>
      <c r="C18" s="80"/>
      <c r="D18" s="220"/>
      <c r="E18" s="218">
        <v>40000</v>
      </c>
      <c r="F18" s="80"/>
    </row>
    <row r="19" spans="1:7" ht="16.5" x14ac:dyDescent="0.3">
      <c r="A19" s="108"/>
      <c r="B19" s="108"/>
      <c r="C19" s="108"/>
      <c r="D19" s="86" t="s">
        <v>62</v>
      </c>
      <c r="E19" s="109">
        <f>SUM(E5:E18)</f>
        <v>238000</v>
      </c>
      <c r="F19" s="108"/>
    </row>
    <row r="20" spans="1:7" x14ac:dyDescent="0.25">
      <c r="A20" s="390" t="s">
        <v>259</v>
      </c>
      <c r="B20" s="390"/>
      <c r="C20" s="390"/>
      <c r="D20" s="390"/>
      <c r="E20" s="390"/>
      <c r="F20" s="390"/>
    </row>
    <row r="21" spans="1:7" ht="16.5" x14ac:dyDescent="0.3">
      <c r="A21" s="76">
        <v>1</v>
      </c>
      <c r="B21" s="61" t="s">
        <v>252</v>
      </c>
      <c r="C21" s="62" t="s">
        <v>245</v>
      </c>
      <c r="D21" s="8" t="s">
        <v>253</v>
      </c>
      <c r="E21" s="63">
        <v>50000</v>
      </c>
      <c r="F21" s="8" t="s">
        <v>3</v>
      </c>
      <c r="G21" t="s">
        <v>486</v>
      </c>
    </row>
    <row r="22" spans="1:7" ht="16.5" x14ac:dyDescent="0.3">
      <c r="A22" s="76">
        <v>2</v>
      </c>
      <c r="B22" s="61" t="s">
        <v>254</v>
      </c>
      <c r="C22" s="8" t="s">
        <v>248</v>
      </c>
      <c r="D22" s="8" t="s">
        <v>253</v>
      </c>
      <c r="E22" s="63">
        <v>5000</v>
      </c>
      <c r="F22" s="8" t="s">
        <v>3</v>
      </c>
      <c r="G22" s="246" t="s">
        <v>486</v>
      </c>
    </row>
    <row r="23" spans="1:7" ht="16.5" x14ac:dyDescent="0.3">
      <c r="A23" s="76">
        <v>3</v>
      </c>
      <c r="B23" s="81" t="s">
        <v>256</v>
      </c>
      <c r="C23" s="8" t="s">
        <v>245</v>
      </c>
      <c r="D23" s="8" t="s">
        <v>253</v>
      </c>
      <c r="E23" s="63">
        <v>50000</v>
      </c>
      <c r="F23" s="8" t="s">
        <v>48</v>
      </c>
      <c r="G23" s="246" t="s">
        <v>486</v>
      </c>
    </row>
    <row r="24" spans="1:7" ht="16.5" x14ac:dyDescent="0.3">
      <c r="A24" s="76">
        <v>4</v>
      </c>
      <c r="B24" s="61" t="s">
        <v>190</v>
      </c>
      <c r="C24" s="70" t="s">
        <v>236</v>
      </c>
      <c r="D24" s="8" t="s">
        <v>253</v>
      </c>
      <c r="E24" s="88">
        <v>20000</v>
      </c>
      <c r="F24" s="8" t="s">
        <v>3</v>
      </c>
      <c r="G24" t="s">
        <v>486</v>
      </c>
    </row>
    <row r="25" spans="1:7" ht="16.5" x14ac:dyDescent="0.3">
      <c r="A25" s="94"/>
      <c r="B25" s="79"/>
      <c r="C25" s="250"/>
      <c r="D25" s="80"/>
      <c r="E25" s="218"/>
      <c r="F25" s="80"/>
    </row>
    <row r="26" spans="1:7" ht="16.5" x14ac:dyDescent="0.3">
      <c r="A26" s="108"/>
      <c r="B26" s="108"/>
      <c r="C26" s="108"/>
      <c r="D26" s="86" t="s">
        <v>62</v>
      </c>
      <c r="E26" s="109">
        <f>SUM(E21:E24)</f>
        <v>125000</v>
      </c>
      <c r="F26" s="108"/>
    </row>
    <row r="27" spans="1:7" x14ac:dyDescent="0.25">
      <c r="A27" s="390" t="s">
        <v>260</v>
      </c>
      <c r="B27" s="390"/>
      <c r="C27" s="390"/>
      <c r="D27" s="390"/>
      <c r="E27" s="390"/>
      <c r="F27" s="390"/>
    </row>
    <row r="28" spans="1:7" ht="16.5" x14ac:dyDescent="0.3">
      <c r="A28" s="76">
        <v>1</v>
      </c>
      <c r="B28" s="61" t="s">
        <v>250</v>
      </c>
      <c r="C28" s="8" t="s">
        <v>235</v>
      </c>
      <c r="D28" s="8" t="s">
        <v>251</v>
      </c>
      <c r="E28" s="63">
        <v>25000</v>
      </c>
      <c r="F28" s="8" t="s">
        <v>3</v>
      </c>
      <c r="G28" s="246" t="s">
        <v>486</v>
      </c>
    </row>
    <row r="29" spans="1:7" ht="16.5" x14ac:dyDescent="0.3">
      <c r="A29" s="76">
        <v>2</v>
      </c>
      <c r="B29" s="61" t="s">
        <v>255</v>
      </c>
      <c r="C29" s="8" t="s">
        <v>235</v>
      </c>
      <c r="D29" s="8" t="s">
        <v>251</v>
      </c>
      <c r="E29" s="63">
        <v>10000</v>
      </c>
      <c r="F29" s="8" t="s">
        <v>3</v>
      </c>
      <c r="G29" s="246" t="s">
        <v>486</v>
      </c>
    </row>
    <row r="30" spans="1:7" ht="16.5" x14ac:dyDescent="0.3">
      <c r="A30" s="76">
        <v>3</v>
      </c>
      <c r="B30" s="81" t="s">
        <v>187</v>
      </c>
      <c r="C30" s="8" t="s">
        <v>235</v>
      </c>
      <c r="D30" s="8" t="s">
        <v>251</v>
      </c>
      <c r="E30" s="63">
        <v>70000</v>
      </c>
      <c r="F30" s="8" t="s">
        <v>48</v>
      </c>
      <c r="G30" s="246" t="s">
        <v>486</v>
      </c>
    </row>
    <row r="31" spans="1:7" ht="16.5" x14ac:dyDescent="0.3">
      <c r="A31" s="76">
        <v>4</v>
      </c>
      <c r="B31" s="61" t="s">
        <v>257</v>
      </c>
      <c r="C31" s="8" t="s">
        <v>235</v>
      </c>
      <c r="D31" s="8" t="s">
        <v>251</v>
      </c>
      <c r="E31" s="244">
        <v>20000</v>
      </c>
      <c r="F31" s="8" t="s">
        <v>48</v>
      </c>
      <c r="G31" s="246" t="s">
        <v>486</v>
      </c>
    </row>
    <row r="32" spans="1:7" ht="16.5" x14ac:dyDescent="0.3">
      <c r="A32" s="76">
        <v>5</v>
      </c>
      <c r="B32" s="61" t="s">
        <v>190</v>
      </c>
      <c r="C32" s="8" t="s">
        <v>235</v>
      </c>
      <c r="D32" s="8" t="s">
        <v>251</v>
      </c>
      <c r="E32" s="245">
        <v>40000</v>
      </c>
      <c r="F32" s="8" t="s">
        <v>3</v>
      </c>
      <c r="G32" s="246" t="s">
        <v>486</v>
      </c>
    </row>
    <row r="33" spans="1:8" ht="16.5" x14ac:dyDescent="0.3">
      <c r="A33" s="76">
        <v>6</v>
      </c>
      <c r="B33" s="61" t="s">
        <v>370</v>
      </c>
      <c r="C33" s="8" t="s">
        <v>235</v>
      </c>
      <c r="D33" s="8" t="s">
        <v>251</v>
      </c>
      <c r="E33" s="245">
        <v>2000</v>
      </c>
      <c r="F33" s="8" t="s">
        <v>3</v>
      </c>
      <c r="G33" s="246" t="s">
        <v>486</v>
      </c>
    </row>
    <row r="34" spans="1:8" ht="16.5" x14ac:dyDescent="0.3">
      <c r="A34" s="76">
        <v>7</v>
      </c>
      <c r="B34" s="61" t="s">
        <v>380</v>
      </c>
      <c r="C34" s="8" t="s">
        <v>235</v>
      </c>
      <c r="D34" s="8" t="s">
        <v>251</v>
      </c>
      <c r="E34" s="245">
        <v>7000</v>
      </c>
      <c r="F34" s="8" t="s">
        <v>3</v>
      </c>
      <c r="G34" s="246" t="s">
        <v>486</v>
      </c>
    </row>
    <row r="35" spans="1:8" ht="16.5" x14ac:dyDescent="0.3">
      <c r="A35" s="94">
        <v>8</v>
      </c>
      <c r="B35" s="61" t="s">
        <v>377</v>
      </c>
      <c r="C35" s="8" t="s">
        <v>235</v>
      </c>
      <c r="D35" s="8" t="s">
        <v>251</v>
      </c>
      <c r="E35" s="218">
        <v>11000</v>
      </c>
      <c r="F35" s="8" t="s">
        <v>130</v>
      </c>
      <c r="G35" s="247" t="s">
        <v>486</v>
      </c>
    </row>
    <row r="36" spans="1:8" ht="16.5" x14ac:dyDescent="0.3">
      <c r="A36" s="76">
        <v>9</v>
      </c>
      <c r="B36" s="61" t="s">
        <v>379</v>
      </c>
      <c r="C36" s="8" t="s">
        <v>235</v>
      </c>
      <c r="D36" s="8" t="s">
        <v>251</v>
      </c>
      <c r="E36" s="244">
        <v>40000</v>
      </c>
      <c r="F36" s="8" t="s">
        <v>3</v>
      </c>
      <c r="G36" s="247" t="s">
        <v>486</v>
      </c>
    </row>
    <row r="37" spans="1:8" ht="16.5" x14ac:dyDescent="0.3">
      <c r="A37" s="94">
        <v>10</v>
      </c>
      <c r="B37" s="61" t="s">
        <v>389</v>
      </c>
      <c r="C37" s="8" t="s">
        <v>235</v>
      </c>
      <c r="D37" s="8" t="s">
        <v>251</v>
      </c>
      <c r="E37" s="220">
        <v>2000</v>
      </c>
      <c r="F37" s="8" t="s">
        <v>130</v>
      </c>
    </row>
    <row r="38" spans="1:8" ht="16.5" x14ac:dyDescent="0.3">
      <c r="A38" s="94">
        <v>11</v>
      </c>
      <c r="B38" s="61" t="s">
        <v>391</v>
      </c>
      <c r="C38" s="70" t="s">
        <v>236</v>
      </c>
      <c r="D38" s="8" t="s">
        <v>251</v>
      </c>
      <c r="E38" s="218">
        <v>3000</v>
      </c>
      <c r="F38" s="8" t="s">
        <v>3</v>
      </c>
      <c r="G38" s="247" t="s">
        <v>486</v>
      </c>
    </row>
    <row r="39" spans="1:8" ht="16.5" x14ac:dyDescent="0.3">
      <c r="A39" s="76">
        <v>12</v>
      </c>
      <c r="B39" s="61" t="s">
        <v>397</v>
      </c>
      <c r="C39" s="70" t="s">
        <v>236</v>
      </c>
      <c r="D39" s="8" t="s">
        <v>251</v>
      </c>
      <c r="E39" s="218">
        <v>40000</v>
      </c>
      <c r="F39" s="8" t="s">
        <v>3</v>
      </c>
      <c r="G39" s="247" t="s">
        <v>486</v>
      </c>
    </row>
    <row r="40" spans="1:8" ht="16.5" x14ac:dyDescent="0.3">
      <c r="A40" s="94">
        <v>13</v>
      </c>
      <c r="B40" s="61" t="s">
        <v>429</v>
      </c>
      <c r="C40" s="70" t="s">
        <v>236</v>
      </c>
      <c r="D40" s="8" t="s">
        <v>251</v>
      </c>
      <c r="E40" s="218">
        <v>60000</v>
      </c>
      <c r="F40" s="8" t="s">
        <v>3</v>
      </c>
      <c r="G40" s="247" t="s">
        <v>486</v>
      </c>
    </row>
    <row r="41" spans="1:8" ht="16.5" x14ac:dyDescent="0.3">
      <c r="A41" s="94">
        <v>15</v>
      </c>
      <c r="B41" s="61" t="s">
        <v>483</v>
      </c>
      <c r="C41" s="70" t="s">
        <v>236</v>
      </c>
      <c r="D41" s="8" t="s">
        <v>251</v>
      </c>
      <c r="E41" s="218">
        <v>2000</v>
      </c>
      <c r="F41" s="8" t="s">
        <v>424</v>
      </c>
      <c r="G41" t="s">
        <v>484</v>
      </c>
    </row>
    <row r="42" spans="1:8" ht="16.5" x14ac:dyDescent="0.3">
      <c r="A42" s="94">
        <v>16</v>
      </c>
      <c r="B42" s="61" t="s">
        <v>483</v>
      </c>
      <c r="C42" s="70" t="s">
        <v>236</v>
      </c>
      <c r="D42" s="8" t="s">
        <v>251</v>
      </c>
      <c r="E42" s="218">
        <v>35000</v>
      </c>
      <c r="F42" s="8" t="s">
        <v>3</v>
      </c>
    </row>
    <row r="43" spans="1:8" ht="16.5" x14ac:dyDescent="0.3">
      <c r="A43" s="94">
        <v>17</v>
      </c>
      <c r="B43" s="61" t="s">
        <v>512</v>
      </c>
      <c r="C43" s="70" t="s">
        <v>236</v>
      </c>
      <c r="D43" s="8" t="s">
        <v>251</v>
      </c>
      <c r="E43" s="218">
        <v>30000</v>
      </c>
      <c r="F43" s="8" t="s">
        <v>3</v>
      </c>
    </row>
    <row r="44" spans="1:8" ht="16.5" x14ac:dyDescent="0.3">
      <c r="A44" s="94">
        <v>18</v>
      </c>
      <c r="B44" s="61" t="s">
        <v>538</v>
      </c>
      <c r="C44" s="70" t="s">
        <v>236</v>
      </c>
      <c r="D44" s="8" t="s">
        <v>251</v>
      </c>
      <c r="E44" s="218">
        <v>10000</v>
      </c>
      <c r="F44" s="8" t="s">
        <v>3</v>
      </c>
    </row>
    <row r="45" spans="1:8" ht="16.5" x14ac:dyDescent="0.3">
      <c r="A45" s="94"/>
      <c r="B45" s="79"/>
      <c r="C45" s="250"/>
      <c r="D45" s="80"/>
      <c r="E45" s="218"/>
      <c r="F45" s="80"/>
    </row>
    <row r="46" spans="1:8" ht="16.5" x14ac:dyDescent="0.3">
      <c r="A46" s="94"/>
      <c r="B46" s="79"/>
      <c r="C46" s="250"/>
      <c r="D46" s="80"/>
      <c r="E46" s="218"/>
      <c r="F46" s="80"/>
    </row>
    <row r="47" spans="1:8" ht="16.5" x14ac:dyDescent="0.3">
      <c r="A47" s="108"/>
      <c r="B47" s="108"/>
      <c r="C47" s="108"/>
      <c r="D47" s="86" t="s">
        <v>62</v>
      </c>
      <c r="E47" s="109">
        <f>SUM(E28:E44)</f>
        <v>407000</v>
      </c>
      <c r="F47" s="108"/>
      <c r="H47" s="243"/>
    </row>
    <row r="49" spans="1:9" x14ac:dyDescent="0.25">
      <c r="A49" s="390" t="s">
        <v>562</v>
      </c>
      <c r="B49" s="390"/>
      <c r="C49" s="390"/>
      <c r="D49" s="390"/>
      <c r="E49" s="390"/>
      <c r="F49" s="390"/>
    </row>
    <row r="50" spans="1:9" ht="16.5" x14ac:dyDescent="0.3">
      <c r="A50" s="76">
        <v>1</v>
      </c>
      <c r="B50" s="61" t="s">
        <v>561</v>
      </c>
      <c r="C50" s="62" t="s">
        <v>245</v>
      </c>
      <c r="D50" s="8" t="s">
        <v>564</v>
      </c>
      <c r="E50" s="63">
        <v>10000</v>
      </c>
      <c r="F50" s="8" t="s">
        <v>3</v>
      </c>
    </row>
    <row r="51" spans="1:9" ht="18.75" x14ac:dyDescent="0.3">
      <c r="A51" s="76">
        <v>2</v>
      </c>
      <c r="B51" s="61" t="s">
        <v>581</v>
      </c>
      <c r="C51" s="62" t="s">
        <v>245</v>
      </c>
      <c r="D51" s="8" t="s">
        <v>564</v>
      </c>
      <c r="E51" s="63">
        <v>10000</v>
      </c>
      <c r="F51" s="8" t="s">
        <v>3</v>
      </c>
      <c r="H51" s="277" t="s">
        <v>563</v>
      </c>
      <c r="I51" s="278">
        <v>80000</v>
      </c>
    </row>
    <row r="52" spans="1:9" ht="16.5" x14ac:dyDescent="0.3">
      <c r="A52" s="76">
        <v>3</v>
      </c>
      <c r="B52" s="61" t="s">
        <v>586</v>
      </c>
      <c r="C52" s="62" t="s">
        <v>245</v>
      </c>
      <c r="D52" s="8" t="s">
        <v>564</v>
      </c>
      <c r="E52" s="63">
        <v>10000</v>
      </c>
      <c r="F52" s="8" t="s">
        <v>3</v>
      </c>
    </row>
    <row r="53" spans="1:9" ht="16.5" x14ac:dyDescent="0.3">
      <c r="A53" s="76">
        <v>4</v>
      </c>
      <c r="B53" s="61" t="s">
        <v>590</v>
      </c>
      <c r="C53" s="62" t="s">
        <v>245</v>
      </c>
      <c r="D53" s="8" t="s">
        <v>564</v>
      </c>
      <c r="E53" s="63">
        <v>10000</v>
      </c>
      <c r="F53" s="8" t="s">
        <v>3</v>
      </c>
    </row>
    <row r="54" spans="1:9" ht="16.5" x14ac:dyDescent="0.3">
      <c r="A54" s="229">
        <v>5</v>
      </c>
      <c r="B54" s="61" t="s">
        <v>601</v>
      </c>
      <c r="C54" s="62" t="s">
        <v>245</v>
      </c>
      <c r="D54" s="8" t="s">
        <v>564</v>
      </c>
      <c r="E54" s="63">
        <v>10000</v>
      </c>
      <c r="F54" s="8" t="s">
        <v>3</v>
      </c>
    </row>
    <row r="55" spans="1:9" ht="16.5" x14ac:dyDescent="0.3">
      <c r="A55" s="229">
        <v>6</v>
      </c>
      <c r="B55" s="61" t="s">
        <v>614</v>
      </c>
      <c r="C55" s="62" t="s">
        <v>245</v>
      </c>
      <c r="D55" s="8" t="s">
        <v>564</v>
      </c>
      <c r="E55" s="63">
        <v>10000</v>
      </c>
      <c r="F55" s="8" t="s">
        <v>3</v>
      </c>
    </row>
    <row r="56" spans="1:9" ht="16.5" x14ac:dyDescent="0.3">
      <c r="A56" s="229">
        <v>7</v>
      </c>
      <c r="B56" s="61" t="s">
        <v>629</v>
      </c>
      <c r="C56" s="62" t="s">
        <v>245</v>
      </c>
      <c r="D56" s="8" t="s">
        <v>564</v>
      </c>
      <c r="E56" s="63">
        <v>30000</v>
      </c>
      <c r="F56" s="8" t="s">
        <v>3</v>
      </c>
    </row>
    <row r="57" spans="1:9" ht="16.5" x14ac:dyDescent="0.3">
      <c r="A57" s="229">
        <v>8</v>
      </c>
      <c r="B57" s="61" t="s">
        <v>666</v>
      </c>
      <c r="C57" s="62" t="s">
        <v>245</v>
      </c>
      <c r="D57" s="8" t="s">
        <v>564</v>
      </c>
      <c r="E57" s="308">
        <v>15000</v>
      </c>
      <c r="F57" s="8" t="s">
        <v>3</v>
      </c>
      <c r="H57" t="s">
        <v>679</v>
      </c>
    </row>
    <row r="58" spans="1:9" ht="18.75" x14ac:dyDescent="0.3">
      <c r="A58" s="229">
        <v>9</v>
      </c>
      <c r="B58" s="319">
        <v>42667</v>
      </c>
      <c r="C58" s="62" t="s">
        <v>245</v>
      </c>
      <c r="D58" s="8" t="s">
        <v>564</v>
      </c>
      <c r="E58" s="308">
        <v>3000</v>
      </c>
      <c r="F58" s="8" t="s">
        <v>3</v>
      </c>
    </row>
    <row r="59" spans="1:9" ht="18.75" x14ac:dyDescent="0.3">
      <c r="A59" s="229">
        <v>10</v>
      </c>
      <c r="B59" s="319">
        <v>42707</v>
      </c>
      <c r="C59" s="62" t="s">
        <v>245</v>
      </c>
      <c r="D59" s="8" t="s">
        <v>564</v>
      </c>
      <c r="E59" s="227">
        <v>2000</v>
      </c>
      <c r="F59" s="8" t="s">
        <v>3</v>
      </c>
    </row>
    <row r="60" spans="1:9" ht="18.75" x14ac:dyDescent="0.3">
      <c r="A60" s="229">
        <v>11</v>
      </c>
      <c r="B60" s="319">
        <v>42724</v>
      </c>
      <c r="C60" s="62" t="s">
        <v>245</v>
      </c>
      <c r="D60" s="8" t="s">
        <v>564</v>
      </c>
      <c r="E60" s="227">
        <v>10000</v>
      </c>
      <c r="F60" s="8" t="s">
        <v>607</v>
      </c>
      <c r="H60" s="293" t="s">
        <v>672</v>
      </c>
    </row>
    <row r="61" spans="1:9" ht="18.75" x14ac:dyDescent="0.3">
      <c r="A61" s="229">
        <v>12</v>
      </c>
      <c r="B61" s="319"/>
      <c r="C61" s="62"/>
      <c r="D61" s="8"/>
      <c r="E61" s="227"/>
      <c r="F61" s="8"/>
      <c r="H61" s="293"/>
    </row>
    <row r="62" spans="1:9" ht="18.75" x14ac:dyDescent="0.3">
      <c r="A62" s="229">
        <v>13</v>
      </c>
      <c r="B62" s="319"/>
      <c r="C62" s="62"/>
      <c r="D62" s="8"/>
      <c r="E62" s="227"/>
      <c r="F62" s="8"/>
      <c r="H62" s="293"/>
    </row>
    <row r="63" spans="1:9" ht="18.75" x14ac:dyDescent="0.3">
      <c r="A63" s="229">
        <v>14</v>
      </c>
      <c r="B63" s="319"/>
      <c r="C63" s="62"/>
      <c r="D63" s="8"/>
      <c r="E63" s="227"/>
      <c r="F63" s="8"/>
      <c r="H63" s="293"/>
    </row>
    <row r="64" spans="1:9" ht="18.75" x14ac:dyDescent="0.3">
      <c r="A64" s="398" t="s">
        <v>543</v>
      </c>
      <c r="B64" s="398"/>
      <c r="C64" s="398"/>
      <c r="D64" s="398"/>
      <c r="E64" s="291">
        <f>SUM(E50:E63)</f>
        <v>120000</v>
      </c>
      <c r="F64" s="226"/>
    </row>
    <row r="67" spans="1:6" x14ac:dyDescent="0.25">
      <c r="A67" s="390" t="s">
        <v>685</v>
      </c>
      <c r="B67" s="390"/>
      <c r="C67" s="390"/>
      <c r="D67" s="390"/>
      <c r="E67" s="390"/>
      <c r="F67" s="390"/>
    </row>
    <row r="68" spans="1:6" ht="16.5" x14ac:dyDescent="0.3">
      <c r="A68" s="76">
        <v>1</v>
      </c>
      <c r="B68" s="61" t="s">
        <v>686</v>
      </c>
      <c r="C68" s="62" t="s">
        <v>245</v>
      </c>
      <c r="D68" s="8" t="s">
        <v>38</v>
      </c>
      <c r="E68" s="63">
        <v>30000</v>
      </c>
      <c r="F68" s="8" t="s">
        <v>3</v>
      </c>
    </row>
    <row r="69" spans="1:6" ht="16.5" x14ac:dyDescent="0.3">
      <c r="A69" s="76">
        <v>2</v>
      </c>
      <c r="B69" s="61" t="s">
        <v>748</v>
      </c>
      <c r="C69" s="62" t="s">
        <v>245</v>
      </c>
      <c r="D69" s="8" t="s">
        <v>38</v>
      </c>
      <c r="E69" s="63">
        <v>10000</v>
      </c>
      <c r="F69" s="8" t="s">
        <v>607</v>
      </c>
    </row>
    <row r="70" spans="1:6" ht="16.5" x14ac:dyDescent="0.3">
      <c r="A70" s="76">
        <v>3</v>
      </c>
      <c r="B70" s="61" t="s">
        <v>771</v>
      </c>
      <c r="C70" s="62" t="s">
        <v>245</v>
      </c>
      <c r="D70" s="8" t="s">
        <v>38</v>
      </c>
      <c r="E70" s="63">
        <v>10000</v>
      </c>
      <c r="F70" s="8" t="s">
        <v>774</v>
      </c>
    </row>
    <row r="71" spans="1:6" ht="18.75" x14ac:dyDescent="0.3">
      <c r="A71" s="398" t="s">
        <v>543</v>
      </c>
      <c r="B71" s="398"/>
      <c r="C71" s="398"/>
      <c r="D71" s="398"/>
      <c r="E71" s="291">
        <f>SUM(E68:E70)</f>
        <v>50000</v>
      </c>
      <c r="F71" s="226"/>
    </row>
    <row r="73" spans="1:6" x14ac:dyDescent="0.25">
      <c r="A73" s="390" t="s">
        <v>676</v>
      </c>
      <c r="B73" s="390"/>
      <c r="C73" s="390"/>
      <c r="D73" s="390"/>
      <c r="E73" s="390"/>
      <c r="F73" s="390"/>
    </row>
    <row r="74" spans="1:6" ht="16.5" x14ac:dyDescent="0.3">
      <c r="A74" s="76">
        <v>1</v>
      </c>
      <c r="B74" s="61" t="s">
        <v>675</v>
      </c>
      <c r="C74" s="62" t="s">
        <v>245</v>
      </c>
      <c r="D74" s="8" t="s">
        <v>677</v>
      </c>
      <c r="E74" s="63">
        <v>10000</v>
      </c>
      <c r="F74" s="8" t="s">
        <v>3</v>
      </c>
    </row>
    <row r="75" spans="1:6" ht="16.5" x14ac:dyDescent="0.3">
      <c r="A75" s="76">
        <v>2</v>
      </c>
      <c r="B75" s="61" t="s">
        <v>737</v>
      </c>
      <c r="C75" s="62" t="s">
        <v>245</v>
      </c>
      <c r="D75" s="8" t="s">
        <v>677</v>
      </c>
      <c r="E75" s="63">
        <v>25000</v>
      </c>
      <c r="F75" s="8" t="s">
        <v>3</v>
      </c>
    </row>
    <row r="76" spans="1:6" ht="16.5" x14ac:dyDescent="0.3">
      <c r="A76" s="76">
        <v>3</v>
      </c>
      <c r="B76" s="61" t="s">
        <v>748</v>
      </c>
      <c r="C76" s="62" t="s">
        <v>245</v>
      </c>
      <c r="D76" s="8" t="s">
        <v>677</v>
      </c>
      <c r="E76" s="63">
        <v>30000</v>
      </c>
      <c r="F76" s="8" t="s">
        <v>607</v>
      </c>
    </row>
    <row r="77" spans="1:6" ht="16.5" x14ac:dyDescent="0.3">
      <c r="A77" s="76">
        <v>4</v>
      </c>
      <c r="B77" s="61" t="s">
        <v>794</v>
      </c>
      <c r="C77" s="62" t="s">
        <v>245</v>
      </c>
      <c r="D77" s="8" t="s">
        <v>677</v>
      </c>
      <c r="E77" s="63">
        <v>50000</v>
      </c>
      <c r="F77" s="8" t="s">
        <v>797</v>
      </c>
    </row>
    <row r="78" spans="1:6" ht="16.5" x14ac:dyDescent="0.3">
      <c r="A78" s="229"/>
      <c r="B78" s="61"/>
      <c r="C78" s="62"/>
      <c r="D78" s="8"/>
      <c r="E78" s="63"/>
      <c r="F78" s="8"/>
    </row>
    <row r="79" spans="1:6" ht="16.5" x14ac:dyDescent="0.3">
      <c r="A79" s="229"/>
      <c r="B79" s="61"/>
      <c r="C79" s="62"/>
      <c r="D79" s="8"/>
      <c r="E79" s="63"/>
      <c r="F79" s="8"/>
    </row>
    <row r="80" spans="1:6" ht="16.5" x14ac:dyDescent="0.3">
      <c r="A80" s="226"/>
      <c r="B80" s="61"/>
      <c r="C80" s="62"/>
      <c r="D80" s="8"/>
      <c r="E80" s="308"/>
      <c r="F80" s="8"/>
    </row>
    <row r="81" spans="1:6" x14ac:dyDescent="0.25">
      <c r="A81" s="226"/>
      <c r="B81" s="226"/>
      <c r="C81" s="226"/>
      <c r="D81" s="226"/>
      <c r="E81" s="226"/>
      <c r="F81" s="226"/>
    </row>
    <row r="82" spans="1:6" ht="18.75" x14ac:dyDescent="0.3">
      <c r="A82" s="398" t="s">
        <v>543</v>
      </c>
      <c r="B82" s="398"/>
      <c r="C82" s="398"/>
      <c r="D82" s="398"/>
      <c r="E82" s="291">
        <f>SUM(E74:E81)</f>
        <v>115000</v>
      </c>
      <c r="F82" s="226"/>
    </row>
    <row r="84" spans="1:6" x14ac:dyDescent="0.25">
      <c r="A84" s="390" t="s">
        <v>687</v>
      </c>
      <c r="B84" s="390"/>
      <c r="C84" s="390"/>
      <c r="D84" s="390"/>
      <c r="E84" s="390"/>
      <c r="F84" s="390"/>
    </row>
    <row r="85" spans="1:6" ht="16.5" x14ac:dyDescent="0.3">
      <c r="A85" s="76">
        <v>1</v>
      </c>
      <c r="B85" s="61" t="s">
        <v>688</v>
      </c>
      <c r="C85" s="62" t="s">
        <v>245</v>
      </c>
      <c r="D85" s="8" t="s">
        <v>689</v>
      </c>
      <c r="E85" s="63">
        <v>1000</v>
      </c>
      <c r="F85" s="8" t="s">
        <v>3</v>
      </c>
    </row>
    <row r="86" spans="1:6" ht="16.5" x14ac:dyDescent="0.3">
      <c r="A86" s="76">
        <v>2</v>
      </c>
      <c r="B86" s="61" t="s">
        <v>784</v>
      </c>
      <c r="C86" s="62" t="s">
        <v>245</v>
      </c>
      <c r="D86" s="8" t="s">
        <v>689</v>
      </c>
      <c r="E86" s="63">
        <v>10000</v>
      </c>
      <c r="F86" s="8" t="s">
        <v>3</v>
      </c>
    </row>
    <row r="87" spans="1:6" ht="16.5" x14ac:dyDescent="0.3">
      <c r="A87" s="76">
        <v>3</v>
      </c>
      <c r="B87" s="61" t="s">
        <v>817</v>
      </c>
      <c r="C87" s="62" t="s">
        <v>245</v>
      </c>
      <c r="D87" s="8" t="s">
        <v>689</v>
      </c>
      <c r="E87" s="63">
        <v>75000</v>
      </c>
      <c r="F87" s="8" t="s">
        <v>480</v>
      </c>
    </row>
    <row r="88" spans="1:6" ht="16.5" x14ac:dyDescent="0.3">
      <c r="A88" s="76">
        <v>4</v>
      </c>
      <c r="B88" s="61" t="s">
        <v>915</v>
      </c>
      <c r="C88" s="62" t="s">
        <v>245</v>
      </c>
      <c r="D88" s="8" t="s">
        <v>689</v>
      </c>
      <c r="E88" s="63">
        <v>50000</v>
      </c>
      <c r="F88" s="8" t="s">
        <v>916</v>
      </c>
    </row>
    <row r="89" spans="1:6" ht="16.5" x14ac:dyDescent="0.3">
      <c r="A89" s="229">
        <v>5</v>
      </c>
      <c r="B89" s="61" t="s">
        <v>915</v>
      </c>
      <c r="C89" s="62" t="s">
        <v>245</v>
      </c>
      <c r="D89" s="8" t="s">
        <v>689</v>
      </c>
      <c r="E89" s="63">
        <v>34000</v>
      </c>
      <c r="F89" s="8" t="s">
        <v>480</v>
      </c>
    </row>
    <row r="90" spans="1:6" ht="16.5" x14ac:dyDescent="0.3">
      <c r="A90" s="229">
        <v>6</v>
      </c>
      <c r="B90" s="61" t="s">
        <v>967</v>
      </c>
      <c r="C90" s="62" t="s">
        <v>245</v>
      </c>
      <c r="D90" s="8" t="s">
        <v>689</v>
      </c>
      <c r="E90" s="63">
        <v>13000</v>
      </c>
      <c r="F90" s="8" t="s">
        <v>966</v>
      </c>
    </row>
    <row r="91" spans="1:6" ht="16.5" x14ac:dyDescent="0.3">
      <c r="A91" s="226"/>
      <c r="B91" s="61"/>
      <c r="C91" s="62"/>
      <c r="D91" s="8"/>
      <c r="E91" s="308"/>
      <c r="F91" s="8"/>
    </row>
    <row r="92" spans="1:6" x14ac:dyDescent="0.25">
      <c r="A92" s="226"/>
      <c r="B92" s="226"/>
      <c r="C92" s="226"/>
      <c r="D92" s="226"/>
      <c r="E92" s="226"/>
      <c r="F92" s="226"/>
    </row>
    <row r="93" spans="1:6" ht="18.75" x14ac:dyDescent="0.3">
      <c r="A93" s="398" t="s">
        <v>543</v>
      </c>
      <c r="B93" s="398"/>
      <c r="C93" s="398"/>
      <c r="D93" s="398"/>
      <c r="E93" s="291">
        <f>SUM(E85:E92)</f>
        <v>183000</v>
      </c>
      <c r="F93" s="226"/>
    </row>
    <row r="95" spans="1:6" x14ac:dyDescent="0.25">
      <c r="A95" s="390" t="s">
        <v>693</v>
      </c>
      <c r="B95" s="390"/>
      <c r="C95" s="390"/>
      <c r="D95" s="390"/>
      <c r="E95" s="390"/>
      <c r="F95" s="390"/>
    </row>
    <row r="96" spans="1:6" ht="16.5" x14ac:dyDescent="0.3">
      <c r="A96" s="76">
        <v>1</v>
      </c>
      <c r="B96" s="61" t="s">
        <v>688</v>
      </c>
      <c r="C96" s="62" t="s">
        <v>245</v>
      </c>
      <c r="D96" s="8" t="s">
        <v>694</v>
      </c>
      <c r="E96" s="63">
        <v>15000</v>
      </c>
      <c r="F96" s="8" t="s">
        <v>3</v>
      </c>
    </row>
    <row r="97" spans="1:7" ht="16.5" x14ac:dyDescent="0.3">
      <c r="A97" s="76">
        <v>2</v>
      </c>
      <c r="B97" s="61" t="s">
        <v>771</v>
      </c>
      <c r="C97" s="62" t="s">
        <v>245</v>
      </c>
      <c r="D97" s="8" t="s">
        <v>694</v>
      </c>
      <c r="E97" s="63">
        <v>3000</v>
      </c>
      <c r="F97" s="8" t="s">
        <v>774</v>
      </c>
    </row>
    <row r="98" spans="1:7" ht="16.5" x14ac:dyDescent="0.3">
      <c r="A98" s="76">
        <v>3</v>
      </c>
      <c r="B98" s="61" t="s">
        <v>872</v>
      </c>
      <c r="C98" s="62" t="s">
        <v>245</v>
      </c>
      <c r="D98" s="8" t="s">
        <v>694</v>
      </c>
      <c r="E98" s="63">
        <v>5000</v>
      </c>
      <c r="F98" s="8" t="s">
        <v>3</v>
      </c>
      <c r="G98" t="s">
        <v>875</v>
      </c>
    </row>
    <row r="99" spans="1:7" ht="16.5" x14ac:dyDescent="0.3">
      <c r="A99" s="76">
        <v>4</v>
      </c>
      <c r="B99" s="61" t="s">
        <v>886</v>
      </c>
      <c r="C99" s="62" t="s">
        <v>245</v>
      </c>
      <c r="D99" s="8" t="s">
        <v>694</v>
      </c>
      <c r="E99" s="63">
        <v>5000</v>
      </c>
      <c r="F99" s="8" t="s">
        <v>3</v>
      </c>
    </row>
    <row r="100" spans="1:7" ht="16.5" x14ac:dyDescent="0.3">
      <c r="A100" s="229">
        <v>5</v>
      </c>
      <c r="B100" s="61" t="s">
        <v>910</v>
      </c>
      <c r="C100" s="62" t="s">
        <v>245</v>
      </c>
      <c r="D100" s="8" t="s">
        <v>694</v>
      </c>
      <c r="E100" s="63">
        <v>5000</v>
      </c>
      <c r="F100" s="8" t="s">
        <v>3</v>
      </c>
    </row>
    <row r="101" spans="1:7" ht="16.5" x14ac:dyDescent="0.3">
      <c r="A101" s="229"/>
      <c r="B101" s="61"/>
      <c r="C101" s="62"/>
      <c r="D101" s="8"/>
      <c r="E101" s="63"/>
      <c r="F101" s="8"/>
    </row>
    <row r="102" spans="1:7" ht="16.5" x14ac:dyDescent="0.3">
      <c r="A102" s="226"/>
      <c r="B102" s="61"/>
      <c r="C102" s="62"/>
      <c r="D102" s="8"/>
      <c r="E102" s="308"/>
      <c r="F102" s="8"/>
    </row>
    <row r="103" spans="1:7" x14ac:dyDescent="0.25">
      <c r="A103" s="226"/>
      <c r="B103" s="226"/>
      <c r="C103" s="226"/>
      <c r="D103" s="226"/>
      <c r="E103" s="226"/>
      <c r="F103" s="226"/>
    </row>
    <row r="104" spans="1:7" ht="18.75" x14ac:dyDescent="0.3">
      <c r="A104" s="399" t="s">
        <v>543</v>
      </c>
      <c r="B104" s="399"/>
      <c r="C104" s="399"/>
      <c r="D104" s="399"/>
      <c r="E104" s="291">
        <f>SUM(E96:E103)</f>
        <v>33000</v>
      </c>
      <c r="F104" s="226"/>
    </row>
    <row r="107" spans="1:7" x14ac:dyDescent="0.25">
      <c r="A107" s="390" t="s">
        <v>714</v>
      </c>
      <c r="B107" s="390"/>
      <c r="C107" s="390"/>
      <c r="D107" s="390"/>
      <c r="E107" s="390"/>
      <c r="F107" s="390"/>
    </row>
    <row r="108" spans="1:7" ht="16.5" x14ac:dyDescent="0.3">
      <c r="A108" s="76">
        <v>1</v>
      </c>
      <c r="B108" s="61" t="s">
        <v>715</v>
      </c>
      <c r="C108" s="62" t="s">
        <v>245</v>
      </c>
      <c r="D108" s="8" t="s">
        <v>38</v>
      </c>
      <c r="E108" s="63">
        <v>3000</v>
      </c>
      <c r="F108" s="8" t="s">
        <v>3</v>
      </c>
    </row>
    <row r="109" spans="1:7" ht="16.5" x14ac:dyDescent="0.3">
      <c r="A109" s="76"/>
      <c r="B109" s="61"/>
      <c r="C109" s="62"/>
      <c r="D109" s="8"/>
      <c r="E109" s="63"/>
      <c r="F109" s="8"/>
    </row>
    <row r="110" spans="1:7" ht="18.75" x14ac:dyDescent="0.3">
      <c r="A110" s="399" t="s">
        <v>543</v>
      </c>
      <c r="B110" s="399"/>
      <c r="C110" s="399"/>
      <c r="D110" s="399"/>
      <c r="E110" s="291">
        <f>SUM(E108:E109)</f>
        <v>3000</v>
      </c>
      <c r="F110" s="226"/>
    </row>
    <row r="112" spans="1:7" x14ac:dyDescent="0.25">
      <c r="A112" s="390" t="s">
        <v>735</v>
      </c>
      <c r="B112" s="390"/>
      <c r="C112" s="390"/>
      <c r="D112" s="390"/>
      <c r="E112" s="390"/>
      <c r="F112" s="390"/>
    </row>
    <row r="113" spans="1:9" ht="16.5" x14ac:dyDescent="0.3">
      <c r="A113" s="76">
        <v>1</v>
      </c>
      <c r="B113" s="61" t="s">
        <v>733</v>
      </c>
      <c r="C113" s="62" t="s">
        <v>245</v>
      </c>
      <c r="D113" s="8" t="s">
        <v>734</v>
      </c>
      <c r="E113" s="63">
        <v>10000</v>
      </c>
      <c r="F113" s="8" t="s">
        <v>3</v>
      </c>
    </row>
    <row r="114" spans="1:9" ht="16.5" x14ac:dyDescent="0.3">
      <c r="A114" s="76">
        <v>2</v>
      </c>
      <c r="B114" s="61" t="s">
        <v>765</v>
      </c>
      <c r="C114" s="62" t="s">
        <v>245</v>
      </c>
      <c r="D114" s="8" t="s">
        <v>734</v>
      </c>
      <c r="E114" s="63">
        <v>7000</v>
      </c>
      <c r="F114" s="8" t="s">
        <v>766</v>
      </c>
    </row>
    <row r="115" spans="1:9" ht="16.5" x14ac:dyDescent="0.3">
      <c r="A115" s="76">
        <v>3</v>
      </c>
      <c r="B115" s="61" t="s">
        <v>771</v>
      </c>
      <c r="C115" s="62" t="s">
        <v>245</v>
      </c>
      <c r="D115" s="8" t="s">
        <v>734</v>
      </c>
      <c r="E115" s="63">
        <v>20000</v>
      </c>
      <c r="F115" s="8" t="s">
        <v>774</v>
      </c>
      <c r="I115">
        <v>7000</v>
      </c>
    </row>
    <row r="116" spans="1:9" ht="16.5" x14ac:dyDescent="0.3">
      <c r="A116" s="76">
        <v>4</v>
      </c>
      <c r="B116" s="61" t="s">
        <v>967</v>
      </c>
      <c r="C116" s="62" t="s">
        <v>245</v>
      </c>
      <c r="D116" s="8" t="s">
        <v>734</v>
      </c>
      <c r="E116" s="63">
        <v>7000</v>
      </c>
      <c r="F116" s="8" t="s">
        <v>966</v>
      </c>
    </row>
    <row r="117" spans="1:9" ht="16.5" x14ac:dyDescent="0.3">
      <c r="A117" s="76"/>
      <c r="B117" s="61"/>
      <c r="C117" s="62"/>
      <c r="D117" s="8"/>
      <c r="E117" s="63"/>
      <c r="F117" s="8"/>
      <c r="H117" t="s">
        <v>855</v>
      </c>
      <c r="I117" s="233">
        <v>49000</v>
      </c>
    </row>
    <row r="118" spans="1:9" ht="18.75" x14ac:dyDescent="0.3">
      <c r="A118" s="399" t="s">
        <v>543</v>
      </c>
      <c r="B118" s="399"/>
      <c r="C118" s="399"/>
      <c r="D118" s="399"/>
      <c r="E118" s="291">
        <f>SUM(E113:E117)</f>
        <v>44000</v>
      </c>
      <c r="F118" s="226"/>
    </row>
    <row r="120" spans="1:9" x14ac:dyDescent="0.25">
      <c r="A120" s="390" t="s">
        <v>767</v>
      </c>
      <c r="B120" s="390"/>
      <c r="C120" s="390"/>
      <c r="D120" s="390"/>
      <c r="E120" s="390"/>
      <c r="F120" s="390"/>
    </row>
    <row r="121" spans="1:9" ht="16.5" x14ac:dyDescent="0.3">
      <c r="A121" s="76">
        <v>1</v>
      </c>
      <c r="B121" s="61" t="s">
        <v>768</v>
      </c>
      <c r="C121" s="62" t="s">
        <v>245</v>
      </c>
      <c r="D121" s="8" t="s">
        <v>769</v>
      </c>
      <c r="E121" s="63">
        <v>2000</v>
      </c>
      <c r="F121" s="8" t="s">
        <v>770</v>
      </c>
    </row>
    <row r="122" spans="1:9" ht="16.5" x14ac:dyDescent="0.3">
      <c r="A122" s="76">
        <v>2</v>
      </c>
      <c r="B122" s="61" t="s">
        <v>844</v>
      </c>
      <c r="C122" s="62" t="s">
        <v>245</v>
      </c>
      <c r="D122" s="8" t="s">
        <v>769</v>
      </c>
      <c r="E122" s="63">
        <v>8000</v>
      </c>
      <c r="F122" s="8" t="s">
        <v>48</v>
      </c>
    </row>
    <row r="123" spans="1:9" ht="16.5" x14ac:dyDescent="0.3">
      <c r="A123" s="76"/>
      <c r="B123" s="61"/>
      <c r="C123" s="62"/>
      <c r="D123" s="8"/>
      <c r="E123" s="63"/>
      <c r="F123" s="8"/>
    </row>
    <row r="124" spans="1:9" ht="16.5" x14ac:dyDescent="0.3">
      <c r="A124" s="76"/>
      <c r="B124" s="61"/>
      <c r="C124" s="62"/>
      <c r="D124" s="8"/>
      <c r="E124" s="63"/>
      <c r="F124" s="8"/>
    </row>
    <row r="125" spans="1:9" ht="16.5" x14ac:dyDescent="0.3">
      <c r="A125" s="76"/>
      <c r="B125" s="61"/>
      <c r="C125" s="62"/>
      <c r="D125" s="8"/>
      <c r="E125" s="63"/>
      <c r="F125" s="8"/>
    </row>
    <row r="126" spans="1:9" ht="18.75" x14ac:dyDescent="0.3">
      <c r="A126" s="399" t="s">
        <v>543</v>
      </c>
      <c r="B126" s="399"/>
      <c r="C126" s="399"/>
      <c r="D126" s="399"/>
      <c r="E126" s="291">
        <f>SUM(E121:E122)</f>
        <v>10000</v>
      </c>
      <c r="F126" s="226"/>
    </row>
    <row r="128" spans="1:9" x14ac:dyDescent="0.25">
      <c r="A128" s="390" t="s">
        <v>775</v>
      </c>
      <c r="B128" s="390"/>
      <c r="C128" s="390"/>
      <c r="D128" s="390"/>
      <c r="E128" s="390"/>
      <c r="F128" s="390"/>
    </row>
    <row r="129" spans="1:7" ht="16.5" x14ac:dyDescent="0.3">
      <c r="A129" s="76">
        <v>1</v>
      </c>
      <c r="B129" s="61" t="s">
        <v>771</v>
      </c>
      <c r="C129" s="62" t="s">
        <v>245</v>
      </c>
      <c r="D129" s="8" t="s">
        <v>746</v>
      </c>
      <c r="E129" s="63">
        <v>18000</v>
      </c>
      <c r="F129" s="8" t="s">
        <v>774</v>
      </c>
    </row>
    <row r="130" spans="1:7" ht="16.5" x14ac:dyDescent="0.3">
      <c r="A130" s="76">
        <v>2</v>
      </c>
      <c r="B130" s="61" t="s">
        <v>817</v>
      </c>
      <c r="C130" s="62" t="s">
        <v>245</v>
      </c>
      <c r="D130" s="8" t="s">
        <v>746</v>
      </c>
      <c r="E130" s="63">
        <v>75000</v>
      </c>
      <c r="F130" s="8" t="s">
        <v>774</v>
      </c>
    </row>
    <row r="131" spans="1:7" ht="16.5" x14ac:dyDescent="0.3">
      <c r="A131" s="76">
        <v>3</v>
      </c>
      <c r="B131" s="61" t="s">
        <v>861</v>
      </c>
      <c r="C131" s="62" t="s">
        <v>245</v>
      </c>
      <c r="D131" s="8" t="s">
        <v>746</v>
      </c>
      <c r="E131" s="63">
        <v>500</v>
      </c>
      <c r="F131" s="8" t="s">
        <v>862</v>
      </c>
    </row>
    <row r="132" spans="1:7" ht="16.5" x14ac:dyDescent="0.3">
      <c r="A132" s="76"/>
      <c r="B132" s="61"/>
      <c r="C132" s="62"/>
      <c r="D132" s="8"/>
      <c r="E132" s="63"/>
      <c r="F132" s="8"/>
    </row>
    <row r="133" spans="1:7" ht="16.5" x14ac:dyDescent="0.3">
      <c r="A133" s="76"/>
      <c r="B133" s="61"/>
      <c r="C133" s="62"/>
      <c r="D133" s="8"/>
      <c r="E133" s="63"/>
      <c r="F133" s="8"/>
    </row>
    <row r="134" spans="1:7" ht="18.75" x14ac:dyDescent="0.3">
      <c r="A134" s="399" t="s">
        <v>543</v>
      </c>
      <c r="B134" s="399"/>
      <c r="C134" s="399"/>
      <c r="D134" s="399"/>
      <c r="E134" s="291">
        <f>SUM(E129:E133)</f>
        <v>93500</v>
      </c>
      <c r="F134" s="226"/>
    </row>
    <row r="136" spans="1:7" x14ac:dyDescent="0.25">
      <c r="A136" s="390" t="s">
        <v>831</v>
      </c>
      <c r="B136" s="390"/>
      <c r="C136" s="390"/>
      <c r="D136" s="390"/>
      <c r="E136" s="390"/>
      <c r="F136" s="390"/>
    </row>
    <row r="137" spans="1:7" ht="16.5" x14ac:dyDescent="0.3">
      <c r="A137" s="76">
        <v>1</v>
      </c>
      <c r="B137" s="61" t="s">
        <v>817</v>
      </c>
      <c r="C137" s="62" t="s">
        <v>245</v>
      </c>
      <c r="D137" s="8" t="s">
        <v>832</v>
      </c>
      <c r="E137" s="63">
        <v>5000</v>
      </c>
      <c r="F137" s="8" t="s">
        <v>833</v>
      </c>
    </row>
    <row r="138" spans="1:7" ht="16.5" x14ac:dyDescent="0.3">
      <c r="A138" s="76">
        <v>2</v>
      </c>
      <c r="B138" s="61" t="s">
        <v>817</v>
      </c>
      <c r="C138" s="62" t="s">
        <v>245</v>
      </c>
      <c r="D138" s="8" t="s">
        <v>832</v>
      </c>
      <c r="E138" s="63">
        <v>5000</v>
      </c>
      <c r="F138" s="8" t="s">
        <v>782</v>
      </c>
    </row>
    <row r="139" spans="1:7" ht="16.5" x14ac:dyDescent="0.3">
      <c r="A139" s="76">
        <v>3</v>
      </c>
      <c r="B139" s="61" t="s">
        <v>830</v>
      </c>
      <c r="C139" s="62" t="s">
        <v>245</v>
      </c>
      <c r="D139" s="8" t="s">
        <v>832</v>
      </c>
      <c r="E139" s="63">
        <v>10000</v>
      </c>
      <c r="F139" s="8" t="s">
        <v>782</v>
      </c>
    </row>
    <row r="140" spans="1:7" ht="16.5" x14ac:dyDescent="0.3">
      <c r="A140" s="76">
        <v>4</v>
      </c>
      <c r="B140" s="61" t="s">
        <v>842</v>
      </c>
      <c r="C140" s="62" t="s">
        <v>245</v>
      </c>
      <c r="D140" s="8" t="s">
        <v>832</v>
      </c>
      <c r="E140" s="63">
        <v>3000</v>
      </c>
      <c r="F140" s="8" t="s">
        <v>48</v>
      </c>
    </row>
    <row r="141" spans="1:7" ht="16.5" x14ac:dyDescent="0.3">
      <c r="A141" s="76">
        <v>5</v>
      </c>
      <c r="B141" s="61" t="s">
        <v>845</v>
      </c>
      <c r="C141" s="62" t="s">
        <v>245</v>
      </c>
      <c r="D141" s="8" t="s">
        <v>832</v>
      </c>
      <c r="E141" s="63">
        <v>10000</v>
      </c>
      <c r="F141" s="8" t="s">
        <v>753</v>
      </c>
    </row>
    <row r="142" spans="1:7" ht="16.5" x14ac:dyDescent="0.3">
      <c r="A142" s="76">
        <v>6</v>
      </c>
      <c r="B142" s="61" t="s">
        <v>854</v>
      </c>
      <c r="C142" s="62" t="s">
        <v>245</v>
      </c>
      <c r="D142" s="8" t="s">
        <v>832</v>
      </c>
      <c r="E142" s="63">
        <v>2000</v>
      </c>
      <c r="F142" s="8" t="s">
        <v>48</v>
      </c>
    </row>
    <row r="143" spans="1:7" ht="16.5" x14ac:dyDescent="0.3">
      <c r="A143" s="76">
        <v>7</v>
      </c>
      <c r="B143" s="61" t="s">
        <v>858</v>
      </c>
      <c r="C143" s="62" t="s">
        <v>245</v>
      </c>
      <c r="D143" s="8" t="s">
        <v>832</v>
      </c>
      <c r="E143" s="63">
        <v>100000</v>
      </c>
      <c r="F143" s="8" t="s">
        <v>48</v>
      </c>
      <c r="G143" s="110"/>
    </row>
    <row r="144" spans="1:7" ht="16.5" x14ac:dyDescent="0.3">
      <c r="A144" s="76">
        <v>8</v>
      </c>
      <c r="B144" s="61" t="s">
        <v>857</v>
      </c>
      <c r="C144" s="62" t="s">
        <v>245</v>
      </c>
      <c r="D144" s="8" t="s">
        <v>832</v>
      </c>
      <c r="E144" s="63">
        <v>5000</v>
      </c>
      <c r="F144" s="8" t="s">
        <v>753</v>
      </c>
    </row>
    <row r="145" spans="1:9" ht="16.5" x14ac:dyDescent="0.3">
      <c r="A145" s="76">
        <v>9</v>
      </c>
      <c r="B145" s="61" t="s">
        <v>861</v>
      </c>
      <c r="C145" s="62" t="s">
        <v>245</v>
      </c>
      <c r="D145" s="8" t="s">
        <v>832</v>
      </c>
      <c r="E145" s="63">
        <v>25000</v>
      </c>
      <c r="F145" s="8" t="s">
        <v>753</v>
      </c>
    </row>
    <row r="146" spans="1:9" ht="16.5" x14ac:dyDescent="0.3">
      <c r="A146" s="76">
        <v>10</v>
      </c>
      <c r="B146" s="61" t="s">
        <v>865</v>
      </c>
      <c r="C146" s="62" t="s">
        <v>245</v>
      </c>
      <c r="D146" s="8" t="s">
        <v>832</v>
      </c>
      <c r="E146" s="63">
        <v>50000</v>
      </c>
      <c r="F146" s="8" t="s">
        <v>753</v>
      </c>
    </row>
    <row r="147" spans="1:9" ht="16.5" x14ac:dyDescent="0.3">
      <c r="A147" s="76">
        <v>11</v>
      </c>
      <c r="B147" s="61" t="s">
        <v>865</v>
      </c>
      <c r="C147" s="62" t="s">
        <v>245</v>
      </c>
      <c r="D147" s="8" t="s">
        <v>832</v>
      </c>
      <c r="E147" s="63">
        <v>15000</v>
      </c>
      <c r="F147" s="8" t="s">
        <v>753</v>
      </c>
    </row>
    <row r="148" spans="1:9" ht="16.5" x14ac:dyDescent="0.3">
      <c r="A148" s="76">
        <v>12</v>
      </c>
      <c r="B148" s="61" t="s">
        <v>884</v>
      </c>
      <c r="C148" s="62" t="s">
        <v>245</v>
      </c>
      <c r="D148" s="8" t="s">
        <v>832</v>
      </c>
      <c r="E148" s="63">
        <v>10000</v>
      </c>
      <c r="F148" s="8" t="s">
        <v>753</v>
      </c>
    </row>
    <row r="149" spans="1:9" ht="16.5" x14ac:dyDescent="0.3">
      <c r="A149" s="76">
        <v>13</v>
      </c>
      <c r="B149" s="61" t="s">
        <v>892</v>
      </c>
      <c r="C149" s="62" t="s">
        <v>245</v>
      </c>
      <c r="D149" s="8" t="s">
        <v>832</v>
      </c>
      <c r="E149" s="63">
        <v>50000</v>
      </c>
      <c r="F149" s="8" t="s">
        <v>48</v>
      </c>
      <c r="H149" t="s">
        <v>917</v>
      </c>
      <c r="I149" t="s">
        <v>918</v>
      </c>
    </row>
    <row r="150" spans="1:9" ht="16.5" x14ac:dyDescent="0.3">
      <c r="A150" s="76">
        <v>14</v>
      </c>
      <c r="B150" s="61" t="s">
        <v>915</v>
      </c>
      <c r="C150" s="62" t="s">
        <v>245</v>
      </c>
      <c r="D150" s="8" t="s">
        <v>832</v>
      </c>
      <c r="E150" s="63">
        <v>15000</v>
      </c>
      <c r="F150" s="8" t="s">
        <v>48</v>
      </c>
    </row>
    <row r="151" spans="1:9" ht="18.75" x14ac:dyDescent="0.3">
      <c r="A151" s="399" t="s">
        <v>543</v>
      </c>
      <c r="B151" s="399"/>
      <c r="C151" s="399"/>
      <c r="D151" s="399"/>
      <c r="E151" s="291">
        <f>SUM(E137:E150)</f>
        <v>305000</v>
      </c>
      <c r="F151" s="226"/>
    </row>
  </sheetData>
  <mergeCells count="24">
    <mergeCell ref="A136:F136"/>
    <mergeCell ref="A151:D151"/>
    <mergeCell ref="A120:F120"/>
    <mergeCell ref="A118:D118"/>
    <mergeCell ref="A107:F107"/>
    <mergeCell ref="A110:D110"/>
    <mergeCell ref="A95:F95"/>
    <mergeCell ref="A104:D104"/>
    <mergeCell ref="A128:F128"/>
    <mergeCell ref="A134:D134"/>
    <mergeCell ref="A126:D126"/>
    <mergeCell ref="A112:F112"/>
    <mergeCell ref="A2:F2"/>
    <mergeCell ref="A4:F4"/>
    <mergeCell ref="A20:F20"/>
    <mergeCell ref="A27:F27"/>
    <mergeCell ref="A49:F49"/>
    <mergeCell ref="A84:F84"/>
    <mergeCell ref="A93:D93"/>
    <mergeCell ref="A73:F73"/>
    <mergeCell ref="A82:D82"/>
    <mergeCell ref="A64:D64"/>
    <mergeCell ref="A67:F67"/>
    <mergeCell ref="A71:D71"/>
  </mergeCells>
  <hyperlinks>
    <hyperlink ref="I5" location="Sheet5!A1" display="Back"/>
    <hyperlink ref="H60" location="Shehbaz!A1" display="Top"/>
  </hyperlinks>
  <printOptions horizontalCentered="1"/>
  <pageMargins left="0.25" right="0.2" top="0.33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11</vt:i4>
      </vt:variant>
    </vt:vector>
  </HeadingPairs>
  <TitlesOfParts>
    <vt:vector size="55" baseType="lpstr">
      <vt:lpstr>Sheet5</vt:lpstr>
      <vt:lpstr>Sheet3</vt:lpstr>
      <vt:lpstr>Shehbaz</vt:lpstr>
      <vt:lpstr>Sheet6</vt:lpstr>
      <vt:lpstr>Ashraf Civel Contractor</vt:lpstr>
      <vt:lpstr>Asgher</vt:lpstr>
      <vt:lpstr>Abdullah</vt:lpstr>
      <vt:lpstr>Faizan</vt:lpstr>
      <vt:lpstr>Wilson</vt:lpstr>
      <vt:lpstr>Salman</vt:lpstr>
      <vt:lpstr>Rashid</vt:lpstr>
      <vt:lpstr>Sajid Ali</vt:lpstr>
      <vt:lpstr>Asif Chiller</vt:lpstr>
      <vt:lpstr>AZAD</vt:lpstr>
      <vt:lpstr>Mehboob</vt:lpstr>
      <vt:lpstr>Asif Fan Guard</vt:lpstr>
      <vt:lpstr>Ali Duct</vt:lpstr>
      <vt:lpstr>Rizwan</vt:lpstr>
      <vt:lpstr>sagheer</vt:lpstr>
      <vt:lpstr>Ramzan</vt:lpstr>
      <vt:lpstr>Iftikhar</vt:lpstr>
      <vt:lpstr>Shakeel</vt:lpstr>
      <vt:lpstr>Sheet2</vt:lpstr>
      <vt:lpstr>Hussain Abbas</vt:lpstr>
      <vt:lpstr>Ali Extrem</vt:lpstr>
      <vt:lpstr>Sheet1</vt:lpstr>
      <vt:lpstr>Javed Diff</vt:lpstr>
      <vt:lpstr>Anees duct</vt:lpstr>
      <vt:lpstr>Lateef</vt:lpstr>
      <vt:lpstr>Ghaffar</vt:lpstr>
      <vt:lpstr>ADIL DUCT</vt:lpstr>
      <vt:lpstr>Rana Afzal</vt:lpstr>
      <vt:lpstr>Rashid indus</vt:lpstr>
      <vt:lpstr>Sheet4</vt:lpstr>
      <vt:lpstr>Tariq Insulator</vt:lpstr>
      <vt:lpstr>Asif c32</vt:lpstr>
      <vt:lpstr>Asif Hyper</vt:lpstr>
      <vt:lpstr>Amjad Hyper</vt:lpstr>
      <vt:lpstr>Asif (Fire exit)</vt:lpstr>
      <vt:lpstr>Adnan Tile fixture</vt:lpstr>
      <vt:lpstr>Khalid core </vt:lpstr>
      <vt:lpstr>khaadi louver</vt:lpstr>
      <vt:lpstr>Imran khaadi lahore</vt:lpstr>
      <vt:lpstr>khaadi lahore contractor</vt:lpstr>
      <vt:lpstr>Abdullah!Print_Area</vt:lpstr>
      <vt:lpstr>'Ali Extrem'!Print_Area</vt:lpstr>
      <vt:lpstr>Asgher!Print_Area</vt:lpstr>
      <vt:lpstr>Ghaffar!Print_Area</vt:lpstr>
      <vt:lpstr>Iftikhar!Print_Area</vt:lpstr>
      <vt:lpstr>'Javed Diff'!Print_Area</vt:lpstr>
      <vt:lpstr>'Sajid Ali'!Print_Area</vt:lpstr>
      <vt:lpstr>Sheet1!Print_Area</vt:lpstr>
      <vt:lpstr>Shehbaz!Print_Area</vt:lpstr>
      <vt:lpstr>Wilson!Print_Area</vt:lpstr>
      <vt:lpstr>Asgher!Print_Titles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</cp:lastModifiedBy>
  <cp:lastPrinted>2017-03-21T08:35:53Z</cp:lastPrinted>
  <dcterms:created xsi:type="dcterms:W3CDTF">2016-01-20T04:22:50Z</dcterms:created>
  <dcterms:modified xsi:type="dcterms:W3CDTF">2017-09-18T11:41:46Z</dcterms:modified>
</cp:coreProperties>
</file>