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3"/>
  </bookViews>
  <sheets>
    <sheet name="Sheet1" sheetId="1" r:id="rId1"/>
    <sheet name="VO 1" sheetId="3" r:id="rId2"/>
    <sheet name="VO 2" sheetId="4" r:id="rId3"/>
    <sheet name="summary" sheetId="2" r:id="rId4"/>
  </sheets>
  <definedNames>
    <definedName name="_xlnm.Print_Area" localSheetId="0">Sheet1!$A$1:$P$82</definedName>
    <definedName name="_xlnm.Print_Titles" localSheetId="0">Sheet1!$1:$2</definedName>
  </definedNames>
  <calcPr calcId="152511"/>
</workbook>
</file>

<file path=xl/calcChain.xml><?xml version="1.0" encoding="utf-8"?>
<calcChain xmlns="http://schemas.openxmlformats.org/spreadsheetml/2006/main">
  <c r="C13" i="2" l="1"/>
  <c r="C15" i="2" l="1"/>
  <c r="F18" i="4" l="1"/>
  <c r="I18" i="4" s="1"/>
  <c r="F19" i="4"/>
  <c r="K19" i="4" s="1"/>
  <c r="F17" i="4"/>
  <c r="K17" i="4" s="1"/>
  <c r="K18" i="4" l="1"/>
  <c r="K20" i="4" s="1"/>
  <c r="I19" i="4"/>
  <c r="I17" i="4"/>
  <c r="C14" i="2" l="1"/>
  <c r="K83" i="1" l="1"/>
  <c r="K84" i="1" s="1"/>
  <c r="J81" i="1"/>
  <c r="I81" i="1"/>
  <c r="J80" i="1"/>
  <c r="I80" i="1"/>
  <c r="J79" i="1"/>
  <c r="I79" i="1"/>
  <c r="J78" i="1"/>
  <c r="I78" i="1"/>
  <c r="J77" i="1"/>
  <c r="I77" i="1"/>
  <c r="K75" i="1"/>
  <c r="J75" i="1"/>
  <c r="I75" i="1"/>
  <c r="J73" i="1"/>
  <c r="I73" i="1"/>
  <c r="J72" i="1"/>
  <c r="K72" i="1" s="1"/>
  <c r="I72" i="1"/>
  <c r="J70" i="1"/>
  <c r="I70" i="1"/>
  <c r="J69" i="1"/>
  <c r="K69" i="1" s="1"/>
  <c r="I69" i="1"/>
  <c r="J68" i="1"/>
  <c r="I68" i="1"/>
  <c r="J67" i="1"/>
  <c r="K67" i="1" s="1"/>
  <c r="I67" i="1"/>
  <c r="J66" i="1"/>
  <c r="I66" i="1"/>
  <c r="J65" i="1"/>
  <c r="I65" i="1"/>
  <c r="J63" i="1"/>
  <c r="I63" i="1"/>
  <c r="J62" i="1"/>
  <c r="I62" i="1"/>
  <c r="J61" i="1"/>
  <c r="I61" i="1"/>
  <c r="J59" i="1"/>
  <c r="I59" i="1"/>
  <c r="J58" i="1"/>
  <c r="I58" i="1"/>
  <c r="J57" i="1"/>
  <c r="I57" i="1"/>
  <c r="J56" i="1"/>
  <c r="I56" i="1"/>
  <c r="J55" i="1"/>
  <c r="I55" i="1"/>
  <c r="J54" i="1"/>
  <c r="I54" i="1"/>
  <c r="J51" i="1"/>
  <c r="I51" i="1"/>
  <c r="J49" i="1"/>
  <c r="I49" i="1"/>
  <c r="J47" i="1"/>
  <c r="I47" i="1"/>
  <c r="J45" i="1"/>
  <c r="I45" i="1"/>
  <c r="J44" i="1"/>
  <c r="K44" i="1" s="1"/>
  <c r="I44" i="1"/>
  <c r="J43" i="1"/>
  <c r="I43" i="1"/>
  <c r="J41" i="1"/>
  <c r="K41" i="1" s="1"/>
  <c r="I41" i="1"/>
  <c r="J40" i="1"/>
  <c r="I40" i="1"/>
  <c r="J39" i="1"/>
  <c r="K39" i="1" s="1"/>
  <c r="I39" i="1"/>
  <c r="J38" i="1"/>
  <c r="K38" i="1" s="1"/>
  <c r="I38" i="1"/>
  <c r="J37" i="1"/>
  <c r="I37" i="1"/>
  <c r="J36" i="1"/>
  <c r="I36" i="1"/>
  <c r="J33" i="1"/>
  <c r="I33" i="1"/>
  <c r="K32" i="1"/>
  <c r="J32" i="1"/>
  <c r="I32" i="1"/>
  <c r="J31" i="1"/>
  <c r="I31" i="1"/>
  <c r="J30" i="1"/>
  <c r="K30" i="1" s="1"/>
  <c r="I30" i="1"/>
  <c r="J29" i="1"/>
  <c r="I29" i="1"/>
  <c r="J28" i="1"/>
  <c r="K28" i="1" s="1"/>
  <c r="I28" i="1"/>
  <c r="J27" i="1"/>
  <c r="I27" i="1"/>
  <c r="J26" i="1"/>
  <c r="I26" i="1"/>
  <c r="J25" i="1"/>
  <c r="I25" i="1"/>
  <c r="J24" i="1"/>
  <c r="I24" i="1"/>
  <c r="J23" i="1"/>
  <c r="K23" i="1" s="1"/>
  <c r="I23" i="1"/>
  <c r="J22" i="1"/>
  <c r="I22" i="1"/>
  <c r="J21" i="1"/>
  <c r="K21" i="1" s="1"/>
  <c r="I21" i="1"/>
  <c r="J20" i="1"/>
  <c r="I20" i="1"/>
  <c r="J19" i="1"/>
  <c r="I19" i="1"/>
  <c r="J17" i="1"/>
  <c r="I17" i="1"/>
  <c r="J16" i="1"/>
  <c r="K16" i="1" s="1"/>
  <c r="I16" i="1"/>
  <c r="J14" i="1"/>
  <c r="I14" i="1"/>
  <c r="J13" i="1"/>
  <c r="I13" i="1"/>
  <c r="J12" i="1"/>
  <c r="I12" i="1"/>
  <c r="J11" i="1"/>
  <c r="K11" i="1" s="1"/>
  <c r="I11" i="1"/>
  <c r="J9" i="1"/>
  <c r="I9" i="1"/>
  <c r="J8" i="1"/>
  <c r="I8" i="1"/>
  <c r="J6" i="1"/>
  <c r="I6" i="1"/>
  <c r="J5" i="1"/>
  <c r="I5" i="1"/>
  <c r="J4" i="1"/>
  <c r="I4" i="1"/>
  <c r="K31" i="1" l="1"/>
  <c r="K43" i="1"/>
  <c r="K56" i="1"/>
  <c r="K66" i="1"/>
  <c r="K6" i="1"/>
  <c r="K9" i="1"/>
  <c r="K14" i="1"/>
  <c r="K20" i="1"/>
  <c r="K24" i="1"/>
  <c r="K77" i="1"/>
  <c r="K79" i="1"/>
  <c r="K29" i="1"/>
  <c r="K49" i="1"/>
  <c r="K58" i="1"/>
  <c r="K63" i="1"/>
  <c r="K4" i="1"/>
  <c r="K36" i="1"/>
  <c r="K80" i="1"/>
  <c r="K81" i="1"/>
  <c r="K78" i="1"/>
  <c r="K73" i="1"/>
  <c r="K70" i="1"/>
  <c r="K68" i="1"/>
  <c r="K65" i="1"/>
  <c r="K62" i="1"/>
  <c r="K61" i="1"/>
  <c r="K59" i="1"/>
  <c r="K57" i="1"/>
  <c r="K55" i="1"/>
  <c r="K54" i="1"/>
  <c r="K51" i="1"/>
  <c r="K47" i="1"/>
  <c r="K45" i="1"/>
  <c r="K40" i="1"/>
  <c r="K37" i="1"/>
  <c r="K33" i="1"/>
  <c r="K27" i="1"/>
  <c r="K26" i="1"/>
  <c r="K25" i="1"/>
  <c r="K22" i="1"/>
  <c r="K12" i="1"/>
  <c r="K8" i="1"/>
  <c r="K19" i="1"/>
  <c r="K17" i="1"/>
  <c r="K13" i="1"/>
  <c r="K5" i="1"/>
  <c r="F20" i="3"/>
  <c r="I20" i="3" s="1"/>
  <c r="F19" i="3"/>
  <c r="K19" i="3" s="1"/>
  <c r="K20" i="3" l="1"/>
  <c r="K21" i="3" s="1"/>
  <c r="I19" i="3"/>
  <c r="O14" i="1" l="1"/>
  <c r="P14" i="1" s="1"/>
  <c r="N14" i="1"/>
  <c r="O81" i="1" l="1"/>
  <c r="N81" i="1"/>
  <c r="O80" i="1"/>
  <c r="N80" i="1"/>
  <c r="O79" i="1"/>
  <c r="N79" i="1"/>
  <c r="O78" i="1"/>
  <c r="N78" i="1"/>
  <c r="O77" i="1"/>
  <c r="N77" i="1"/>
  <c r="O75" i="1"/>
  <c r="N75" i="1"/>
  <c r="O73" i="1"/>
  <c r="N73" i="1"/>
  <c r="O72" i="1"/>
  <c r="N72" i="1"/>
  <c r="O70" i="1"/>
  <c r="N70" i="1"/>
  <c r="O69" i="1"/>
  <c r="N69" i="1"/>
  <c r="O68" i="1"/>
  <c r="N68" i="1"/>
  <c r="O67" i="1"/>
  <c r="N67" i="1"/>
  <c r="O66" i="1"/>
  <c r="N66" i="1"/>
  <c r="O65" i="1"/>
  <c r="N65" i="1"/>
  <c r="O63" i="1"/>
  <c r="N63" i="1"/>
  <c r="O62" i="1"/>
  <c r="N62" i="1"/>
  <c r="O61" i="1"/>
  <c r="N61" i="1"/>
  <c r="O59" i="1"/>
  <c r="N59" i="1"/>
  <c r="O58" i="1"/>
  <c r="N58" i="1"/>
  <c r="O57" i="1"/>
  <c r="N57" i="1"/>
  <c r="O56" i="1"/>
  <c r="N56" i="1"/>
  <c r="O55" i="1"/>
  <c r="N55" i="1"/>
  <c r="O54" i="1"/>
  <c r="N54" i="1"/>
  <c r="O51" i="1"/>
  <c r="N51" i="1"/>
  <c r="O49" i="1"/>
  <c r="N49" i="1"/>
  <c r="O47" i="1"/>
  <c r="N47" i="1"/>
  <c r="O45" i="1"/>
  <c r="N45" i="1"/>
  <c r="O44" i="1"/>
  <c r="N44" i="1"/>
  <c r="O43" i="1"/>
  <c r="N43" i="1"/>
  <c r="O41" i="1"/>
  <c r="N41" i="1"/>
  <c r="O40" i="1"/>
  <c r="N40" i="1"/>
  <c r="O39" i="1"/>
  <c r="N39" i="1"/>
  <c r="O38" i="1"/>
  <c r="N38" i="1"/>
  <c r="O37" i="1"/>
  <c r="N37" i="1"/>
  <c r="O36" i="1"/>
  <c r="N36" i="1"/>
  <c r="O33" i="1"/>
  <c r="N33" i="1"/>
  <c r="O32" i="1"/>
  <c r="N32" i="1"/>
  <c r="O31" i="1"/>
  <c r="N31" i="1"/>
  <c r="O30" i="1"/>
  <c r="N30" i="1"/>
  <c r="O29" i="1"/>
  <c r="N29" i="1"/>
  <c r="O28" i="1"/>
  <c r="N28" i="1"/>
  <c r="O27" i="1"/>
  <c r="N27" i="1"/>
  <c r="O26" i="1"/>
  <c r="N26" i="1"/>
  <c r="O24" i="1"/>
  <c r="N24" i="1"/>
  <c r="O25" i="1"/>
  <c r="N25" i="1"/>
  <c r="O23" i="1"/>
  <c r="N23" i="1"/>
  <c r="O22" i="1"/>
  <c r="N22" i="1"/>
  <c r="O21" i="1"/>
  <c r="N21" i="1"/>
  <c r="O20" i="1"/>
  <c r="N20" i="1"/>
  <c r="O19" i="1"/>
  <c r="N19" i="1"/>
  <c r="O17" i="1"/>
  <c r="N17" i="1"/>
  <c r="O16" i="1"/>
  <c r="N16" i="1"/>
  <c r="O13" i="1"/>
  <c r="N13" i="1"/>
  <c r="O12" i="1"/>
  <c r="N12" i="1"/>
  <c r="O11" i="1"/>
  <c r="N11" i="1"/>
  <c r="O9" i="1"/>
  <c r="N9" i="1"/>
  <c r="O8" i="1"/>
  <c r="N8" i="1"/>
  <c r="O6" i="1"/>
  <c r="N6" i="1"/>
  <c r="O5" i="1"/>
  <c r="N5" i="1"/>
  <c r="O4" i="1"/>
  <c r="P29" i="1" l="1"/>
  <c r="P44" i="1"/>
  <c r="P51" i="1"/>
  <c r="P55" i="1"/>
  <c r="P26" i="1"/>
  <c r="P59" i="1"/>
  <c r="P39" i="1"/>
  <c r="P68" i="1"/>
  <c r="P81" i="1"/>
  <c r="P80" i="1"/>
  <c r="P79" i="1"/>
  <c r="P78" i="1"/>
  <c r="P77" i="1"/>
  <c r="P75" i="1"/>
  <c r="P73" i="1"/>
  <c r="P72" i="1"/>
  <c r="P70" i="1"/>
  <c r="P69" i="1"/>
  <c r="P67" i="1"/>
  <c r="P66" i="1"/>
  <c r="P65" i="1"/>
  <c r="P63" i="1"/>
  <c r="P62" i="1"/>
  <c r="P61" i="1"/>
  <c r="P58" i="1"/>
  <c r="P54" i="1"/>
  <c r="P49" i="1"/>
  <c r="P47" i="1"/>
  <c r="P45" i="1"/>
  <c r="P43" i="1"/>
  <c r="P41" i="1"/>
  <c r="P40" i="1"/>
  <c r="P33" i="1"/>
  <c r="P32" i="1"/>
  <c r="P31" i="1"/>
  <c r="P19" i="1"/>
  <c r="P30" i="1"/>
  <c r="P27" i="1"/>
  <c r="P25" i="1"/>
  <c r="P24" i="1"/>
  <c r="P23" i="1"/>
  <c r="P22" i="1"/>
  <c r="P21" i="1"/>
  <c r="P20" i="1"/>
  <c r="P17" i="1"/>
  <c r="P16" i="1"/>
  <c r="P13" i="1"/>
  <c r="P11" i="1"/>
  <c r="P9" i="1"/>
  <c r="P8" i="1"/>
  <c r="P6" i="1"/>
  <c r="P5" i="1"/>
  <c r="P4" i="1"/>
  <c r="P28" i="1"/>
  <c r="P57" i="1"/>
  <c r="P56" i="1"/>
  <c r="P38" i="1"/>
  <c r="P37" i="1"/>
  <c r="P36" i="1"/>
  <c r="P12" i="1"/>
  <c r="P82" i="1" l="1"/>
  <c r="P83" i="1" l="1"/>
  <c r="P84" i="1" s="1"/>
</calcChain>
</file>

<file path=xl/sharedStrings.xml><?xml version="1.0" encoding="utf-8"?>
<sst xmlns="http://schemas.openxmlformats.org/spreadsheetml/2006/main" count="244" uniqueCount="122">
  <si>
    <t>Check Valve Dia 6"</t>
  </si>
  <si>
    <t>Dia 6"</t>
  </si>
  <si>
    <t>Dia 4"</t>
  </si>
  <si>
    <t>Dia 2-1/2"</t>
  </si>
  <si>
    <t xml:space="preserve">Supply &amp; Installation of Wall Mounted Fire Extinguisher with hangers as per drawing and specification. </t>
  </si>
  <si>
    <t>6 Kg Dry Powder Extinguishe</t>
  </si>
  <si>
    <t>6 Kg CO2 Fire Extinguishe</t>
  </si>
  <si>
    <t>PART-B PLUMBING SYSTEM</t>
  </si>
  <si>
    <t xml:space="preserve">Supply and inst:iliation of Submersible pumps complet with accessories as per drawings and specifications. (5gpm, 20ft Head) </t>
  </si>
  <si>
    <t>Supply &amp; Installation of S.S Sink Single Lever Mixer complete with all respect</t>
  </si>
  <si>
    <t xml:space="preserve">Supply &amp; Installation of WC Hand Operated Shower With Angle Valve complete with all respect. </t>
  </si>
  <si>
    <t xml:space="preserve">Supply &amp; Installation of Sanitizer -Automatic. </t>
  </si>
  <si>
    <t xml:space="preserve">Supply and inscallatiqn of C.P Tee valves, for cistern water inlet CP connectors with nuts and fittings. </t>
  </si>
  <si>
    <t xml:space="preserve">WATER DISTRIBUTION SYSTEM </t>
  </si>
  <si>
    <t>Dia 2"</t>
  </si>
  <si>
    <t>Dia 3"</t>
  </si>
  <si>
    <t>Dia 1-1/2"</t>
  </si>
  <si>
    <t>Dia 1-1/4"</t>
  </si>
  <si>
    <t>Dia 1"</t>
  </si>
  <si>
    <t>Dia 3/4"</t>
  </si>
  <si>
    <t>Gate Valve</t>
  </si>
  <si>
    <t>Y- Strainer</t>
  </si>
  <si>
    <t>Float Valve</t>
  </si>
  <si>
    <t>Foot Valve</t>
  </si>
  <si>
    <t xml:space="preserve">SOIL, WASTE AND VENT SYSTEM </t>
  </si>
  <si>
    <t>Description</t>
  </si>
  <si>
    <t>S. No</t>
  </si>
  <si>
    <t>Supply &amp; installation of Floor Drain with Trap complete in all respect.</t>
  </si>
  <si>
    <t xml:space="preserve">4" dia (ROOF DRA!N) </t>
  </si>
  <si>
    <t>Supply &amp; installation of M.H. complete with all respect as per drawing &amp; specificaiton.</t>
  </si>
  <si>
    <t>PART-C NATURAL GAS SUPPLY SYSTEM</t>
  </si>
  <si>
    <t xml:space="preserve">Gas Cock/Plug Valves </t>
  </si>
  <si>
    <t xml:space="preserve">Stencilling. Painting &amp; Finishing as per specification. </t>
  </si>
  <si>
    <t>Unit</t>
  </si>
  <si>
    <t>Qty</t>
  </si>
  <si>
    <t>Total Amount</t>
  </si>
  <si>
    <t xml:space="preserve">Material </t>
  </si>
  <si>
    <t>Labour</t>
  </si>
  <si>
    <t>Excavation and back filling for the sewerage and plumbing pipes as per drawings and specification</t>
  </si>
  <si>
    <t xml:space="preserve">Supply, installation, of OS &amp; Y Gate valve Including all accessories complete in all respects as shown on Drawings / Specifications. </t>
  </si>
  <si>
    <t>Set</t>
  </si>
  <si>
    <t>Nos</t>
  </si>
  <si>
    <t>Rft</t>
  </si>
  <si>
    <t>PART-A  FIRE FIGHTING SYSTEM</t>
  </si>
  <si>
    <t xml:space="preserve">Supply and installation of O.H.Transfer pumps complete with accessories as per drawings and specifications. (50gpm, 70ft Head) </t>
  </si>
  <si>
    <t>Supply and installation of Water closets European style with close coupled cistern, cistern fittings acrylic seat cover complete with all respect.</t>
  </si>
  <si>
    <t>Supply &amp; lnstallation of counter top Wash Basin with Waste, Bottle Trap &amp; Tee Stop- cocks complete with all respect.</t>
  </si>
  <si>
    <t xml:space="preserve">Supply &amp; Installatio of Towel Dispenser (SS body) complete with all respect </t>
  </si>
  <si>
    <t>Supply &amp; Installation of SS Sink, Waste, Bottle Trap and Tee-Stop Cocks complete with all respect</t>
  </si>
  <si>
    <t xml:space="preserve">Supply &amp; Installation of Toilet Roll Holder. </t>
  </si>
  <si>
    <t>Supply &amp; Installation of soap dispenser</t>
  </si>
  <si>
    <t>Supply &amp; Installation of hand dryer</t>
  </si>
  <si>
    <t>Supply &amp; Installation of S.Steel Robe hooks.</t>
  </si>
  <si>
    <t>Supply &amp; installation of Clean Out complete in all respect</t>
  </si>
  <si>
    <t>Stainless steel grease trap for kitchen below on Floor 
(Size 12" L  x 18" W  x  18"H)</t>
  </si>
  <si>
    <t>Lot</t>
  </si>
  <si>
    <t>Supply &amp; Installation of M.S Piping Schedule- 40 for Natural Gas System complete with Specialties, wall and slab sleeves/Core Cutting, fitting &amp; hanger supports etc. as per drawings.</t>
  </si>
  <si>
    <t>PART-D GENERAL ITEMS</t>
  </si>
  <si>
    <t>Job</t>
  </si>
  <si>
    <t>M&amp;P Services Shop drawings &amp; As Built Drawings Color Copies. (Minimum scale 1-1/8") Hard Copy and Soft Copy in Autocad format in CD.</t>
  </si>
  <si>
    <t>Cost of testing, starting up, commissioning. balancing. adjusting and handling over of the complete plant.</t>
  </si>
  <si>
    <t>a</t>
  </si>
  <si>
    <t>i)</t>
  </si>
  <si>
    <t>ii)</t>
  </si>
  <si>
    <t xml:space="preserve">Supply, installation and commission of seamless M.S. ASTM grade B, schedule 40 Fire piping including all special fitting, Painting and hangers complete in all respects shown on Drawings / Specifications. </t>
  </si>
  <si>
    <t>iii)</t>
  </si>
  <si>
    <t>iv)</t>
  </si>
  <si>
    <t>v)</t>
  </si>
  <si>
    <t>vi)</t>
  </si>
  <si>
    <t>Supply &amp; Installation of of Fire Hose Cabinets including automatic 25mm diameter Hose Reel, Nozzel 25mm lock shield valve, 25mm pressure reducing valve Complete in all respects as shown on drawings &amp; specification.</t>
  </si>
  <si>
    <t>Equipment foundation, lifting &amp; shifting charges from Ground floor to foundation pads as per specification and drawings.</t>
  </si>
  <si>
    <t>Supply, installation, testing &amp; conunissioning of 4-way Fire Department Connection Including all accessories complete in all respects as shown on Drawings / Specifications</t>
  </si>
  <si>
    <t>Motor Coritrol Center-1 (M.C.C. 20 KW, 40 AMP TPN with 2 earthing points) for Fire Pump.</t>
  </si>
  <si>
    <t>Supply &amp; Installation of Wash Basin Single Lever mixer complete in all respect.</t>
  </si>
  <si>
    <t>Supply and installation of PPR PN 20 piping for cold &amp; Hot water system with  fittings. specialties, including all cutting, fitting, fixing and cleaning, wall and slab  sleeves/Core Cutting, CP clamps. hangers and supports, making connection with  fixtures, valves with specialties, chiseling, making wall an floor openings and making  good pressure testing at a pressure of 250 psig, painting of exposed piping in occupied areas with primer and coats of approved painting approved color complete in all respect.</t>
  </si>
  <si>
    <t>Supply and installation of UPVC Class D piping including all fittings, sockets, hangers and specials for soil. waste &amp; vent stacks and horizontal runs buried in ground or above false ceiling. in shafts exposed or concealed in floors and walls and connecting to manholes, Including cutting. fitting. chiseling, wall and slab sleeves / Core Cutting, making good. fixing and cleaning. wall and slab openings complete in all respect.</t>
  </si>
  <si>
    <t>Supply &amp; installation of Vent cowl complete with all respect as per drawing &amp; specification</t>
  </si>
  <si>
    <t>2" dia (Balcony Drain)</t>
  </si>
  <si>
    <t>Material amount</t>
  </si>
  <si>
    <t>Labour amount</t>
  </si>
  <si>
    <t>Billed Qty</t>
  </si>
  <si>
    <t>BOQ Rate</t>
  </si>
  <si>
    <t xml:space="preserve">Supply, installation, testing &amp; commissioning of Fire Pump Skid Mounted Package set complete with Diesel &amp; Jockey pump including Bacnet Control pane!, fuel tank all special fitting. Painting and hangers complete in all respects as per drawing
(500GPM &amp; 10BAR) </t>
  </si>
  <si>
    <t>Total Amount Rs</t>
  </si>
  <si>
    <t>Net Total Amount Rs</t>
  </si>
  <si>
    <t>Less Rebate 6%</t>
  </si>
  <si>
    <t>Summary of Bill</t>
  </si>
  <si>
    <t>Sr #</t>
  </si>
  <si>
    <r>
      <rPr>
        <b/>
        <sz val="12"/>
        <rFont val="Calibri"/>
        <family val="2"/>
      </rPr>
      <t>DESCRIPTION</t>
    </r>
  </si>
  <si>
    <r>
      <rPr>
        <b/>
        <sz val="12"/>
        <rFont val="Calibri"/>
        <family val="2"/>
      </rPr>
      <t>AMOUNT (PKR)</t>
    </r>
  </si>
  <si>
    <t>Total Cost of Bill</t>
  </si>
  <si>
    <t>Fire Fighting &amp; Plumbing Works at Al-Hamd International  Karachi.</t>
  </si>
  <si>
    <t>Attn: Mr. Amin Ashraf</t>
  </si>
  <si>
    <t>S. #</t>
  </si>
  <si>
    <t>Material Rate</t>
  </si>
  <si>
    <t>Installation rate</t>
  </si>
  <si>
    <t>Intallation rate</t>
  </si>
  <si>
    <t>Over head Profit 25%</t>
  </si>
  <si>
    <t>Material Amount</t>
  </si>
  <si>
    <t>Installation amount</t>
  </si>
  <si>
    <t>Total amount</t>
  </si>
  <si>
    <t>No</t>
  </si>
  <si>
    <t>Sub Total Amount Rs:</t>
  </si>
  <si>
    <t xml:space="preserve">Thanking You,   </t>
  </si>
  <si>
    <t>Sincerely yours,</t>
  </si>
  <si>
    <t>For PIONEER ENGINEERING SERVICES.</t>
  </si>
  <si>
    <t>M. Bilal Habib</t>
  </si>
  <si>
    <t>Final Bill</t>
  </si>
  <si>
    <t>Previous Bill</t>
  </si>
  <si>
    <t>Supply &amp; installation of Floor Gully with Trap complete with all respect as per drawing</t>
  </si>
  <si>
    <t>Variation Order for Core Cutting &amp; Access plug at Ground Floor Al-Hamd International.</t>
  </si>
  <si>
    <t>Core cutting 5" in under ground tank for bowser filing at ground floor</t>
  </si>
  <si>
    <t>Supply and installation of access plug 4" in under ground tank</t>
  </si>
  <si>
    <t>Variation Order for Core Cutting &amp; Access plug</t>
  </si>
  <si>
    <t>PES/AH/004/06/22</t>
  </si>
  <si>
    <t>Variation Order for Core Cutting in Toilet, O/H water Tank, U/G water tank &amp; Fire Hose Cabinet (Al-Hamd International)</t>
  </si>
  <si>
    <t>Core cutting 5" work</t>
  </si>
  <si>
    <t>Core cutting 4" work</t>
  </si>
  <si>
    <t>Core cutting 3" work</t>
  </si>
  <si>
    <t>PES/AH/005/06/22</t>
  </si>
  <si>
    <r>
      <rPr>
        <b/>
        <sz val="11"/>
        <color theme="1"/>
        <rFont val="Calibri"/>
        <family val="2"/>
        <scheme val="minor"/>
      </rPr>
      <t>(Extra Core cutting)</t>
    </r>
    <r>
      <rPr>
        <sz val="11"/>
        <color theme="1"/>
        <rFont val="Calibri"/>
        <family val="2"/>
        <scheme val="minor"/>
      </rPr>
      <t xml:space="preserve">
Fire Stoping of Walls &amp; Structure Openings (For Small Openings - Hilti FS-ONE or (Approved Equivalent)</t>
    </r>
  </si>
  <si>
    <t>Rupees in Words:  Four Hundred Fourteen Thousand Four Hundred Twenty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</si>
</sst>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u/>
      <sz val="20"/>
      <name val="Calibri"/>
      <family val="2"/>
      <scheme val="minor"/>
    </font>
    <font>
      <sz val="12"/>
      <name val="Calibri"/>
      <family val="2"/>
      <scheme val="minor"/>
    </font>
    <font>
      <b/>
      <u/>
      <sz val="16"/>
      <name val="Calibri"/>
      <family val="2"/>
      <scheme val="minor"/>
    </font>
    <font>
      <b/>
      <u/>
      <sz val="18"/>
      <name val="Calibri"/>
      <family val="2"/>
      <scheme val="minor"/>
    </font>
    <font>
      <b/>
      <sz val="12"/>
      <name val="Calibri"/>
      <family val="2"/>
      <scheme val="minor"/>
    </font>
    <font>
      <b/>
      <sz val="12"/>
      <name val="Calibri"/>
      <family val="2"/>
    </font>
    <font>
      <b/>
      <sz val="14"/>
      <name val="Calibri"/>
      <family val="2"/>
      <scheme val="minor"/>
    </font>
    <font>
      <b/>
      <i/>
      <sz val="14"/>
      <name val="Calibri"/>
      <family val="2"/>
      <scheme val="minor"/>
    </font>
    <font>
      <b/>
      <u/>
      <sz val="16"/>
      <color theme="1"/>
      <name val="Calibri"/>
      <family val="2"/>
      <scheme val="minor"/>
    </font>
    <font>
      <b/>
      <u/>
      <sz val="12.5"/>
      <color theme="1"/>
      <name val="Calibri"/>
      <family val="2"/>
      <scheme val="minor"/>
    </font>
    <font>
      <b/>
      <sz val="11.5"/>
      <color theme="1"/>
      <name val="Calibri"/>
      <family val="2"/>
      <scheme val="minor"/>
    </font>
    <font>
      <sz val="12"/>
      <color theme="1"/>
      <name val="Calibri"/>
      <family val="2"/>
      <scheme val="minor"/>
    </font>
    <font>
      <sz val="14"/>
      <color theme="1"/>
      <name val="Calibri"/>
      <family val="2"/>
      <scheme val="minor"/>
    </font>
    <font>
      <sz val="12"/>
      <color theme="1"/>
      <name val="Calibri"/>
      <family val="2"/>
    </font>
    <font>
      <b/>
      <sz val="14"/>
      <color theme="1"/>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82">
    <xf numFmtId="0" fontId="0" fillId="0" borderId="0" xfId="0"/>
    <xf numFmtId="0" fontId="0" fillId="0" borderId="0" xfId="0"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xf>
    <xf numFmtId="0" fontId="0" fillId="0" borderId="1" xfId="0" applyBorder="1"/>
    <xf numFmtId="0" fontId="0" fillId="0" borderId="1" xfId="0" applyBorder="1" applyAlignment="1">
      <alignment wrapText="1"/>
    </xf>
    <xf numFmtId="0" fontId="2" fillId="0" borderId="1" xfId="0" applyFont="1" applyBorder="1" applyAlignment="1">
      <alignment wrapText="1"/>
    </xf>
    <xf numFmtId="0" fontId="0" fillId="0" borderId="1" xfId="0" applyBorder="1" applyAlignment="1">
      <alignment horizontal="center" vertical="center"/>
    </xf>
    <xf numFmtId="164" fontId="0" fillId="0" borderId="1" xfId="1" applyNumberFormat="1" applyFont="1" applyBorder="1" applyAlignment="1">
      <alignment horizontal="right" vertical="center"/>
    </xf>
    <xf numFmtId="164" fontId="0" fillId="0" borderId="0" xfId="0" applyNumberFormat="1"/>
    <xf numFmtId="0" fontId="3" fillId="0" borderId="1" xfId="0" applyFont="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164" fontId="0" fillId="0" borderId="1" xfId="1" applyNumberFormat="1" applyFont="1" applyBorder="1" applyAlignment="1">
      <alignment vertical="center"/>
    </xf>
    <xf numFmtId="0" fontId="5" fillId="0" borderId="0" xfId="0" applyFont="1"/>
    <xf numFmtId="164" fontId="5" fillId="0" borderId="0" xfId="1" applyNumberFormat="1" applyFont="1"/>
    <xf numFmtId="0" fontId="6" fillId="0" borderId="0" xfId="0" applyFont="1" applyBorder="1" applyAlignment="1">
      <alignment horizontal="center" vertical="top" wrapText="1"/>
    </xf>
    <xf numFmtId="0" fontId="8"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10" fillId="0" borderId="1" xfId="0" applyFont="1" applyBorder="1" applyAlignment="1">
      <alignment horizontal="left" vertical="center" wrapText="1"/>
    </xf>
    <xf numFmtId="164" fontId="10" fillId="0" borderId="1" xfId="1" applyNumberFormat="1" applyFont="1" applyBorder="1" applyAlignment="1">
      <alignment horizontal="left" vertical="center" wrapText="1"/>
    </xf>
    <xf numFmtId="164" fontId="0" fillId="0" borderId="0" xfId="1" applyNumberFormat="1" applyFont="1" applyAlignment="1">
      <alignment vertical="center"/>
    </xf>
    <xf numFmtId="164" fontId="0" fillId="0" borderId="0" xfId="1" applyNumberFormat="1" applyFont="1"/>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vertical="center" wrapText="1"/>
    </xf>
    <xf numFmtId="164" fontId="15" fillId="0" borderId="1" xfId="1" applyNumberFormat="1" applyFont="1" applyBorder="1" applyAlignment="1">
      <alignment vertical="center"/>
    </xf>
    <xf numFmtId="1" fontId="15" fillId="0" borderId="1" xfId="0" applyNumberFormat="1" applyFont="1" applyBorder="1" applyAlignment="1">
      <alignment horizontal="center" vertical="center"/>
    </xf>
    <xf numFmtId="164" fontId="15" fillId="0" borderId="1" xfId="1" applyNumberFormat="1" applyFont="1" applyBorder="1" applyAlignment="1">
      <alignment horizontal="center" vertical="center"/>
    </xf>
    <xf numFmtId="164" fontId="15" fillId="0" borderId="1" xfId="0" applyNumberFormat="1" applyFont="1" applyBorder="1" applyAlignment="1">
      <alignment vertical="center"/>
    </xf>
    <xf numFmtId="0" fontId="16" fillId="0" borderId="0" xfId="0" applyFont="1" applyBorder="1" applyAlignment="1">
      <alignment vertical="center"/>
    </xf>
    <xf numFmtId="0" fontId="16" fillId="0" borderId="0" xfId="0" applyFont="1" applyBorder="1" applyAlignment="1">
      <alignment vertical="center" wrapText="1"/>
    </xf>
    <xf numFmtId="0" fontId="17" fillId="0" borderId="0" xfId="0" applyFont="1" applyBorder="1" applyAlignment="1">
      <alignment vertical="center"/>
    </xf>
    <xf numFmtId="0" fontId="0" fillId="0" borderId="0" xfId="0" applyBorder="1"/>
    <xf numFmtId="0" fontId="17" fillId="0" borderId="0" xfId="0" applyFont="1" applyAlignment="1">
      <alignment vertical="center"/>
    </xf>
    <xf numFmtId="0" fontId="17" fillId="0" borderId="0" xfId="0" applyFont="1" applyAlignment="1">
      <alignment horizontal="left" vertical="center"/>
    </xf>
    <xf numFmtId="0" fontId="17" fillId="0" borderId="0" xfId="0" applyFont="1" applyAlignment="1">
      <alignment horizontal="left" vertical="center" indent="5"/>
    </xf>
    <xf numFmtId="0" fontId="3" fillId="0" borderId="1" xfId="0" applyFont="1" applyBorder="1" applyAlignment="1">
      <alignment horizontal="center"/>
    </xf>
    <xf numFmtId="0" fontId="3" fillId="0" borderId="1" xfId="0" applyFont="1" applyBorder="1" applyAlignment="1">
      <alignment horizontal="center" vertical="center"/>
    </xf>
    <xf numFmtId="43" fontId="0" fillId="0" borderId="1" xfId="1" applyNumberFormat="1" applyFont="1" applyBorder="1" applyAlignment="1">
      <alignment horizontal="right" vertical="center"/>
    </xf>
    <xf numFmtId="164" fontId="0" fillId="3" borderId="1" xfId="1" applyNumberFormat="1" applyFont="1" applyFill="1" applyBorder="1" applyAlignment="1">
      <alignment horizontal="right" vertical="center"/>
    </xf>
    <xf numFmtId="164" fontId="0" fillId="0" borderId="1" xfId="1" applyNumberFormat="1" applyFont="1" applyFill="1" applyBorder="1" applyAlignment="1">
      <alignment horizontal="right" vertical="center"/>
    </xf>
    <xf numFmtId="0" fontId="3" fillId="3" borderId="4" xfId="0" applyFont="1" applyFill="1" applyBorder="1" applyAlignment="1">
      <alignment horizontal="center"/>
    </xf>
    <xf numFmtId="0" fontId="3" fillId="3" borderId="1" xfId="0" applyFont="1" applyFill="1" applyBorder="1" applyAlignment="1">
      <alignment horizontal="center" vertical="center"/>
    </xf>
    <xf numFmtId="0" fontId="3" fillId="3" borderId="1" xfId="0" applyFont="1" applyFill="1" applyBorder="1" applyAlignment="1">
      <alignment horizontal="center"/>
    </xf>
    <xf numFmtId="0" fontId="0" fillId="3" borderId="1" xfId="0" applyFill="1" applyBorder="1"/>
    <xf numFmtId="164" fontId="0" fillId="3" borderId="1" xfId="1" applyNumberFormat="1" applyFont="1" applyFill="1" applyBorder="1" applyAlignment="1">
      <alignment vertical="center"/>
    </xf>
    <xf numFmtId="164" fontId="18" fillId="0" borderId="1" xfId="1" applyNumberFormat="1" applyFont="1" applyBorder="1" applyAlignment="1">
      <alignment vertical="center"/>
    </xf>
    <xf numFmtId="0" fontId="17" fillId="0" borderId="0" xfId="0" applyFont="1" applyAlignment="1">
      <alignment horizontal="left" vertical="center"/>
    </xf>
    <xf numFmtId="164" fontId="18" fillId="0" borderId="14" xfId="0" applyNumberFormat="1" applyFont="1" applyBorder="1" applyAlignment="1">
      <alignment vertical="center"/>
    </xf>
    <xf numFmtId="0" fontId="17" fillId="0" borderId="0" xfId="0" applyFont="1" applyAlignment="1">
      <alignment horizontal="left" vertical="center"/>
    </xf>
    <xf numFmtId="0" fontId="20" fillId="0" borderId="4" xfId="0" applyFont="1" applyBorder="1" applyAlignment="1">
      <alignment horizontal="right" vertical="center"/>
    </xf>
    <xf numFmtId="0" fontId="20" fillId="0" borderId="5" xfId="0" applyFont="1" applyBorder="1" applyAlignment="1">
      <alignment horizontal="right" vertical="center"/>
    </xf>
    <xf numFmtId="0" fontId="20" fillId="0" borderId="6" xfId="0" applyFont="1" applyBorder="1" applyAlignment="1">
      <alignment horizontal="right" vertical="center"/>
    </xf>
    <xf numFmtId="0" fontId="18" fillId="0" borderId="4" xfId="0" applyFont="1" applyBorder="1" applyAlignment="1">
      <alignment horizontal="center"/>
    </xf>
    <xf numFmtId="0" fontId="18" fillId="0" borderId="5" xfId="0" applyFont="1" applyBorder="1" applyAlignment="1">
      <alignment horizontal="center"/>
    </xf>
    <xf numFmtId="0" fontId="18" fillId="0" borderId="6" xfId="0" applyFont="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vertical="center"/>
    </xf>
    <xf numFmtId="0" fontId="19" fillId="0" borderId="4" xfId="0" applyFont="1" applyBorder="1" applyAlignment="1">
      <alignment horizontal="center"/>
    </xf>
    <xf numFmtId="0" fontId="19" fillId="0" borderId="5" xfId="0" applyFont="1" applyBorder="1" applyAlignment="1">
      <alignment horizontal="center"/>
    </xf>
    <xf numFmtId="0" fontId="19" fillId="0" borderId="6" xfId="0" applyFont="1" applyBorder="1" applyAlignment="1">
      <alignment horizontal="center"/>
    </xf>
    <xf numFmtId="0" fontId="17" fillId="0" borderId="0" xfId="0" applyFont="1" applyAlignment="1">
      <alignment horizontal="left" vertical="center"/>
    </xf>
    <xf numFmtId="14" fontId="0" fillId="0" borderId="0" xfId="0" applyNumberFormat="1" applyAlignment="1">
      <alignment horizontal="right"/>
    </xf>
    <xf numFmtId="0" fontId="0" fillId="0" borderId="0" xfId="0" applyAlignment="1">
      <alignment horizontal="right"/>
    </xf>
    <xf numFmtId="0" fontId="12" fillId="0" borderId="0" xfId="0" applyFont="1" applyAlignment="1">
      <alignment horizontal="center"/>
    </xf>
    <xf numFmtId="0" fontId="13" fillId="0" borderId="0" xfId="0" applyFont="1" applyAlignment="1">
      <alignment horizontal="center" wrapText="1"/>
    </xf>
    <xf numFmtId="0" fontId="3" fillId="0" borderId="11" xfId="0" applyFont="1" applyBorder="1" applyAlignment="1">
      <alignment horizontal="right" vertical="center"/>
    </xf>
    <xf numFmtId="0" fontId="3" fillId="0" borderId="12" xfId="0" applyFont="1" applyBorder="1" applyAlignment="1">
      <alignment horizontal="right" vertical="center"/>
    </xf>
    <xf numFmtId="0" fontId="3" fillId="0" borderId="13" xfId="0" applyFont="1" applyBorder="1" applyAlignment="1">
      <alignment horizontal="right" vertical="center"/>
    </xf>
    <xf numFmtId="0" fontId="4" fillId="0" borderId="0" xfId="0" applyFont="1" applyBorder="1" applyAlignment="1">
      <alignment horizontal="center" vertical="top" wrapText="1"/>
    </xf>
    <xf numFmtId="0" fontId="7" fillId="0" borderId="0" xfId="0" applyFont="1" applyBorder="1" applyAlignment="1">
      <alignment horizontal="center" vertical="top"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164" fontId="10" fillId="0" borderId="1" xfId="0" applyNumberFormat="1" applyFont="1" applyBorder="1" applyAlignment="1">
      <alignment horizontal="center" vertical="center"/>
    </xf>
    <xf numFmtId="0" fontId="11" fillId="0" borderId="0"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view="pageBreakPreview" topLeftCell="A70" zoomScale="60" zoomScaleNormal="100" workbookViewId="0">
      <selection activeCell="T84" sqref="T84"/>
    </sheetView>
  </sheetViews>
  <sheetFormatPr defaultRowHeight="15" x14ac:dyDescent="0.25"/>
  <cols>
    <col min="1" max="1" width="6.140625" style="1" bestFit="1" customWidth="1"/>
    <col min="2" max="2" width="25.7109375" customWidth="1"/>
    <col min="3" max="3" width="5.28515625" style="1" bestFit="1" customWidth="1"/>
    <col min="4" max="4" width="4.7109375" style="1" bestFit="1" customWidth="1"/>
    <col min="5" max="5" width="10.7109375" customWidth="1"/>
    <col min="6" max="6" width="9" customWidth="1"/>
    <col min="7" max="7" width="1.28515625" customWidth="1"/>
    <col min="8" max="8" width="7" bestFit="1" customWidth="1"/>
    <col min="9" max="9" width="10.5703125" customWidth="1"/>
    <col min="10" max="10" width="9.85546875" customWidth="1"/>
    <col min="11" max="11" width="12" customWidth="1"/>
    <col min="12" max="12" width="1.28515625" customWidth="1"/>
    <col min="13" max="13" width="7" bestFit="1" customWidth="1"/>
    <col min="14" max="14" width="10.28515625" customWidth="1"/>
    <col min="15" max="15" width="9" bestFit="1" customWidth="1"/>
    <col min="16" max="16" width="12.5703125" customWidth="1"/>
  </cols>
  <sheetData>
    <row r="1" spans="1:16" ht="21" x14ac:dyDescent="0.35">
      <c r="A1" s="62" t="s">
        <v>26</v>
      </c>
      <c r="B1" s="59" t="s">
        <v>25</v>
      </c>
      <c r="C1" s="62" t="s">
        <v>33</v>
      </c>
      <c r="D1" s="62" t="s">
        <v>34</v>
      </c>
      <c r="E1" s="61" t="s">
        <v>81</v>
      </c>
      <c r="F1" s="61"/>
      <c r="G1" s="44"/>
      <c r="H1" s="63" t="s">
        <v>108</v>
      </c>
      <c r="I1" s="64"/>
      <c r="J1" s="64"/>
      <c r="K1" s="65"/>
      <c r="L1" s="44"/>
      <c r="M1" s="56" t="s">
        <v>107</v>
      </c>
      <c r="N1" s="57"/>
      <c r="O1" s="57"/>
      <c r="P1" s="58"/>
    </row>
    <row r="2" spans="1:16" ht="31.5" x14ac:dyDescent="0.25">
      <c r="A2" s="62"/>
      <c r="B2" s="60"/>
      <c r="C2" s="62"/>
      <c r="D2" s="62"/>
      <c r="E2" s="40" t="s">
        <v>36</v>
      </c>
      <c r="F2" s="40" t="s">
        <v>37</v>
      </c>
      <c r="G2" s="45"/>
      <c r="H2" s="12" t="s">
        <v>80</v>
      </c>
      <c r="I2" s="12" t="s">
        <v>78</v>
      </c>
      <c r="J2" s="12" t="s">
        <v>79</v>
      </c>
      <c r="K2" s="11" t="s">
        <v>35</v>
      </c>
      <c r="L2" s="45"/>
      <c r="M2" s="12" t="s">
        <v>80</v>
      </c>
      <c r="N2" s="12" t="s">
        <v>78</v>
      </c>
      <c r="O2" s="12" t="s">
        <v>79</v>
      </c>
      <c r="P2" s="11" t="s">
        <v>35</v>
      </c>
    </row>
    <row r="3" spans="1:16" ht="15.75" x14ac:dyDescent="0.25">
      <c r="A3" s="2"/>
      <c r="B3" s="6" t="s">
        <v>43</v>
      </c>
      <c r="C3" s="2"/>
      <c r="D3" s="2"/>
      <c r="E3" s="3"/>
      <c r="F3" s="3"/>
      <c r="G3" s="46"/>
      <c r="H3" s="39"/>
      <c r="I3" s="39"/>
      <c r="J3" s="39"/>
      <c r="K3" s="39"/>
      <c r="L3" s="46"/>
      <c r="M3" s="3"/>
      <c r="N3" s="10"/>
      <c r="O3" s="3"/>
      <c r="P3" s="2"/>
    </row>
    <row r="4" spans="1:16" ht="180" x14ac:dyDescent="0.25">
      <c r="A4" s="7">
        <v>1</v>
      </c>
      <c r="B4" s="5" t="s">
        <v>82</v>
      </c>
      <c r="C4" s="7" t="s">
        <v>40</v>
      </c>
      <c r="D4" s="7">
        <v>1</v>
      </c>
      <c r="E4" s="8">
        <v>8408750</v>
      </c>
      <c r="F4" s="8">
        <v>271250</v>
      </c>
      <c r="G4" s="42"/>
      <c r="H4" s="8">
        <v>0</v>
      </c>
      <c r="I4" s="8">
        <f>H4*E4</f>
        <v>0</v>
      </c>
      <c r="J4" s="8">
        <f>H4*F4</f>
        <v>0</v>
      </c>
      <c r="K4" s="8">
        <f>J4+I4</f>
        <v>0</v>
      </c>
      <c r="L4" s="42"/>
      <c r="M4" s="43">
        <v>1</v>
      </c>
      <c r="N4" s="8">
        <v>0</v>
      </c>
      <c r="O4" s="8">
        <f>M4*F4</f>
        <v>271250</v>
      </c>
      <c r="P4" s="8">
        <f>O4+N4</f>
        <v>271250</v>
      </c>
    </row>
    <row r="5" spans="1:16" ht="135" x14ac:dyDescent="0.25">
      <c r="A5" s="7">
        <v>2</v>
      </c>
      <c r="B5" s="5" t="s">
        <v>69</v>
      </c>
      <c r="C5" s="7" t="s">
        <v>41</v>
      </c>
      <c r="D5" s="7">
        <v>6</v>
      </c>
      <c r="E5" s="8">
        <v>208863</v>
      </c>
      <c r="F5" s="8">
        <v>10742</v>
      </c>
      <c r="G5" s="42"/>
      <c r="H5" s="8">
        <v>6</v>
      </c>
      <c r="I5" s="8">
        <f t="shared" ref="I5:I6" si="0">H5*E5</f>
        <v>1253178</v>
      </c>
      <c r="J5" s="8">
        <f t="shared" ref="J5:J6" si="1">H5*F5</f>
        <v>64452</v>
      </c>
      <c r="K5" s="8">
        <f t="shared" ref="K5:K6" si="2">J5+I5</f>
        <v>1317630</v>
      </c>
      <c r="L5" s="42"/>
      <c r="M5" s="8"/>
      <c r="N5" s="8">
        <f>M5*E5</f>
        <v>0</v>
      </c>
      <c r="O5" s="8">
        <f>M5*F5</f>
        <v>0</v>
      </c>
      <c r="P5" s="8">
        <f>O5+N5</f>
        <v>0</v>
      </c>
    </row>
    <row r="6" spans="1:16" ht="105" x14ac:dyDescent="0.25">
      <c r="A6" s="7">
        <v>3</v>
      </c>
      <c r="B6" s="5" t="s">
        <v>71</v>
      </c>
      <c r="C6" s="7" t="s">
        <v>41</v>
      </c>
      <c r="D6" s="7">
        <v>1</v>
      </c>
      <c r="E6" s="8">
        <v>113383</v>
      </c>
      <c r="F6" s="8">
        <v>17903</v>
      </c>
      <c r="G6" s="42"/>
      <c r="H6" s="8">
        <v>1</v>
      </c>
      <c r="I6" s="8">
        <f t="shared" si="0"/>
        <v>113383</v>
      </c>
      <c r="J6" s="8">
        <f t="shared" si="1"/>
        <v>17903</v>
      </c>
      <c r="K6" s="8">
        <f t="shared" si="2"/>
        <v>131286</v>
      </c>
      <c r="L6" s="42"/>
      <c r="M6" s="8"/>
      <c r="N6" s="8">
        <f>M6*E6</f>
        <v>0</v>
      </c>
      <c r="O6" s="8">
        <f>M6*F6</f>
        <v>0</v>
      </c>
      <c r="P6" s="8">
        <f>O6+N6</f>
        <v>0</v>
      </c>
    </row>
    <row r="7" spans="1:16" ht="75" x14ac:dyDescent="0.25">
      <c r="A7" s="7">
        <v>4</v>
      </c>
      <c r="B7" s="5" t="s">
        <v>39</v>
      </c>
      <c r="C7" s="7"/>
      <c r="D7" s="7"/>
      <c r="E7" s="4"/>
      <c r="F7" s="4"/>
      <c r="G7" s="47"/>
      <c r="H7" s="4"/>
      <c r="I7" s="4"/>
      <c r="J7" s="4"/>
      <c r="K7" s="4"/>
      <c r="L7" s="47"/>
      <c r="M7" s="4"/>
      <c r="N7" s="4"/>
      <c r="O7" s="4"/>
      <c r="P7" s="4"/>
    </row>
    <row r="8" spans="1:16" x14ac:dyDescent="0.25">
      <c r="A8" s="7"/>
      <c r="B8" s="5" t="s">
        <v>3</v>
      </c>
      <c r="C8" s="7" t="s">
        <v>41</v>
      </c>
      <c r="D8" s="7">
        <v>6</v>
      </c>
      <c r="E8" s="8">
        <v>89513</v>
      </c>
      <c r="F8" s="8">
        <v>5968</v>
      </c>
      <c r="G8" s="42"/>
      <c r="H8" s="8">
        <v>2</v>
      </c>
      <c r="I8" s="8">
        <f t="shared" ref="I8:I9" si="3">H8*E8</f>
        <v>179026</v>
      </c>
      <c r="J8" s="8">
        <f t="shared" ref="J8:J9" si="4">H8*F8</f>
        <v>11936</v>
      </c>
      <c r="K8" s="8">
        <f t="shared" ref="K8:K9" si="5">J8+I8</f>
        <v>190962</v>
      </c>
      <c r="L8" s="42"/>
      <c r="M8" s="8"/>
      <c r="N8" s="8">
        <f>M8*E8</f>
        <v>0</v>
      </c>
      <c r="O8" s="8">
        <f>M8*F8</f>
        <v>0</v>
      </c>
      <c r="P8" s="8">
        <f>O8+N8</f>
        <v>0</v>
      </c>
    </row>
    <row r="9" spans="1:16" x14ac:dyDescent="0.25">
      <c r="A9" s="7"/>
      <c r="B9" s="5" t="s">
        <v>0</v>
      </c>
      <c r="C9" s="7" t="s">
        <v>41</v>
      </c>
      <c r="D9" s="7">
        <v>1</v>
      </c>
      <c r="E9" s="8">
        <v>65643</v>
      </c>
      <c r="F9" s="8">
        <v>5968</v>
      </c>
      <c r="G9" s="42"/>
      <c r="H9" s="8">
        <v>1</v>
      </c>
      <c r="I9" s="8">
        <f t="shared" si="3"/>
        <v>65643</v>
      </c>
      <c r="J9" s="8">
        <f t="shared" si="4"/>
        <v>5968</v>
      </c>
      <c r="K9" s="8">
        <f t="shared" si="5"/>
        <v>71611</v>
      </c>
      <c r="L9" s="42"/>
      <c r="M9" s="8"/>
      <c r="N9" s="8">
        <f>M9*E9</f>
        <v>0</v>
      </c>
      <c r="O9" s="8">
        <f>M9*F9</f>
        <v>0</v>
      </c>
      <c r="P9" s="8">
        <f>O9+N9</f>
        <v>0</v>
      </c>
    </row>
    <row r="10" spans="1:16" ht="135" x14ac:dyDescent="0.25">
      <c r="A10" s="7">
        <v>5</v>
      </c>
      <c r="B10" s="5" t="s">
        <v>64</v>
      </c>
      <c r="C10" s="7"/>
      <c r="D10" s="7"/>
      <c r="E10" s="4"/>
      <c r="F10" s="4"/>
      <c r="G10" s="47"/>
      <c r="H10" s="4"/>
      <c r="I10" s="4"/>
      <c r="J10" s="4"/>
      <c r="K10" s="4"/>
      <c r="L10" s="47"/>
      <c r="M10" s="4"/>
      <c r="N10" s="4"/>
      <c r="O10" s="4"/>
      <c r="P10" s="4"/>
    </row>
    <row r="11" spans="1:16" x14ac:dyDescent="0.25">
      <c r="A11" s="7" t="s">
        <v>62</v>
      </c>
      <c r="B11" s="5" t="s">
        <v>1</v>
      </c>
      <c r="C11" s="7" t="s">
        <v>42</v>
      </c>
      <c r="D11" s="7">
        <v>20</v>
      </c>
      <c r="E11" s="8">
        <v>2327</v>
      </c>
      <c r="F11" s="8">
        <v>310</v>
      </c>
      <c r="G11" s="42"/>
      <c r="H11" s="8">
        <v>30</v>
      </c>
      <c r="I11" s="8">
        <f t="shared" ref="I11:I14" si="6">H11*E11</f>
        <v>69810</v>
      </c>
      <c r="J11" s="8">
        <f t="shared" ref="J11:J14" si="7">H11*F11</f>
        <v>9300</v>
      </c>
      <c r="K11" s="8">
        <f t="shared" ref="K11:K14" si="8">J11+I11</f>
        <v>79110</v>
      </c>
      <c r="L11" s="42"/>
      <c r="M11" s="8"/>
      <c r="N11" s="8">
        <f>M11*E11</f>
        <v>0</v>
      </c>
      <c r="O11" s="8">
        <f>M11*F11</f>
        <v>0</v>
      </c>
      <c r="P11" s="8">
        <f>O11+N11</f>
        <v>0</v>
      </c>
    </row>
    <row r="12" spans="1:16" x14ac:dyDescent="0.25">
      <c r="A12" s="7" t="s">
        <v>63</v>
      </c>
      <c r="B12" s="5" t="s">
        <v>2</v>
      </c>
      <c r="C12" s="7" t="s">
        <v>42</v>
      </c>
      <c r="D12" s="7">
        <v>450</v>
      </c>
      <c r="E12" s="8">
        <v>1778</v>
      </c>
      <c r="F12" s="8">
        <v>286</v>
      </c>
      <c r="G12" s="42"/>
      <c r="H12" s="8">
        <v>106</v>
      </c>
      <c r="I12" s="8">
        <f t="shared" si="6"/>
        <v>188468</v>
      </c>
      <c r="J12" s="8">
        <f t="shared" si="7"/>
        <v>30316</v>
      </c>
      <c r="K12" s="8">
        <f t="shared" si="8"/>
        <v>218784</v>
      </c>
      <c r="L12" s="42"/>
      <c r="M12" s="8"/>
      <c r="N12" s="8">
        <f>M12*E12</f>
        <v>0</v>
      </c>
      <c r="O12" s="8">
        <f>M12*F12</f>
        <v>0</v>
      </c>
      <c r="P12" s="8">
        <f>O12+N12</f>
        <v>0</v>
      </c>
    </row>
    <row r="13" spans="1:16" x14ac:dyDescent="0.25">
      <c r="A13" s="7" t="s">
        <v>65</v>
      </c>
      <c r="B13" s="5" t="s">
        <v>3</v>
      </c>
      <c r="C13" s="7" t="s">
        <v>42</v>
      </c>
      <c r="D13" s="7">
        <v>150</v>
      </c>
      <c r="E13" s="8">
        <v>1540</v>
      </c>
      <c r="F13" s="8">
        <v>263</v>
      </c>
      <c r="G13" s="42"/>
      <c r="H13" s="8">
        <v>0</v>
      </c>
      <c r="I13" s="8">
        <f t="shared" si="6"/>
        <v>0</v>
      </c>
      <c r="J13" s="8">
        <f t="shared" si="7"/>
        <v>0</v>
      </c>
      <c r="K13" s="8">
        <f t="shared" si="8"/>
        <v>0</v>
      </c>
      <c r="L13" s="42"/>
      <c r="M13" s="8"/>
      <c r="N13" s="8">
        <f>M13*E13</f>
        <v>0</v>
      </c>
      <c r="O13" s="8">
        <f>M13*F13</f>
        <v>0</v>
      </c>
      <c r="P13" s="8">
        <f>O13+N13</f>
        <v>0</v>
      </c>
    </row>
    <row r="14" spans="1:16" ht="60" x14ac:dyDescent="0.25">
      <c r="A14" s="7">
        <v>6</v>
      </c>
      <c r="B14" s="5" t="s">
        <v>72</v>
      </c>
      <c r="C14" s="7" t="s">
        <v>41</v>
      </c>
      <c r="D14" s="7">
        <v>1</v>
      </c>
      <c r="E14" s="13">
        <v>813750</v>
      </c>
      <c r="F14" s="13">
        <v>70525</v>
      </c>
      <c r="G14" s="48"/>
      <c r="H14" s="13">
        <v>0</v>
      </c>
      <c r="I14" s="8">
        <f t="shared" si="6"/>
        <v>0</v>
      </c>
      <c r="J14" s="8">
        <f t="shared" si="7"/>
        <v>0</v>
      </c>
      <c r="K14" s="8">
        <f t="shared" si="8"/>
        <v>0</v>
      </c>
      <c r="L14" s="48"/>
      <c r="M14" s="8"/>
      <c r="N14" s="8">
        <f>M14*E14</f>
        <v>0</v>
      </c>
      <c r="O14" s="8">
        <f>M14*F14</f>
        <v>0</v>
      </c>
      <c r="P14" s="8">
        <f>O14+N14</f>
        <v>0</v>
      </c>
    </row>
    <row r="15" spans="1:16" ht="75" x14ac:dyDescent="0.25">
      <c r="A15" s="7">
        <v>7</v>
      </c>
      <c r="B15" s="5" t="s">
        <v>4</v>
      </c>
      <c r="C15" s="7"/>
      <c r="D15" s="7"/>
      <c r="E15" s="4"/>
      <c r="F15" s="4"/>
      <c r="G15" s="47"/>
      <c r="H15" s="4"/>
      <c r="I15" s="4"/>
      <c r="J15" s="4"/>
      <c r="K15" s="4"/>
      <c r="L15" s="47"/>
      <c r="M15" s="4"/>
      <c r="N15" s="4"/>
      <c r="O15" s="4"/>
      <c r="P15" s="4"/>
    </row>
    <row r="16" spans="1:16" ht="30" x14ac:dyDescent="0.25">
      <c r="A16" s="7" t="s">
        <v>62</v>
      </c>
      <c r="B16" s="5" t="s">
        <v>5</v>
      </c>
      <c r="C16" s="7" t="s">
        <v>41</v>
      </c>
      <c r="D16" s="7">
        <v>14</v>
      </c>
      <c r="E16" s="8">
        <v>16709</v>
      </c>
      <c r="F16" s="8">
        <v>3581</v>
      </c>
      <c r="G16" s="42"/>
      <c r="H16" s="8">
        <v>0</v>
      </c>
      <c r="I16" s="8">
        <f t="shared" ref="I16:I17" si="9">H16*E16</f>
        <v>0</v>
      </c>
      <c r="J16" s="8">
        <f t="shared" ref="J16:J17" si="10">H16*F16</f>
        <v>0</v>
      </c>
      <c r="K16" s="8">
        <f t="shared" ref="K16:K17" si="11">J16+I16</f>
        <v>0</v>
      </c>
      <c r="L16" s="42"/>
      <c r="M16" s="8"/>
      <c r="N16" s="8">
        <f>M16*E16</f>
        <v>0</v>
      </c>
      <c r="O16" s="8">
        <f>M16*F16</f>
        <v>0</v>
      </c>
      <c r="P16" s="8">
        <f>O16+N16</f>
        <v>0</v>
      </c>
    </row>
    <row r="17" spans="1:16" x14ac:dyDescent="0.25">
      <c r="A17" s="7" t="s">
        <v>63</v>
      </c>
      <c r="B17" s="5" t="s">
        <v>6</v>
      </c>
      <c r="C17" s="7" t="s">
        <v>41</v>
      </c>
      <c r="D17" s="7">
        <v>14</v>
      </c>
      <c r="E17" s="8">
        <v>16112</v>
      </c>
      <c r="F17" s="8">
        <v>3581</v>
      </c>
      <c r="G17" s="42"/>
      <c r="H17" s="8">
        <v>0</v>
      </c>
      <c r="I17" s="8">
        <f t="shared" si="9"/>
        <v>0</v>
      </c>
      <c r="J17" s="8">
        <f t="shared" si="10"/>
        <v>0</v>
      </c>
      <c r="K17" s="8">
        <f t="shared" si="11"/>
        <v>0</v>
      </c>
      <c r="L17" s="42"/>
      <c r="M17" s="8"/>
      <c r="N17" s="8">
        <f>M17*E17</f>
        <v>0</v>
      </c>
      <c r="O17" s="8">
        <f>M17*F17</f>
        <v>0</v>
      </c>
      <c r="P17" s="8">
        <f>O17+N17</f>
        <v>0</v>
      </c>
    </row>
    <row r="18" spans="1:16" x14ac:dyDescent="0.25">
      <c r="A18" s="7"/>
      <c r="B18" s="6" t="s">
        <v>7</v>
      </c>
      <c r="C18" s="7"/>
      <c r="D18" s="7"/>
      <c r="E18" s="4"/>
      <c r="F18" s="4"/>
      <c r="G18" s="47"/>
      <c r="H18" s="4"/>
      <c r="I18" s="4"/>
      <c r="J18" s="4"/>
      <c r="K18" s="4"/>
      <c r="L18" s="47"/>
      <c r="M18" s="4"/>
      <c r="N18" s="4"/>
      <c r="O18" s="4"/>
      <c r="P18" s="4"/>
    </row>
    <row r="19" spans="1:16" ht="90" x14ac:dyDescent="0.25">
      <c r="A19" s="7">
        <v>1</v>
      </c>
      <c r="B19" s="5" t="s">
        <v>44</v>
      </c>
      <c r="C19" s="7" t="s">
        <v>41</v>
      </c>
      <c r="D19" s="7">
        <v>2</v>
      </c>
      <c r="E19" s="8">
        <v>340148</v>
      </c>
      <c r="F19" s="8">
        <v>5968</v>
      </c>
      <c r="G19" s="42"/>
      <c r="H19" s="8">
        <v>2</v>
      </c>
      <c r="I19" s="8">
        <f>H19*E19</f>
        <v>680296</v>
      </c>
      <c r="J19" s="8">
        <f>H19*F19</f>
        <v>11936</v>
      </c>
      <c r="K19" s="8">
        <f>J19+I19</f>
        <v>692232</v>
      </c>
      <c r="L19" s="42"/>
      <c r="M19" s="8"/>
      <c r="N19" s="8">
        <f t="shared" ref="N19:N33" si="12">M19*E19</f>
        <v>0</v>
      </c>
      <c r="O19" s="8">
        <f t="shared" ref="O19:O33" si="13">M19*F19</f>
        <v>0</v>
      </c>
      <c r="P19" s="8">
        <f t="shared" ref="P19:P33" si="14">O19+N19</f>
        <v>0</v>
      </c>
    </row>
    <row r="20" spans="1:16" ht="90" x14ac:dyDescent="0.25">
      <c r="A20" s="7">
        <v>2</v>
      </c>
      <c r="B20" s="5" t="s">
        <v>8</v>
      </c>
      <c r="C20" s="7" t="s">
        <v>41</v>
      </c>
      <c r="D20" s="7">
        <v>2</v>
      </c>
      <c r="E20" s="8">
        <v>173058</v>
      </c>
      <c r="F20" s="8">
        <v>5968</v>
      </c>
      <c r="G20" s="42"/>
      <c r="H20" s="8">
        <v>2</v>
      </c>
      <c r="I20" s="8">
        <f t="shared" ref="I20:I33" si="15">H20*E20</f>
        <v>346116</v>
      </c>
      <c r="J20" s="8">
        <f t="shared" ref="J20:J33" si="16">H20*F20</f>
        <v>11936</v>
      </c>
      <c r="K20" s="8">
        <f t="shared" ref="K20:K33" si="17">J20+I20</f>
        <v>358052</v>
      </c>
      <c r="L20" s="42"/>
      <c r="M20" s="8"/>
      <c r="N20" s="8">
        <f t="shared" si="12"/>
        <v>0</v>
      </c>
      <c r="O20" s="8">
        <f t="shared" si="13"/>
        <v>0</v>
      </c>
      <c r="P20" s="8">
        <f t="shared" si="14"/>
        <v>0</v>
      </c>
    </row>
    <row r="21" spans="1:16" ht="90" x14ac:dyDescent="0.25">
      <c r="A21" s="7">
        <v>3</v>
      </c>
      <c r="B21" s="5" t="s">
        <v>45</v>
      </c>
      <c r="C21" s="7" t="s">
        <v>41</v>
      </c>
      <c r="D21" s="7">
        <v>20</v>
      </c>
      <c r="E21" s="8">
        <v>33418</v>
      </c>
      <c r="F21" s="8">
        <v>3581</v>
      </c>
      <c r="G21" s="42"/>
      <c r="H21" s="8">
        <v>0</v>
      </c>
      <c r="I21" s="8">
        <f t="shared" si="15"/>
        <v>0</v>
      </c>
      <c r="J21" s="8">
        <f t="shared" si="16"/>
        <v>0</v>
      </c>
      <c r="K21" s="8">
        <f t="shared" si="17"/>
        <v>0</v>
      </c>
      <c r="L21" s="42"/>
      <c r="M21" s="8"/>
      <c r="N21" s="8">
        <f t="shared" si="12"/>
        <v>0</v>
      </c>
      <c r="O21" s="8">
        <f t="shared" si="13"/>
        <v>0</v>
      </c>
      <c r="P21" s="8">
        <f t="shared" si="14"/>
        <v>0</v>
      </c>
    </row>
    <row r="22" spans="1:16" ht="75" x14ac:dyDescent="0.25">
      <c r="A22" s="7">
        <v>4</v>
      </c>
      <c r="B22" s="5" t="s">
        <v>46</v>
      </c>
      <c r="C22" s="7" t="s">
        <v>41</v>
      </c>
      <c r="D22" s="7">
        <v>15</v>
      </c>
      <c r="E22" s="8">
        <v>23273</v>
      </c>
      <c r="F22" s="8">
        <v>3581</v>
      </c>
      <c r="G22" s="42"/>
      <c r="H22" s="8">
        <v>3</v>
      </c>
      <c r="I22" s="8">
        <f t="shared" si="15"/>
        <v>69819</v>
      </c>
      <c r="J22" s="8">
        <f t="shared" si="16"/>
        <v>10743</v>
      </c>
      <c r="K22" s="8">
        <f t="shared" si="17"/>
        <v>80562</v>
      </c>
      <c r="L22" s="42"/>
      <c r="M22" s="8"/>
      <c r="N22" s="8">
        <f t="shared" si="12"/>
        <v>0</v>
      </c>
      <c r="O22" s="8">
        <f t="shared" si="13"/>
        <v>0</v>
      </c>
      <c r="P22" s="8">
        <f t="shared" si="14"/>
        <v>0</v>
      </c>
    </row>
    <row r="23" spans="1:16" ht="60" x14ac:dyDescent="0.25">
      <c r="A23" s="7">
        <v>5</v>
      </c>
      <c r="B23" s="5" t="s">
        <v>73</v>
      </c>
      <c r="C23" s="7" t="s">
        <v>41</v>
      </c>
      <c r="D23" s="7">
        <v>15</v>
      </c>
      <c r="E23" s="8">
        <v>14919</v>
      </c>
      <c r="F23" s="8">
        <v>3581</v>
      </c>
      <c r="G23" s="42"/>
      <c r="H23" s="8">
        <v>3</v>
      </c>
      <c r="I23" s="8">
        <f t="shared" si="15"/>
        <v>44757</v>
      </c>
      <c r="J23" s="8">
        <f t="shared" si="16"/>
        <v>10743</v>
      </c>
      <c r="K23" s="8">
        <f t="shared" si="17"/>
        <v>55500</v>
      </c>
      <c r="L23" s="42"/>
      <c r="M23" s="8"/>
      <c r="N23" s="8">
        <f t="shared" si="12"/>
        <v>0</v>
      </c>
      <c r="O23" s="8">
        <f t="shared" si="13"/>
        <v>0</v>
      </c>
      <c r="P23" s="8">
        <f t="shared" si="14"/>
        <v>0</v>
      </c>
    </row>
    <row r="24" spans="1:16" ht="45" x14ac:dyDescent="0.25">
      <c r="A24" s="7">
        <v>6</v>
      </c>
      <c r="B24" s="5" t="s">
        <v>9</v>
      </c>
      <c r="C24" s="7" t="s">
        <v>41</v>
      </c>
      <c r="D24" s="7">
        <v>5</v>
      </c>
      <c r="E24" s="8">
        <v>38192</v>
      </c>
      <c r="F24" s="8">
        <v>2387</v>
      </c>
      <c r="G24" s="42"/>
      <c r="H24" s="8">
        <v>1</v>
      </c>
      <c r="I24" s="8">
        <f t="shared" si="15"/>
        <v>38192</v>
      </c>
      <c r="J24" s="8">
        <f t="shared" si="16"/>
        <v>2387</v>
      </c>
      <c r="K24" s="8">
        <f t="shared" si="17"/>
        <v>40579</v>
      </c>
      <c r="L24" s="42"/>
      <c r="M24" s="8"/>
      <c r="N24" s="8">
        <f t="shared" si="12"/>
        <v>0</v>
      </c>
      <c r="O24" s="8">
        <f t="shared" si="13"/>
        <v>0</v>
      </c>
      <c r="P24" s="8">
        <f t="shared" si="14"/>
        <v>0</v>
      </c>
    </row>
    <row r="25" spans="1:16" ht="45" x14ac:dyDescent="0.25">
      <c r="A25" s="7">
        <v>7</v>
      </c>
      <c r="B25" s="5" t="s">
        <v>47</v>
      </c>
      <c r="C25" s="7" t="s">
        <v>41</v>
      </c>
      <c r="D25" s="7">
        <v>15</v>
      </c>
      <c r="E25" s="8">
        <v>7758</v>
      </c>
      <c r="F25" s="8">
        <v>1194</v>
      </c>
      <c r="G25" s="42"/>
      <c r="H25" s="8">
        <v>0</v>
      </c>
      <c r="I25" s="8">
        <f t="shared" si="15"/>
        <v>0</v>
      </c>
      <c r="J25" s="8">
        <f t="shared" si="16"/>
        <v>0</v>
      </c>
      <c r="K25" s="8">
        <f t="shared" si="17"/>
        <v>0</v>
      </c>
      <c r="L25" s="42"/>
      <c r="M25" s="8"/>
      <c r="N25" s="8">
        <f t="shared" si="12"/>
        <v>0</v>
      </c>
      <c r="O25" s="8">
        <f t="shared" si="13"/>
        <v>0</v>
      </c>
      <c r="P25" s="8">
        <f t="shared" si="14"/>
        <v>0</v>
      </c>
    </row>
    <row r="26" spans="1:16" ht="60" x14ac:dyDescent="0.25">
      <c r="A26" s="7">
        <v>8</v>
      </c>
      <c r="B26" s="5" t="s">
        <v>10</v>
      </c>
      <c r="C26" s="7" t="s">
        <v>41</v>
      </c>
      <c r="D26" s="7">
        <v>20</v>
      </c>
      <c r="E26" s="8">
        <v>5848</v>
      </c>
      <c r="F26" s="8">
        <v>1432</v>
      </c>
      <c r="G26" s="42"/>
      <c r="H26" s="8">
        <v>3</v>
      </c>
      <c r="I26" s="8">
        <f t="shared" si="15"/>
        <v>17544</v>
      </c>
      <c r="J26" s="8">
        <f t="shared" si="16"/>
        <v>4296</v>
      </c>
      <c r="K26" s="8">
        <f t="shared" si="17"/>
        <v>21840</v>
      </c>
      <c r="L26" s="42"/>
      <c r="M26" s="8"/>
      <c r="N26" s="8">
        <f t="shared" si="12"/>
        <v>0</v>
      </c>
      <c r="O26" s="8">
        <f t="shared" si="13"/>
        <v>0</v>
      </c>
      <c r="P26" s="8">
        <f t="shared" si="14"/>
        <v>0</v>
      </c>
    </row>
    <row r="27" spans="1:16" ht="30" x14ac:dyDescent="0.25">
      <c r="A27" s="7">
        <v>9</v>
      </c>
      <c r="B27" s="5" t="s">
        <v>11</v>
      </c>
      <c r="C27" s="7" t="s">
        <v>41</v>
      </c>
      <c r="D27" s="7">
        <v>15</v>
      </c>
      <c r="E27" s="8">
        <v>10145</v>
      </c>
      <c r="F27" s="8">
        <v>2029</v>
      </c>
      <c r="G27" s="42"/>
      <c r="H27" s="8">
        <v>0</v>
      </c>
      <c r="I27" s="8">
        <f t="shared" si="15"/>
        <v>0</v>
      </c>
      <c r="J27" s="8">
        <f t="shared" si="16"/>
        <v>0</v>
      </c>
      <c r="K27" s="8">
        <f t="shared" si="17"/>
        <v>0</v>
      </c>
      <c r="L27" s="42"/>
      <c r="M27" s="8"/>
      <c r="N27" s="8">
        <f t="shared" si="12"/>
        <v>0</v>
      </c>
      <c r="O27" s="8">
        <f t="shared" si="13"/>
        <v>0</v>
      </c>
      <c r="P27" s="8">
        <f t="shared" si="14"/>
        <v>0</v>
      </c>
    </row>
    <row r="28" spans="1:16" ht="60" x14ac:dyDescent="0.25">
      <c r="A28" s="7">
        <v>10</v>
      </c>
      <c r="B28" s="5" t="s">
        <v>48</v>
      </c>
      <c r="C28" s="7" t="s">
        <v>41</v>
      </c>
      <c r="D28" s="7">
        <v>5</v>
      </c>
      <c r="E28" s="8">
        <v>7161</v>
      </c>
      <c r="F28" s="8">
        <v>1432</v>
      </c>
      <c r="G28" s="42"/>
      <c r="H28" s="8">
        <v>1</v>
      </c>
      <c r="I28" s="8">
        <f t="shared" si="15"/>
        <v>7161</v>
      </c>
      <c r="J28" s="8">
        <f t="shared" si="16"/>
        <v>1432</v>
      </c>
      <c r="K28" s="8">
        <f t="shared" si="17"/>
        <v>8593</v>
      </c>
      <c r="L28" s="42"/>
      <c r="M28" s="8"/>
      <c r="N28" s="8">
        <f t="shared" si="12"/>
        <v>0</v>
      </c>
      <c r="O28" s="8">
        <f t="shared" si="13"/>
        <v>0</v>
      </c>
      <c r="P28" s="8">
        <f t="shared" si="14"/>
        <v>0</v>
      </c>
    </row>
    <row r="29" spans="1:16" ht="30" x14ac:dyDescent="0.25">
      <c r="A29" s="7">
        <v>11</v>
      </c>
      <c r="B29" s="5" t="s">
        <v>49</v>
      </c>
      <c r="C29" s="7" t="s">
        <v>41</v>
      </c>
      <c r="D29" s="7">
        <v>20</v>
      </c>
      <c r="E29" s="8">
        <v>2268</v>
      </c>
      <c r="F29" s="8">
        <v>835</v>
      </c>
      <c r="G29" s="42"/>
      <c r="H29" s="8"/>
      <c r="I29" s="8">
        <f t="shared" si="15"/>
        <v>0</v>
      </c>
      <c r="J29" s="8">
        <f t="shared" si="16"/>
        <v>0</v>
      </c>
      <c r="K29" s="8">
        <f t="shared" si="17"/>
        <v>0</v>
      </c>
      <c r="L29" s="42"/>
      <c r="M29" s="8"/>
      <c r="N29" s="8">
        <f t="shared" si="12"/>
        <v>0</v>
      </c>
      <c r="O29" s="8">
        <f t="shared" si="13"/>
        <v>0</v>
      </c>
      <c r="P29" s="8">
        <f t="shared" si="14"/>
        <v>0</v>
      </c>
    </row>
    <row r="30" spans="1:16" ht="30" x14ac:dyDescent="0.25">
      <c r="A30" s="7">
        <v>12</v>
      </c>
      <c r="B30" s="5" t="s">
        <v>50</v>
      </c>
      <c r="C30" s="7" t="s">
        <v>41</v>
      </c>
      <c r="D30" s="7">
        <v>20</v>
      </c>
      <c r="E30" s="8">
        <v>2268</v>
      </c>
      <c r="F30" s="8">
        <v>1074</v>
      </c>
      <c r="G30" s="42"/>
      <c r="H30" s="8"/>
      <c r="I30" s="8">
        <f t="shared" si="15"/>
        <v>0</v>
      </c>
      <c r="J30" s="8">
        <f t="shared" si="16"/>
        <v>0</v>
      </c>
      <c r="K30" s="8">
        <f t="shared" si="17"/>
        <v>0</v>
      </c>
      <c r="L30" s="42"/>
      <c r="M30" s="8"/>
      <c r="N30" s="8">
        <f t="shared" si="12"/>
        <v>0</v>
      </c>
      <c r="O30" s="8">
        <f t="shared" si="13"/>
        <v>0</v>
      </c>
      <c r="P30" s="8">
        <f t="shared" si="14"/>
        <v>0</v>
      </c>
    </row>
    <row r="31" spans="1:16" ht="30" x14ac:dyDescent="0.25">
      <c r="A31" s="7">
        <v>13</v>
      </c>
      <c r="B31" s="5" t="s">
        <v>51</v>
      </c>
      <c r="C31" s="7" t="s">
        <v>41</v>
      </c>
      <c r="D31" s="7">
        <v>10</v>
      </c>
      <c r="E31" s="8">
        <v>14919</v>
      </c>
      <c r="F31" s="8">
        <v>3581</v>
      </c>
      <c r="G31" s="42"/>
      <c r="H31" s="8"/>
      <c r="I31" s="8">
        <f t="shared" si="15"/>
        <v>0</v>
      </c>
      <c r="J31" s="8">
        <f t="shared" si="16"/>
        <v>0</v>
      </c>
      <c r="K31" s="8">
        <f t="shared" si="17"/>
        <v>0</v>
      </c>
      <c r="L31" s="42"/>
      <c r="M31" s="8"/>
      <c r="N31" s="8">
        <f t="shared" si="12"/>
        <v>0</v>
      </c>
      <c r="O31" s="8">
        <f t="shared" si="13"/>
        <v>0</v>
      </c>
      <c r="P31" s="8">
        <f t="shared" si="14"/>
        <v>0</v>
      </c>
    </row>
    <row r="32" spans="1:16" ht="30" x14ac:dyDescent="0.25">
      <c r="A32" s="7">
        <v>14</v>
      </c>
      <c r="B32" s="5" t="s">
        <v>52</v>
      </c>
      <c r="C32" s="7" t="s">
        <v>41</v>
      </c>
      <c r="D32" s="7">
        <v>20</v>
      </c>
      <c r="E32" s="8">
        <v>1671</v>
      </c>
      <c r="F32" s="8">
        <v>716</v>
      </c>
      <c r="G32" s="42"/>
      <c r="H32" s="8"/>
      <c r="I32" s="8">
        <f t="shared" si="15"/>
        <v>0</v>
      </c>
      <c r="J32" s="8">
        <f t="shared" si="16"/>
        <v>0</v>
      </c>
      <c r="K32" s="8">
        <f t="shared" si="17"/>
        <v>0</v>
      </c>
      <c r="L32" s="42"/>
      <c r="M32" s="8"/>
      <c r="N32" s="8">
        <f t="shared" si="12"/>
        <v>0</v>
      </c>
      <c r="O32" s="8">
        <f t="shared" si="13"/>
        <v>0</v>
      </c>
      <c r="P32" s="8">
        <f t="shared" si="14"/>
        <v>0</v>
      </c>
    </row>
    <row r="33" spans="1:16" ht="60" x14ac:dyDescent="0.25">
      <c r="A33" s="7">
        <v>15</v>
      </c>
      <c r="B33" s="5" t="s">
        <v>12</v>
      </c>
      <c r="C33" s="7" t="s">
        <v>41</v>
      </c>
      <c r="D33" s="7">
        <v>55</v>
      </c>
      <c r="E33" s="8">
        <v>1731</v>
      </c>
      <c r="F33" s="8">
        <v>239</v>
      </c>
      <c r="G33" s="42"/>
      <c r="H33" s="8">
        <v>7</v>
      </c>
      <c r="I33" s="8">
        <f t="shared" si="15"/>
        <v>12117</v>
      </c>
      <c r="J33" s="8">
        <f t="shared" si="16"/>
        <v>1673</v>
      </c>
      <c r="K33" s="8">
        <f t="shared" si="17"/>
        <v>13790</v>
      </c>
      <c r="L33" s="42"/>
      <c r="M33" s="8"/>
      <c r="N33" s="8">
        <f t="shared" si="12"/>
        <v>0</v>
      </c>
      <c r="O33" s="8">
        <f t="shared" si="13"/>
        <v>0</v>
      </c>
      <c r="P33" s="8">
        <f t="shared" si="14"/>
        <v>0</v>
      </c>
    </row>
    <row r="34" spans="1:16" ht="30" x14ac:dyDescent="0.25">
      <c r="A34" s="7">
        <v>16</v>
      </c>
      <c r="B34" s="6" t="s">
        <v>13</v>
      </c>
      <c r="C34" s="7"/>
      <c r="D34" s="7"/>
      <c r="E34" s="4"/>
      <c r="F34" s="4"/>
      <c r="G34" s="47"/>
      <c r="H34" s="4"/>
      <c r="I34" s="4"/>
      <c r="J34" s="4"/>
      <c r="K34" s="4"/>
      <c r="L34" s="47"/>
      <c r="M34" s="4"/>
      <c r="N34" s="4"/>
      <c r="O34" s="4"/>
      <c r="P34" s="4"/>
    </row>
    <row r="35" spans="1:16" ht="330" x14ac:dyDescent="0.25">
      <c r="A35" s="7" t="s">
        <v>61</v>
      </c>
      <c r="B35" s="5" t="s">
        <v>74</v>
      </c>
      <c r="C35" s="7"/>
      <c r="D35" s="7"/>
      <c r="E35" s="4"/>
      <c r="F35" s="4"/>
      <c r="G35" s="47"/>
      <c r="H35" s="4"/>
      <c r="I35" s="4"/>
      <c r="J35" s="4"/>
      <c r="K35" s="4"/>
      <c r="L35" s="47"/>
      <c r="M35" s="4"/>
      <c r="N35" s="4"/>
      <c r="O35" s="4"/>
      <c r="P35" s="4"/>
    </row>
    <row r="36" spans="1:16" x14ac:dyDescent="0.25">
      <c r="A36" s="7" t="s">
        <v>62</v>
      </c>
      <c r="B36" s="5" t="s">
        <v>15</v>
      </c>
      <c r="C36" s="7" t="s">
        <v>42</v>
      </c>
      <c r="D36" s="7">
        <v>80</v>
      </c>
      <c r="E36" s="8">
        <v>406</v>
      </c>
      <c r="F36" s="8">
        <v>107</v>
      </c>
      <c r="G36" s="42"/>
      <c r="H36" s="8">
        <v>75</v>
      </c>
      <c r="I36" s="8">
        <f t="shared" ref="I36:I41" si="18">H36*E36</f>
        <v>30450</v>
      </c>
      <c r="J36" s="8">
        <f t="shared" ref="J36:J41" si="19">H36*F36</f>
        <v>8025</v>
      </c>
      <c r="K36" s="8">
        <f t="shared" ref="K36:K41" si="20">J36+I36</f>
        <v>38475</v>
      </c>
      <c r="L36" s="42"/>
      <c r="M36" s="8"/>
      <c r="N36" s="8">
        <f t="shared" ref="N36:N41" si="21">M36*E36</f>
        <v>0</v>
      </c>
      <c r="O36" s="8">
        <f t="shared" ref="O36:O41" si="22">M36*F36</f>
        <v>0</v>
      </c>
      <c r="P36" s="8">
        <f t="shared" ref="P36:P41" si="23">O36+N36</f>
        <v>0</v>
      </c>
    </row>
    <row r="37" spans="1:16" x14ac:dyDescent="0.25">
      <c r="A37" s="7" t="s">
        <v>63</v>
      </c>
      <c r="B37" s="5" t="s">
        <v>14</v>
      </c>
      <c r="C37" s="7" t="s">
        <v>42</v>
      </c>
      <c r="D37" s="7">
        <v>80</v>
      </c>
      <c r="E37" s="8">
        <v>334</v>
      </c>
      <c r="F37" s="8">
        <v>107</v>
      </c>
      <c r="G37" s="42"/>
      <c r="H37" s="8">
        <v>96</v>
      </c>
      <c r="I37" s="8">
        <f t="shared" si="18"/>
        <v>32064</v>
      </c>
      <c r="J37" s="8">
        <f t="shared" si="19"/>
        <v>10272</v>
      </c>
      <c r="K37" s="8">
        <f t="shared" si="20"/>
        <v>42336</v>
      </c>
      <c r="L37" s="42"/>
      <c r="M37" s="8"/>
      <c r="N37" s="8">
        <f t="shared" si="21"/>
        <v>0</v>
      </c>
      <c r="O37" s="8">
        <f t="shared" si="22"/>
        <v>0</v>
      </c>
      <c r="P37" s="8">
        <f t="shared" si="23"/>
        <v>0</v>
      </c>
    </row>
    <row r="38" spans="1:16" x14ac:dyDescent="0.25">
      <c r="A38" s="7" t="s">
        <v>65</v>
      </c>
      <c r="B38" s="5" t="s">
        <v>16</v>
      </c>
      <c r="C38" s="7" t="s">
        <v>42</v>
      </c>
      <c r="D38" s="7">
        <v>20</v>
      </c>
      <c r="E38" s="8">
        <v>310</v>
      </c>
      <c r="F38" s="8">
        <v>107</v>
      </c>
      <c r="G38" s="42"/>
      <c r="H38" s="8">
        <v>247</v>
      </c>
      <c r="I38" s="8">
        <f t="shared" si="18"/>
        <v>76570</v>
      </c>
      <c r="J38" s="8">
        <f t="shared" si="19"/>
        <v>26429</v>
      </c>
      <c r="K38" s="8">
        <f t="shared" si="20"/>
        <v>102999</v>
      </c>
      <c r="L38" s="42"/>
      <c r="M38" s="8"/>
      <c r="N38" s="8">
        <f t="shared" si="21"/>
        <v>0</v>
      </c>
      <c r="O38" s="8">
        <f t="shared" si="22"/>
        <v>0</v>
      </c>
      <c r="P38" s="8">
        <f t="shared" si="23"/>
        <v>0</v>
      </c>
    </row>
    <row r="39" spans="1:16" x14ac:dyDescent="0.25">
      <c r="A39" s="7" t="s">
        <v>66</v>
      </c>
      <c r="B39" s="5" t="s">
        <v>17</v>
      </c>
      <c r="C39" s="7" t="s">
        <v>42</v>
      </c>
      <c r="D39" s="7">
        <v>40</v>
      </c>
      <c r="E39" s="8">
        <v>286</v>
      </c>
      <c r="F39" s="8">
        <v>107</v>
      </c>
      <c r="G39" s="42"/>
      <c r="H39" s="8">
        <v>56</v>
      </c>
      <c r="I39" s="8">
        <f t="shared" si="18"/>
        <v>16016</v>
      </c>
      <c r="J39" s="8">
        <f t="shared" si="19"/>
        <v>5992</v>
      </c>
      <c r="K39" s="8">
        <f t="shared" si="20"/>
        <v>22008</v>
      </c>
      <c r="L39" s="42"/>
      <c r="M39" s="8"/>
      <c r="N39" s="8">
        <f t="shared" si="21"/>
        <v>0</v>
      </c>
      <c r="O39" s="8">
        <f t="shared" si="22"/>
        <v>0</v>
      </c>
      <c r="P39" s="8">
        <f t="shared" si="23"/>
        <v>0</v>
      </c>
    </row>
    <row r="40" spans="1:16" x14ac:dyDescent="0.25">
      <c r="A40" s="7" t="s">
        <v>67</v>
      </c>
      <c r="B40" s="5" t="s">
        <v>18</v>
      </c>
      <c r="C40" s="7" t="s">
        <v>42</v>
      </c>
      <c r="D40" s="7">
        <v>40</v>
      </c>
      <c r="E40" s="8">
        <v>251</v>
      </c>
      <c r="F40" s="8">
        <v>107</v>
      </c>
      <c r="G40" s="42"/>
      <c r="H40" s="8">
        <v>100</v>
      </c>
      <c r="I40" s="8">
        <f t="shared" si="18"/>
        <v>25100</v>
      </c>
      <c r="J40" s="8">
        <f t="shared" si="19"/>
        <v>10700</v>
      </c>
      <c r="K40" s="8">
        <f t="shared" si="20"/>
        <v>35800</v>
      </c>
      <c r="L40" s="42"/>
      <c r="M40" s="8"/>
      <c r="N40" s="8">
        <f t="shared" si="21"/>
        <v>0</v>
      </c>
      <c r="O40" s="8">
        <f t="shared" si="22"/>
        <v>0</v>
      </c>
      <c r="P40" s="8">
        <f t="shared" si="23"/>
        <v>0</v>
      </c>
    </row>
    <row r="41" spans="1:16" x14ac:dyDescent="0.25">
      <c r="A41" s="7" t="s">
        <v>68</v>
      </c>
      <c r="B41" s="5" t="s">
        <v>19</v>
      </c>
      <c r="C41" s="7" t="s">
        <v>42</v>
      </c>
      <c r="D41" s="7">
        <v>375</v>
      </c>
      <c r="E41" s="8">
        <v>203</v>
      </c>
      <c r="F41" s="8">
        <v>107</v>
      </c>
      <c r="G41" s="42"/>
      <c r="H41" s="8">
        <v>509</v>
      </c>
      <c r="I41" s="8">
        <f t="shared" si="18"/>
        <v>103327</v>
      </c>
      <c r="J41" s="8">
        <f t="shared" si="19"/>
        <v>54463</v>
      </c>
      <c r="K41" s="8">
        <f t="shared" si="20"/>
        <v>157790</v>
      </c>
      <c r="L41" s="42"/>
      <c r="M41" s="8"/>
      <c r="N41" s="8">
        <f t="shared" si="21"/>
        <v>0</v>
      </c>
      <c r="O41" s="8">
        <f t="shared" si="22"/>
        <v>0</v>
      </c>
      <c r="P41" s="8">
        <f t="shared" si="23"/>
        <v>0</v>
      </c>
    </row>
    <row r="42" spans="1:16" x14ac:dyDescent="0.25">
      <c r="A42" s="7"/>
      <c r="B42" s="6" t="s">
        <v>20</v>
      </c>
      <c r="C42" s="7"/>
      <c r="D42" s="7"/>
      <c r="E42" s="4"/>
      <c r="F42" s="4"/>
      <c r="G42" s="47"/>
      <c r="H42" s="4"/>
      <c r="I42" s="4"/>
      <c r="J42" s="4"/>
      <c r="K42" s="4"/>
      <c r="L42" s="47"/>
      <c r="M42" s="4"/>
      <c r="N42" s="4"/>
      <c r="O42" s="4"/>
      <c r="P42" s="4"/>
    </row>
    <row r="43" spans="1:16" x14ac:dyDescent="0.25">
      <c r="A43" s="7" t="s">
        <v>62</v>
      </c>
      <c r="B43" s="5" t="s">
        <v>15</v>
      </c>
      <c r="C43" s="7" t="s">
        <v>41</v>
      </c>
      <c r="D43" s="7">
        <v>3</v>
      </c>
      <c r="E43" s="8">
        <v>20290</v>
      </c>
      <c r="F43" s="8">
        <v>1790</v>
      </c>
      <c r="G43" s="42"/>
      <c r="H43" s="8">
        <v>1</v>
      </c>
      <c r="I43" s="8">
        <f t="shared" ref="I43:I45" si="24">H43*E43</f>
        <v>20290</v>
      </c>
      <c r="J43" s="8">
        <f t="shared" ref="J43:J45" si="25">H43*F43</f>
        <v>1790</v>
      </c>
      <c r="K43" s="8">
        <f t="shared" ref="K43:K45" si="26">J43+I43</f>
        <v>22080</v>
      </c>
      <c r="L43" s="42"/>
      <c r="M43" s="8"/>
      <c r="N43" s="8">
        <f>M43*E43</f>
        <v>0</v>
      </c>
      <c r="O43" s="8">
        <f>M43*F43</f>
        <v>0</v>
      </c>
      <c r="P43" s="8">
        <f>O43+N43</f>
        <v>0</v>
      </c>
    </row>
    <row r="44" spans="1:16" x14ac:dyDescent="0.25">
      <c r="A44" s="7" t="s">
        <v>63</v>
      </c>
      <c r="B44" s="5" t="s">
        <v>14</v>
      </c>
      <c r="C44" s="7" t="s">
        <v>41</v>
      </c>
      <c r="D44" s="7">
        <v>4</v>
      </c>
      <c r="E44" s="8">
        <v>15516</v>
      </c>
      <c r="F44" s="8">
        <v>1790</v>
      </c>
      <c r="G44" s="42"/>
      <c r="H44" s="8">
        <v>5</v>
      </c>
      <c r="I44" s="8">
        <f t="shared" si="24"/>
        <v>77580</v>
      </c>
      <c r="J44" s="8">
        <f t="shared" si="25"/>
        <v>8950</v>
      </c>
      <c r="K44" s="8">
        <f t="shared" si="26"/>
        <v>86530</v>
      </c>
      <c r="L44" s="42"/>
      <c r="M44" s="8"/>
      <c r="N44" s="8">
        <f>M44*E44</f>
        <v>0</v>
      </c>
      <c r="O44" s="8">
        <f>M44*F44</f>
        <v>0</v>
      </c>
      <c r="P44" s="8">
        <f>O44+N44</f>
        <v>0</v>
      </c>
    </row>
    <row r="45" spans="1:16" x14ac:dyDescent="0.25">
      <c r="A45" s="7" t="s">
        <v>65</v>
      </c>
      <c r="B45" s="5" t="s">
        <v>16</v>
      </c>
      <c r="C45" s="7" t="s">
        <v>41</v>
      </c>
      <c r="D45" s="7">
        <v>5</v>
      </c>
      <c r="E45" s="8">
        <v>8951</v>
      </c>
      <c r="F45" s="8">
        <v>2387</v>
      </c>
      <c r="G45" s="42"/>
      <c r="H45" s="8">
        <v>5</v>
      </c>
      <c r="I45" s="8">
        <f t="shared" si="24"/>
        <v>44755</v>
      </c>
      <c r="J45" s="8">
        <f t="shared" si="25"/>
        <v>11935</v>
      </c>
      <c r="K45" s="8">
        <f t="shared" si="26"/>
        <v>56690</v>
      </c>
      <c r="L45" s="42"/>
      <c r="M45" s="8"/>
      <c r="N45" s="8">
        <f>M45*E45</f>
        <v>0</v>
      </c>
      <c r="O45" s="8">
        <f>M45*F45</f>
        <v>0</v>
      </c>
      <c r="P45" s="8">
        <f>O45+N45</f>
        <v>0</v>
      </c>
    </row>
    <row r="46" spans="1:16" x14ac:dyDescent="0.25">
      <c r="A46" s="7"/>
      <c r="B46" s="6" t="s">
        <v>21</v>
      </c>
      <c r="C46" s="7"/>
      <c r="D46" s="7"/>
      <c r="E46" s="4"/>
      <c r="F46" s="4"/>
      <c r="G46" s="47"/>
      <c r="H46" s="4"/>
      <c r="I46" s="4"/>
      <c r="J46" s="4"/>
      <c r="K46" s="4"/>
      <c r="L46" s="47"/>
      <c r="M46" s="4"/>
      <c r="N46" s="4"/>
      <c r="O46" s="4"/>
      <c r="P46" s="4"/>
    </row>
    <row r="47" spans="1:16" x14ac:dyDescent="0.25">
      <c r="A47" s="7" t="s">
        <v>62</v>
      </c>
      <c r="B47" s="5" t="s">
        <v>14</v>
      </c>
      <c r="C47" s="7" t="s">
        <v>41</v>
      </c>
      <c r="D47" s="7">
        <v>2</v>
      </c>
      <c r="E47" s="8">
        <v>12478</v>
      </c>
      <c r="F47" s="8">
        <v>2170</v>
      </c>
      <c r="G47" s="42"/>
      <c r="H47" s="8">
        <v>2</v>
      </c>
      <c r="I47" s="8">
        <f>H47*E47</f>
        <v>24956</v>
      </c>
      <c r="J47" s="8">
        <f>H47*F47</f>
        <v>4340</v>
      </c>
      <c r="K47" s="8">
        <f>J47+I47</f>
        <v>29296</v>
      </c>
      <c r="L47" s="42"/>
      <c r="M47" s="8"/>
      <c r="N47" s="8">
        <f>M47*E47</f>
        <v>0</v>
      </c>
      <c r="O47" s="8">
        <f>M47*F47</f>
        <v>0</v>
      </c>
      <c r="P47" s="8">
        <f>O47+N47</f>
        <v>0</v>
      </c>
    </row>
    <row r="48" spans="1:16" x14ac:dyDescent="0.25">
      <c r="A48" s="7"/>
      <c r="B48" s="6" t="s">
        <v>22</v>
      </c>
      <c r="C48" s="7"/>
      <c r="D48" s="7"/>
      <c r="E48" s="4"/>
      <c r="F48" s="4"/>
      <c r="G48" s="47"/>
      <c r="H48" s="4"/>
      <c r="I48" s="4"/>
      <c r="J48" s="4"/>
      <c r="K48" s="4"/>
      <c r="L48" s="47"/>
      <c r="M48" s="4"/>
      <c r="N48" s="4"/>
      <c r="O48" s="4"/>
      <c r="P48" s="4"/>
    </row>
    <row r="49" spans="1:16" x14ac:dyDescent="0.25">
      <c r="A49" s="7" t="s">
        <v>62</v>
      </c>
      <c r="B49" s="5" t="s">
        <v>14</v>
      </c>
      <c r="C49" s="7" t="s">
        <v>41</v>
      </c>
      <c r="D49" s="7">
        <v>1</v>
      </c>
      <c r="E49" s="8">
        <v>18445</v>
      </c>
      <c r="F49" s="8">
        <v>2170</v>
      </c>
      <c r="G49" s="42"/>
      <c r="H49" s="8">
        <v>0</v>
      </c>
      <c r="I49" s="8">
        <f>H49*E49</f>
        <v>0</v>
      </c>
      <c r="J49" s="8">
        <f>H49*F49</f>
        <v>0</v>
      </c>
      <c r="K49" s="8">
        <f>J49+I49</f>
        <v>0</v>
      </c>
      <c r="L49" s="42"/>
      <c r="M49" s="8"/>
      <c r="N49" s="8">
        <f>M49*E49</f>
        <v>0</v>
      </c>
      <c r="O49" s="8">
        <f>M49*F49</f>
        <v>0</v>
      </c>
      <c r="P49" s="8">
        <f>O49+N49</f>
        <v>0</v>
      </c>
    </row>
    <row r="50" spans="1:16" x14ac:dyDescent="0.25">
      <c r="A50" s="7"/>
      <c r="B50" s="6" t="s">
        <v>23</v>
      </c>
      <c r="C50" s="7"/>
      <c r="D50" s="7"/>
      <c r="E50" s="4"/>
      <c r="F50" s="4"/>
      <c r="G50" s="47"/>
      <c r="H50" s="4"/>
      <c r="I50" s="4"/>
      <c r="J50" s="4"/>
      <c r="K50" s="4"/>
      <c r="L50" s="47"/>
      <c r="M50" s="4"/>
      <c r="N50" s="4"/>
      <c r="O50" s="4"/>
      <c r="P50" s="4"/>
    </row>
    <row r="51" spans="1:16" x14ac:dyDescent="0.25">
      <c r="A51" s="7" t="s">
        <v>62</v>
      </c>
      <c r="B51" s="5" t="s">
        <v>14</v>
      </c>
      <c r="C51" s="7" t="s">
        <v>41</v>
      </c>
      <c r="D51" s="7">
        <v>1</v>
      </c>
      <c r="E51" s="8">
        <v>9765</v>
      </c>
      <c r="F51" s="8">
        <v>2170</v>
      </c>
      <c r="G51" s="42"/>
      <c r="H51" s="8">
        <v>4</v>
      </c>
      <c r="I51" s="8">
        <f>H51*E51</f>
        <v>39060</v>
      </c>
      <c r="J51" s="8">
        <f>H51*F51</f>
        <v>8680</v>
      </c>
      <c r="K51" s="8">
        <f>J51+I51</f>
        <v>47740</v>
      </c>
      <c r="L51" s="42"/>
      <c r="M51" s="8"/>
      <c r="N51" s="8">
        <f>M51*E51</f>
        <v>0</v>
      </c>
      <c r="O51" s="8">
        <f>M51*F51</f>
        <v>0</v>
      </c>
      <c r="P51" s="8">
        <f>O51+N51</f>
        <v>0</v>
      </c>
    </row>
    <row r="52" spans="1:16" ht="30" x14ac:dyDescent="0.25">
      <c r="A52" s="7">
        <v>17</v>
      </c>
      <c r="B52" s="6" t="s">
        <v>24</v>
      </c>
      <c r="C52" s="7"/>
      <c r="D52" s="7"/>
      <c r="E52" s="4"/>
      <c r="F52" s="4"/>
      <c r="G52" s="47"/>
      <c r="H52" s="4"/>
      <c r="I52" s="4"/>
      <c r="J52" s="4"/>
      <c r="K52" s="4"/>
      <c r="L52" s="47"/>
      <c r="M52" s="4"/>
      <c r="N52" s="4"/>
      <c r="O52" s="4"/>
      <c r="P52" s="4"/>
    </row>
    <row r="53" spans="1:16" ht="270" x14ac:dyDescent="0.25">
      <c r="A53" s="7"/>
      <c r="B53" s="5" t="s">
        <v>75</v>
      </c>
      <c r="C53" s="7"/>
      <c r="D53" s="7"/>
      <c r="E53" s="4"/>
      <c r="F53" s="4"/>
      <c r="G53" s="47"/>
      <c r="H53" s="4"/>
      <c r="I53" s="4"/>
      <c r="J53" s="4"/>
      <c r="K53" s="4"/>
      <c r="L53" s="47"/>
      <c r="M53" s="4"/>
      <c r="N53" s="4"/>
      <c r="O53" s="4"/>
      <c r="P53" s="4"/>
    </row>
    <row r="54" spans="1:16" x14ac:dyDescent="0.25">
      <c r="A54" s="7" t="s">
        <v>62</v>
      </c>
      <c r="B54" s="5" t="s">
        <v>1</v>
      </c>
      <c r="C54" s="7" t="s">
        <v>42</v>
      </c>
      <c r="D54" s="7">
        <v>20</v>
      </c>
      <c r="E54" s="8">
        <v>1085</v>
      </c>
      <c r="F54" s="8">
        <v>217</v>
      </c>
      <c r="G54" s="42"/>
      <c r="H54" s="8">
        <v>41</v>
      </c>
      <c r="I54" s="8">
        <f t="shared" ref="I54:I59" si="27">H54*E54</f>
        <v>44485</v>
      </c>
      <c r="J54" s="8">
        <f t="shared" ref="J54:J59" si="28">H54*F54</f>
        <v>8897</v>
      </c>
      <c r="K54" s="8">
        <f t="shared" ref="K54:K59" si="29">J54+I54</f>
        <v>53382</v>
      </c>
      <c r="L54" s="42"/>
      <c r="M54" s="8"/>
      <c r="N54" s="8">
        <f t="shared" ref="N54:N59" si="30">M54*E54</f>
        <v>0</v>
      </c>
      <c r="O54" s="8">
        <f t="shared" ref="O54:O59" si="31">M54*F54</f>
        <v>0</v>
      </c>
      <c r="P54" s="8">
        <f t="shared" ref="P54:P59" si="32">O54+N54</f>
        <v>0</v>
      </c>
    </row>
    <row r="55" spans="1:16" x14ac:dyDescent="0.25">
      <c r="A55" s="7" t="s">
        <v>63</v>
      </c>
      <c r="B55" s="5" t="s">
        <v>2</v>
      </c>
      <c r="C55" s="7" t="s">
        <v>42</v>
      </c>
      <c r="D55" s="7">
        <v>170</v>
      </c>
      <c r="E55" s="8">
        <v>857</v>
      </c>
      <c r="F55" s="8">
        <v>109</v>
      </c>
      <c r="G55" s="42"/>
      <c r="H55" s="8">
        <v>211</v>
      </c>
      <c r="I55" s="8">
        <f t="shared" si="27"/>
        <v>180827</v>
      </c>
      <c r="J55" s="8">
        <f t="shared" si="28"/>
        <v>22999</v>
      </c>
      <c r="K55" s="8">
        <f t="shared" si="29"/>
        <v>203826</v>
      </c>
      <c r="L55" s="42"/>
      <c r="M55" s="8"/>
      <c r="N55" s="8">
        <f t="shared" si="30"/>
        <v>0</v>
      </c>
      <c r="O55" s="8">
        <f t="shared" si="31"/>
        <v>0</v>
      </c>
      <c r="P55" s="8">
        <f t="shared" si="32"/>
        <v>0</v>
      </c>
    </row>
    <row r="56" spans="1:16" x14ac:dyDescent="0.25">
      <c r="A56" s="7" t="s">
        <v>65</v>
      </c>
      <c r="B56" s="5" t="s">
        <v>15</v>
      </c>
      <c r="C56" s="7" t="s">
        <v>42</v>
      </c>
      <c r="D56" s="7">
        <v>160</v>
      </c>
      <c r="E56" s="8">
        <v>749</v>
      </c>
      <c r="F56" s="8">
        <v>109</v>
      </c>
      <c r="G56" s="42"/>
      <c r="H56" s="8">
        <v>443</v>
      </c>
      <c r="I56" s="8">
        <f t="shared" si="27"/>
        <v>331807</v>
      </c>
      <c r="J56" s="8">
        <f t="shared" si="28"/>
        <v>48287</v>
      </c>
      <c r="K56" s="8">
        <f t="shared" si="29"/>
        <v>380094</v>
      </c>
      <c r="L56" s="42"/>
      <c r="M56" s="8"/>
      <c r="N56" s="8">
        <f t="shared" si="30"/>
        <v>0</v>
      </c>
      <c r="O56" s="8">
        <f t="shared" si="31"/>
        <v>0</v>
      </c>
      <c r="P56" s="8">
        <f t="shared" si="32"/>
        <v>0</v>
      </c>
    </row>
    <row r="57" spans="1:16" x14ac:dyDescent="0.25">
      <c r="A57" s="7" t="s">
        <v>66</v>
      </c>
      <c r="B57" s="5" t="s">
        <v>14</v>
      </c>
      <c r="C57" s="7" t="s">
        <v>42</v>
      </c>
      <c r="D57" s="7">
        <v>215</v>
      </c>
      <c r="E57" s="8">
        <v>369</v>
      </c>
      <c r="F57" s="8">
        <v>109</v>
      </c>
      <c r="G57" s="42"/>
      <c r="H57" s="8">
        <v>318</v>
      </c>
      <c r="I57" s="8">
        <f t="shared" si="27"/>
        <v>117342</v>
      </c>
      <c r="J57" s="8">
        <f t="shared" si="28"/>
        <v>34662</v>
      </c>
      <c r="K57" s="8">
        <f t="shared" si="29"/>
        <v>152004</v>
      </c>
      <c r="L57" s="42"/>
      <c r="M57" s="8"/>
      <c r="N57" s="8">
        <f t="shared" si="30"/>
        <v>0</v>
      </c>
      <c r="O57" s="8">
        <f t="shared" si="31"/>
        <v>0</v>
      </c>
      <c r="P57" s="8">
        <f t="shared" si="32"/>
        <v>0</v>
      </c>
    </row>
    <row r="58" spans="1:16" x14ac:dyDescent="0.25">
      <c r="A58" s="7" t="s">
        <v>67</v>
      </c>
      <c r="B58" s="5" t="s">
        <v>16</v>
      </c>
      <c r="C58" s="7" t="s">
        <v>42</v>
      </c>
      <c r="D58" s="7">
        <v>135</v>
      </c>
      <c r="E58" s="8">
        <v>326</v>
      </c>
      <c r="F58" s="8">
        <v>109</v>
      </c>
      <c r="G58" s="42"/>
      <c r="H58" s="8">
        <v>0</v>
      </c>
      <c r="I58" s="8">
        <f t="shared" si="27"/>
        <v>0</v>
      </c>
      <c r="J58" s="8">
        <f t="shared" si="28"/>
        <v>0</v>
      </c>
      <c r="K58" s="8">
        <f t="shared" si="29"/>
        <v>0</v>
      </c>
      <c r="L58" s="42"/>
      <c r="M58" s="8"/>
      <c r="N58" s="8">
        <f t="shared" si="30"/>
        <v>0</v>
      </c>
      <c r="O58" s="8">
        <f t="shared" si="31"/>
        <v>0</v>
      </c>
      <c r="P58" s="8">
        <f t="shared" si="32"/>
        <v>0</v>
      </c>
    </row>
    <row r="59" spans="1:16" ht="60" x14ac:dyDescent="0.25">
      <c r="A59" s="7">
        <v>18</v>
      </c>
      <c r="B59" s="5" t="s">
        <v>76</v>
      </c>
      <c r="C59" s="7" t="s">
        <v>41</v>
      </c>
      <c r="D59" s="7">
        <v>3</v>
      </c>
      <c r="E59" s="8">
        <v>2713</v>
      </c>
      <c r="F59" s="8">
        <v>543</v>
      </c>
      <c r="G59" s="42"/>
      <c r="H59" s="8">
        <v>4</v>
      </c>
      <c r="I59" s="8">
        <f t="shared" si="27"/>
        <v>10852</v>
      </c>
      <c r="J59" s="8">
        <f t="shared" si="28"/>
        <v>2172</v>
      </c>
      <c r="K59" s="8">
        <f t="shared" si="29"/>
        <v>13024</v>
      </c>
      <c r="L59" s="42"/>
      <c r="M59" s="8"/>
      <c r="N59" s="8">
        <f t="shared" si="30"/>
        <v>0</v>
      </c>
      <c r="O59" s="8">
        <f t="shared" si="31"/>
        <v>0</v>
      </c>
      <c r="P59" s="8">
        <f t="shared" si="32"/>
        <v>0</v>
      </c>
    </row>
    <row r="60" spans="1:16" x14ac:dyDescent="0.25">
      <c r="A60" s="7">
        <v>19</v>
      </c>
      <c r="B60" s="4" t="s">
        <v>27</v>
      </c>
      <c r="C60" s="7"/>
      <c r="D60" s="7"/>
      <c r="E60" s="4"/>
      <c r="F60" s="4"/>
      <c r="G60" s="47"/>
      <c r="H60" s="4"/>
      <c r="I60" s="4"/>
      <c r="J60" s="4"/>
      <c r="K60" s="4"/>
      <c r="L60" s="47"/>
      <c r="M60" s="4"/>
      <c r="N60" s="4"/>
      <c r="O60" s="4"/>
      <c r="P60" s="4"/>
    </row>
    <row r="61" spans="1:16" x14ac:dyDescent="0.25">
      <c r="A61" s="7" t="s">
        <v>62</v>
      </c>
      <c r="B61" s="5" t="s">
        <v>77</v>
      </c>
      <c r="C61" s="7" t="s">
        <v>41</v>
      </c>
      <c r="D61" s="7">
        <v>8</v>
      </c>
      <c r="E61" s="8">
        <v>3255</v>
      </c>
      <c r="F61" s="8">
        <v>1085</v>
      </c>
      <c r="G61" s="42"/>
      <c r="H61" s="8">
        <v>0</v>
      </c>
      <c r="I61" s="8">
        <f t="shared" ref="I61:I63" si="33">H61*E61</f>
        <v>0</v>
      </c>
      <c r="J61" s="8">
        <f t="shared" ref="J61:J63" si="34">H61*F61</f>
        <v>0</v>
      </c>
      <c r="K61" s="8">
        <f t="shared" ref="K61:K63" si="35">J61+I61</f>
        <v>0</v>
      </c>
      <c r="L61" s="42"/>
      <c r="M61" s="8"/>
      <c r="N61" s="8">
        <f>M61*E61</f>
        <v>0</v>
      </c>
      <c r="O61" s="8">
        <f>M61*F61</f>
        <v>0</v>
      </c>
      <c r="P61" s="8">
        <f>O61+N61</f>
        <v>0</v>
      </c>
    </row>
    <row r="62" spans="1:16" x14ac:dyDescent="0.25">
      <c r="A62" s="7" t="s">
        <v>63</v>
      </c>
      <c r="B62" s="5" t="s">
        <v>15</v>
      </c>
      <c r="C62" s="7" t="s">
        <v>41</v>
      </c>
      <c r="D62" s="7">
        <v>35</v>
      </c>
      <c r="E62" s="8">
        <v>3798</v>
      </c>
      <c r="F62" s="8">
        <v>1085</v>
      </c>
      <c r="G62" s="42"/>
      <c r="H62" s="8">
        <v>30</v>
      </c>
      <c r="I62" s="8">
        <f t="shared" si="33"/>
        <v>113940</v>
      </c>
      <c r="J62" s="8">
        <f t="shared" si="34"/>
        <v>32550</v>
      </c>
      <c r="K62" s="8">
        <f t="shared" si="35"/>
        <v>146490</v>
      </c>
      <c r="L62" s="42"/>
      <c r="M62" s="8"/>
      <c r="N62" s="8">
        <f>M62*E62</f>
        <v>0</v>
      </c>
      <c r="O62" s="8">
        <f>M62*F62</f>
        <v>0</v>
      </c>
      <c r="P62" s="8">
        <f>O62+N62</f>
        <v>0</v>
      </c>
    </row>
    <row r="63" spans="1:16" x14ac:dyDescent="0.25">
      <c r="A63" s="7" t="s">
        <v>65</v>
      </c>
      <c r="B63" s="5" t="s">
        <v>28</v>
      </c>
      <c r="C63" s="7" t="s">
        <v>41</v>
      </c>
      <c r="D63" s="7">
        <v>2</v>
      </c>
      <c r="E63" s="8">
        <v>4340</v>
      </c>
      <c r="F63" s="8">
        <v>1085</v>
      </c>
      <c r="G63" s="42"/>
      <c r="H63" s="8">
        <v>0</v>
      </c>
      <c r="I63" s="8">
        <f t="shared" si="33"/>
        <v>0</v>
      </c>
      <c r="J63" s="8">
        <f t="shared" si="34"/>
        <v>0</v>
      </c>
      <c r="K63" s="8">
        <f t="shared" si="35"/>
        <v>0</v>
      </c>
      <c r="L63" s="42"/>
      <c r="M63" s="8"/>
      <c r="N63" s="8">
        <f>M63*E63</f>
        <v>0</v>
      </c>
      <c r="O63" s="8">
        <f>M63*F63</f>
        <v>0</v>
      </c>
      <c r="P63" s="8">
        <f>O63+N63</f>
        <v>0</v>
      </c>
    </row>
    <row r="64" spans="1:16" ht="45" x14ac:dyDescent="0.25">
      <c r="A64" s="7">
        <v>20</v>
      </c>
      <c r="B64" s="5" t="s">
        <v>53</v>
      </c>
      <c r="C64" s="7"/>
      <c r="D64" s="7"/>
      <c r="E64" s="4"/>
      <c r="F64" s="4"/>
      <c r="G64" s="47"/>
      <c r="H64" s="4"/>
      <c r="I64" s="4"/>
      <c r="J64" s="4"/>
      <c r="K64" s="4"/>
      <c r="L64" s="47"/>
      <c r="M64" s="4"/>
      <c r="N64" s="4"/>
      <c r="O64" s="4"/>
      <c r="P64" s="4"/>
    </row>
    <row r="65" spans="1:16" x14ac:dyDescent="0.25">
      <c r="A65" s="7" t="s">
        <v>62</v>
      </c>
      <c r="B65" s="5" t="s">
        <v>15</v>
      </c>
      <c r="C65" s="7" t="s">
        <v>41</v>
      </c>
      <c r="D65" s="7">
        <v>6</v>
      </c>
      <c r="E65" s="8">
        <v>3255</v>
      </c>
      <c r="F65" s="8">
        <v>543</v>
      </c>
      <c r="G65" s="42"/>
      <c r="H65" s="8">
        <v>21</v>
      </c>
      <c r="I65" s="8">
        <f t="shared" ref="I65:I69" si="36">H65*E65</f>
        <v>68355</v>
      </c>
      <c r="J65" s="8">
        <f t="shared" ref="J65:J69" si="37">H65*F65</f>
        <v>11403</v>
      </c>
      <c r="K65" s="8">
        <f t="shared" ref="K65:K69" si="38">J65+I65</f>
        <v>79758</v>
      </c>
      <c r="L65" s="42"/>
      <c r="M65" s="8"/>
      <c r="N65" s="8">
        <f t="shared" ref="N65:N70" si="39">M65*E65</f>
        <v>0</v>
      </c>
      <c r="O65" s="8">
        <f t="shared" ref="O65:O70" si="40">M65*F65</f>
        <v>0</v>
      </c>
      <c r="P65" s="8">
        <f t="shared" ref="P65:P70" si="41">O65+N65</f>
        <v>0</v>
      </c>
    </row>
    <row r="66" spans="1:16" x14ac:dyDescent="0.25">
      <c r="A66" s="7" t="s">
        <v>63</v>
      </c>
      <c r="B66" s="5" t="s">
        <v>2</v>
      </c>
      <c r="C66" s="7" t="s">
        <v>41</v>
      </c>
      <c r="D66" s="7">
        <v>6</v>
      </c>
      <c r="E66" s="8">
        <v>3798</v>
      </c>
      <c r="F66" s="8">
        <v>760</v>
      </c>
      <c r="G66" s="42"/>
      <c r="H66" s="8">
        <v>5</v>
      </c>
      <c r="I66" s="8">
        <f t="shared" si="36"/>
        <v>18990</v>
      </c>
      <c r="J66" s="8">
        <f t="shared" si="37"/>
        <v>3800</v>
      </c>
      <c r="K66" s="8">
        <f t="shared" si="38"/>
        <v>22790</v>
      </c>
      <c r="L66" s="42"/>
      <c r="M66" s="8"/>
      <c r="N66" s="8">
        <f t="shared" si="39"/>
        <v>0</v>
      </c>
      <c r="O66" s="8">
        <f t="shared" si="40"/>
        <v>0</v>
      </c>
      <c r="P66" s="8">
        <f t="shared" si="41"/>
        <v>0</v>
      </c>
    </row>
    <row r="67" spans="1:16" ht="60" x14ac:dyDescent="0.25">
      <c r="A67" s="7">
        <v>21</v>
      </c>
      <c r="B67" s="5" t="s">
        <v>29</v>
      </c>
      <c r="C67" s="7" t="s">
        <v>41</v>
      </c>
      <c r="D67" s="7">
        <v>2</v>
      </c>
      <c r="E67" s="8">
        <v>29295</v>
      </c>
      <c r="F67" s="8">
        <v>7595</v>
      </c>
      <c r="G67" s="42"/>
      <c r="H67" s="8">
        <v>2</v>
      </c>
      <c r="I67" s="8">
        <f t="shared" si="36"/>
        <v>58590</v>
      </c>
      <c r="J67" s="8">
        <f t="shared" si="37"/>
        <v>15190</v>
      </c>
      <c r="K67" s="8">
        <f t="shared" si="38"/>
        <v>73780</v>
      </c>
      <c r="L67" s="42"/>
      <c r="M67" s="8"/>
      <c r="N67" s="8">
        <f t="shared" si="39"/>
        <v>0</v>
      </c>
      <c r="O67" s="8">
        <f t="shared" si="40"/>
        <v>0</v>
      </c>
      <c r="P67" s="8">
        <f t="shared" si="41"/>
        <v>0</v>
      </c>
    </row>
    <row r="68" spans="1:16" ht="60" x14ac:dyDescent="0.25">
      <c r="A68" s="7">
        <v>22</v>
      </c>
      <c r="B68" s="5" t="s">
        <v>109</v>
      </c>
      <c r="C68" s="7" t="s">
        <v>41</v>
      </c>
      <c r="D68" s="7">
        <v>2</v>
      </c>
      <c r="E68" s="8">
        <v>13020</v>
      </c>
      <c r="F68" s="8">
        <v>5425</v>
      </c>
      <c r="G68" s="42"/>
      <c r="H68" s="8">
        <v>1</v>
      </c>
      <c r="I68" s="8">
        <f t="shared" si="36"/>
        <v>13020</v>
      </c>
      <c r="J68" s="8">
        <f t="shared" si="37"/>
        <v>5425</v>
      </c>
      <c r="K68" s="8">
        <f t="shared" si="38"/>
        <v>18445</v>
      </c>
      <c r="L68" s="42"/>
      <c r="M68" s="8"/>
      <c r="N68" s="8">
        <f t="shared" si="39"/>
        <v>0</v>
      </c>
      <c r="O68" s="8">
        <f t="shared" si="40"/>
        <v>0</v>
      </c>
      <c r="P68" s="8">
        <f t="shared" si="41"/>
        <v>0</v>
      </c>
    </row>
    <row r="69" spans="1:16" ht="45" x14ac:dyDescent="0.25">
      <c r="A69" s="7">
        <v>23</v>
      </c>
      <c r="B69" s="5" t="s">
        <v>54</v>
      </c>
      <c r="C69" s="7" t="s">
        <v>41</v>
      </c>
      <c r="D69" s="7">
        <v>5</v>
      </c>
      <c r="E69" s="8">
        <v>81375</v>
      </c>
      <c r="F69" s="8">
        <v>5425</v>
      </c>
      <c r="G69" s="42"/>
      <c r="H69" s="8">
        <v>0</v>
      </c>
      <c r="I69" s="8">
        <f t="shared" si="36"/>
        <v>0</v>
      </c>
      <c r="J69" s="8">
        <f t="shared" si="37"/>
        <v>0</v>
      </c>
      <c r="K69" s="8">
        <f t="shared" si="38"/>
        <v>0</v>
      </c>
      <c r="L69" s="42"/>
      <c r="M69" s="8"/>
      <c r="N69" s="8">
        <f t="shared" si="39"/>
        <v>0</v>
      </c>
      <c r="O69" s="8">
        <f t="shared" si="40"/>
        <v>0</v>
      </c>
      <c r="P69" s="8">
        <f t="shared" si="41"/>
        <v>0</v>
      </c>
    </row>
    <row r="70" spans="1:16" ht="60" x14ac:dyDescent="0.25">
      <c r="A70" s="7">
        <v>24</v>
      </c>
      <c r="B70" s="5" t="s">
        <v>38</v>
      </c>
      <c r="C70" s="7" t="s">
        <v>55</v>
      </c>
      <c r="D70" s="7">
        <v>1</v>
      </c>
      <c r="E70" s="8">
        <v>135625</v>
      </c>
      <c r="F70" s="8">
        <v>27125</v>
      </c>
      <c r="G70" s="42"/>
      <c r="H70" s="8">
        <v>1</v>
      </c>
      <c r="I70" s="8">
        <f>H70*E70</f>
        <v>135625</v>
      </c>
      <c r="J70" s="8">
        <f>H70*F70</f>
        <v>27125</v>
      </c>
      <c r="K70" s="8">
        <f>J70+I70</f>
        <v>162750</v>
      </c>
      <c r="L70" s="42"/>
      <c r="M70" s="8"/>
      <c r="N70" s="8">
        <f t="shared" si="39"/>
        <v>0</v>
      </c>
      <c r="O70" s="8">
        <f t="shared" si="40"/>
        <v>0</v>
      </c>
      <c r="P70" s="8">
        <f t="shared" si="41"/>
        <v>0</v>
      </c>
    </row>
    <row r="71" spans="1:16" ht="30" x14ac:dyDescent="0.25">
      <c r="A71" s="7"/>
      <c r="B71" s="6" t="s">
        <v>30</v>
      </c>
      <c r="C71" s="7"/>
      <c r="D71" s="7"/>
      <c r="E71" s="4"/>
      <c r="F71" s="4"/>
      <c r="G71" s="47"/>
      <c r="H71" s="4"/>
      <c r="I71" s="4"/>
      <c r="J71" s="4"/>
      <c r="K71" s="4"/>
      <c r="L71" s="47"/>
      <c r="M71" s="4"/>
      <c r="N71" s="4"/>
      <c r="O71" s="4"/>
      <c r="P71" s="4"/>
    </row>
    <row r="72" spans="1:16" ht="120" x14ac:dyDescent="0.25">
      <c r="A72" s="7">
        <v>1</v>
      </c>
      <c r="B72" s="5" t="s">
        <v>56</v>
      </c>
      <c r="C72" s="7" t="s">
        <v>42</v>
      </c>
      <c r="D72" s="7">
        <v>70</v>
      </c>
      <c r="E72" s="8">
        <v>2387</v>
      </c>
      <c r="F72" s="8">
        <v>543</v>
      </c>
      <c r="G72" s="42"/>
      <c r="H72" s="8">
        <v>0</v>
      </c>
      <c r="I72" s="8">
        <f t="shared" ref="I72:I73" si="42">H72*E72</f>
        <v>0</v>
      </c>
      <c r="J72" s="8">
        <f t="shared" ref="J72:J73" si="43">H72*F72</f>
        <v>0</v>
      </c>
      <c r="K72" s="8">
        <f t="shared" ref="K72:K73" si="44">J72+I72</f>
        <v>0</v>
      </c>
      <c r="L72" s="42"/>
      <c r="M72" s="8"/>
      <c r="N72" s="8">
        <f>M72*E72</f>
        <v>0</v>
      </c>
      <c r="O72" s="8">
        <f>M72*F72</f>
        <v>0</v>
      </c>
      <c r="P72" s="8">
        <f>O72+N72</f>
        <v>0</v>
      </c>
    </row>
    <row r="73" spans="1:16" x14ac:dyDescent="0.25">
      <c r="A73" s="7"/>
      <c r="B73" s="5" t="s">
        <v>19</v>
      </c>
      <c r="C73" s="7" t="s">
        <v>42</v>
      </c>
      <c r="D73" s="7">
        <v>65</v>
      </c>
      <c r="E73" s="8">
        <v>217</v>
      </c>
      <c r="F73" s="8">
        <v>152</v>
      </c>
      <c r="G73" s="42"/>
      <c r="H73" s="8">
        <v>0</v>
      </c>
      <c r="I73" s="8">
        <f t="shared" si="42"/>
        <v>0</v>
      </c>
      <c r="J73" s="8">
        <f t="shared" si="43"/>
        <v>0</v>
      </c>
      <c r="K73" s="8">
        <f t="shared" si="44"/>
        <v>0</v>
      </c>
      <c r="L73" s="42"/>
      <c r="M73" s="8"/>
      <c r="N73" s="8">
        <f>M73*E73</f>
        <v>0</v>
      </c>
      <c r="O73" s="8">
        <f>M73*F73</f>
        <v>0</v>
      </c>
      <c r="P73" s="8">
        <f>O73+N73</f>
        <v>0</v>
      </c>
    </row>
    <row r="74" spans="1:16" x14ac:dyDescent="0.25">
      <c r="A74" s="7">
        <v>2</v>
      </c>
      <c r="B74" s="5" t="s">
        <v>31</v>
      </c>
      <c r="C74" s="7"/>
      <c r="D74" s="7"/>
      <c r="E74" s="4"/>
      <c r="F74" s="4"/>
      <c r="G74" s="47"/>
      <c r="H74" s="4"/>
      <c r="I74" s="4"/>
      <c r="J74" s="4"/>
      <c r="K74" s="4"/>
      <c r="L74" s="47"/>
      <c r="M74" s="4"/>
      <c r="N74" s="4"/>
      <c r="O74" s="4"/>
      <c r="P74" s="4"/>
    </row>
    <row r="75" spans="1:16" x14ac:dyDescent="0.25">
      <c r="A75" s="7"/>
      <c r="B75" s="5" t="s">
        <v>19</v>
      </c>
      <c r="C75" s="7" t="s">
        <v>41</v>
      </c>
      <c r="D75" s="7">
        <v>5</v>
      </c>
      <c r="E75" s="8">
        <v>1628</v>
      </c>
      <c r="F75" s="8">
        <v>543</v>
      </c>
      <c r="G75" s="42"/>
      <c r="H75" s="8">
        <v>0</v>
      </c>
      <c r="I75" s="8">
        <f>H75*E75</f>
        <v>0</v>
      </c>
      <c r="J75" s="8">
        <f>H75*F75</f>
        <v>0</v>
      </c>
      <c r="K75" s="8">
        <f>J75+I75</f>
        <v>0</v>
      </c>
      <c r="L75" s="42"/>
      <c r="M75" s="8"/>
      <c r="N75" s="8">
        <f>M75*E75</f>
        <v>0</v>
      </c>
      <c r="O75" s="8">
        <f>M75*F75</f>
        <v>0</v>
      </c>
      <c r="P75" s="8">
        <f>O75+N75</f>
        <v>0</v>
      </c>
    </row>
    <row r="76" spans="1:16" x14ac:dyDescent="0.25">
      <c r="A76" s="7"/>
      <c r="B76" s="6" t="s">
        <v>57</v>
      </c>
      <c r="C76" s="7"/>
      <c r="D76" s="7"/>
      <c r="E76" s="4"/>
      <c r="F76" s="4"/>
      <c r="G76" s="47"/>
      <c r="H76" s="4"/>
      <c r="I76" s="4"/>
      <c r="J76" s="4"/>
      <c r="K76" s="4"/>
      <c r="L76" s="47"/>
      <c r="M76" s="4"/>
      <c r="N76" s="4"/>
      <c r="O76" s="4"/>
      <c r="P76" s="4"/>
    </row>
    <row r="77" spans="1:16" ht="75" x14ac:dyDescent="0.25">
      <c r="A77" s="7">
        <v>1</v>
      </c>
      <c r="B77" s="5" t="s">
        <v>70</v>
      </c>
      <c r="C77" s="7" t="s">
        <v>58</v>
      </c>
      <c r="D77" s="7">
        <v>1</v>
      </c>
      <c r="E77" s="8">
        <v>81375</v>
      </c>
      <c r="F77" s="8">
        <v>5425</v>
      </c>
      <c r="G77" s="42"/>
      <c r="H77" s="8">
        <v>1</v>
      </c>
      <c r="I77" s="8">
        <f t="shared" ref="I77:I80" si="45">H77*E77</f>
        <v>81375</v>
      </c>
      <c r="J77" s="8">
        <f t="shared" ref="J77:J80" si="46">H77*F77</f>
        <v>5425</v>
      </c>
      <c r="K77" s="8">
        <f t="shared" ref="K77:K80" si="47">J77+I77</f>
        <v>86800</v>
      </c>
      <c r="L77" s="42"/>
      <c r="M77" s="8"/>
      <c r="N77" s="8">
        <f>M77*E77</f>
        <v>0</v>
      </c>
      <c r="O77" s="8">
        <f>M77*F77</f>
        <v>0</v>
      </c>
      <c r="P77" s="8">
        <f>O77+N77</f>
        <v>0</v>
      </c>
    </row>
    <row r="78" spans="1:16" ht="45" x14ac:dyDescent="0.25">
      <c r="A78" s="7">
        <v>2</v>
      </c>
      <c r="B78" s="5" t="s">
        <v>32</v>
      </c>
      <c r="C78" s="7" t="s">
        <v>58</v>
      </c>
      <c r="D78" s="7">
        <v>1</v>
      </c>
      <c r="E78" s="8">
        <v>48825</v>
      </c>
      <c r="F78" s="8">
        <v>7595</v>
      </c>
      <c r="G78" s="42"/>
      <c r="H78" s="8">
        <v>1</v>
      </c>
      <c r="I78" s="8">
        <f t="shared" si="45"/>
        <v>48825</v>
      </c>
      <c r="J78" s="8">
        <f t="shared" si="46"/>
        <v>7595</v>
      </c>
      <c r="K78" s="8">
        <f t="shared" si="47"/>
        <v>56420</v>
      </c>
      <c r="L78" s="42"/>
      <c r="M78" s="8"/>
      <c r="N78" s="8">
        <f>M78*E78</f>
        <v>0</v>
      </c>
      <c r="O78" s="8">
        <f>M78*F78</f>
        <v>0</v>
      </c>
      <c r="P78" s="8">
        <f>O78+N78</f>
        <v>0</v>
      </c>
    </row>
    <row r="79" spans="1:16" ht="90" x14ac:dyDescent="0.25">
      <c r="A79" s="7">
        <v>3</v>
      </c>
      <c r="B79" s="5" t="s">
        <v>59</v>
      </c>
      <c r="C79" s="7" t="s">
        <v>40</v>
      </c>
      <c r="D79" s="7">
        <v>4</v>
      </c>
      <c r="E79" s="8">
        <v>10850</v>
      </c>
      <c r="F79" s="8">
        <v>3255</v>
      </c>
      <c r="G79" s="42"/>
      <c r="H79" s="8">
        <v>4</v>
      </c>
      <c r="I79" s="8">
        <f t="shared" si="45"/>
        <v>43400</v>
      </c>
      <c r="J79" s="8">
        <f t="shared" si="46"/>
        <v>13020</v>
      </c>
      <c r="K79" s="8">
        <f t="shared" si="47"/>
        <v>56420</v>
      </c>
      <c r="L79" s="42"/>
      <c r="M79" s="8"/>
      <c r="N79" s="8">
        <f>M79*E79</f>
        <v>0</v>
      </c>
      <c r="O79" s="8">
        <f>M79*F79</f>
        <v>0</v>
      </c>
      <c r="P79" s="8">
        <f>O79+N79</f>
        <v>0</v>
      </c>
    </row>
    <row r="80" spans="1:16" ht="90" x14ac:dyDescent="0.25">
      <c r="A80" s="7">
        <v>4</v>
      </c>
      <c r="B80" s="5" t="s">
        <v>120</v>
      </c>
      <c r="C80" s="7" t="s">
        <v>58</v>
      </c>
      <c r="D80" s="7">
        <v>1</v>
      </c>
      <c r="E80" s="8">
        <v>59675</v>
      </c>
      <c r="F80" s="8">
        <v>5425</v>
      </c>
      <c r="G80" s="42"/>
      <c r="H80" s="8">
        <v>0</v>
      </c>
      <c r="I80" s="8">
        <f t="shared" si="45"/>
        <v>0</v>
      </c>
      <c r="J80" s="8">
        <f t="shared" si="46"/>
        <v>0</v>
      </c>
      <c r="K80" s="8">
        <f t="shared" si="47"/>
        <v>0</v>
      </c>
      <c r="L80" s="42"/>
      <c r="M80" s="43">
        <v>1</v>
      </c>
      <c r="N80" s="8">
        <f>M80*E80</f>
        <v>59675</v>
      </c>
      <c r="O80" s="8">
        <f>M80*F80</f>
        <v>5425</v>
      </c>
      <c r="P80" s="8">
        <f>O80+N80</f>
        <v>65100</v>
      </c>
    </row>
    <row r="81" spans="1:16" ht="60" x14ac:dyDescent="0.25">
      <c r="A81" s="7">
        <v>5</v>
      </c>
      <c r="B81" s="5" t="s">
        <v>60</v>
      </c>
      <c r="C81" s="7" t="s">
        <v>58</v>
      </c>
      <c r="D81" s="7">
        <v>1</v>
      </c>
      <c r="E81" s="8">
        <v>83545</v>
      </c>
      <c r="F81" s="8">
        <v>7595</v>
      </c>
      <c r="G81" s="42"/>
      <c r="H81" s="41">
        <v>0.5</v>
      </c>
      <c r="I81" s="8">
        <f>H81*E81</f>
        <v>41772.5</v>
      </c>
      <c r="J81" s="8">
        <f>H81*F81</f>
        <v>3797.5</v>
      </c>
      <c r="K81" s="8">
        <f>J81+I81</f>
        <v>45570</v>
      </c>
      <c r="L81" s="42"/>
      <c r="M81" s="41">
        <v>0.5</v>
      </c>
      <c r="N81" s="8">
        <f>M81*E81</f>
        <v>41772.5</v>
      </c>
      <c r="O81" s="8">
        <f>M81*F81</f>
        <v>3797.5</v>
      </c>
      <c r="P81" s="8">
        <f>O81+N81</f>
        <v>45570</v>
      </c>
    </row>
    <row r="82" spans="1:16" ht="21" x14ac:dyDescent="0.25">
      <c r="A82" s="53" t="s">
        <v>83</v>
      </c>
      <c r="B82" s="54"/>
      <c r="C82" s="54"/>
      <c r="D82" s="54"/>
      <c r="E82" s="54"/>
      <c r="F82" s="54"/>
      <c r="G82" s="54"/>
      <c r="H82" s="54"/>
      <c r="I82" s="54"/>
      <c r="J82" s="54"/>
      <c r="K82" s="54"/>
      <c r="L82" s="54"/>
      <c r="M82" s="54"/>
      <c r="N82" s="54"/>
      <c r="O82" s="55"/>
      <c r="P82" s="49">
        <f>SUM(P4:P81)</f>
        <v>381920</v>
      </c>
    </row>
    <row r="83" spans="1:16" ht="21" x14ac:dyDescent="0.25">
      <c r="A83" s="53" t="s">
        <v>85</v>
      </c>
      <c r="B83" s="54"/>
      <c r="C83" s="54"/>
      <c r="D83" s="54"/>
      <c r="E83" s="54"/>
      <c r="F83" s="54"/>
      <c r="G83" s="54"/>
      <c r="H83" s="54"/>
      <c r="I83" s="54"/>
      <c r="J83" s="54"/>
      <c r="K83" s="54">
        <f>K82*6%</f>
        <v>0</v>
      </c>
      <c r="L83" s="54"/>
      <c r="M83" s="54"/>
      <c r="N83" s="54"/>
      <c r="O83" s="55"/>
      <c r="P83" s="28">
        <f>P82*6%</f>
        <v>22915.200000000001</v>
      </c>
    </row>
    <row r="84" spans="1:16" ht="21" x14ac:dyDescent="0.25">
      <c r="A84" s="53" t="s">
        <v>84</v>
      </c>
      <c r="B84" s="54"/>
      <c r="C84" s="54"/>
      <c r="D84" s="54"/>
      <c r="E84" s="54"/>
      <c r="F84" s="54"/>
      <c r="G84" s="54"/>
      <c r="H84" s="54"/>
      <c r="I84" s="54"/>
      <c r="J84" s="54"/>
      <c r="K84" s="54">
        <f>K82-K83</f>
        <v>0</v>
      </c>
      <c r="L84" s="54"/>
      <c r="M84" s="54"/>
      <c r="N84" s="54"/>
      <c r="O84" s="55"/>
      <c r="P84" s="49">
        <f>P82-P83</f>
        <v>359004.8</v>
      </c>
    </row>
    <row r="85" spans="1:16" x14ac:dyDescent="0.25">
      <c r="P85" s="9"/>
    </row>
  </sheetData>
  <mergeCells count="10">
    <mergeCell ref="A84:O84"/>
    <mergeCell ref="M1:P1"/>
    <mergeCell ref="B1:B2"/>
    <mergeCell ref="E1:F1"/>
    <mergeCell ref="A1:A2"/>
    <mergeCell ref="C1:C2"/>
    <mergeCell ref="D1:D2"/>
    <mergeCell ref="H1:K1"/>
    <mergeCell ref="A82:O82"/>
    <mergeCell ref="A83:O83"/>
  </mergeCells>
  <printOptions horizontalCentered="1"/>
  <pageMargins left="0" right="0" top="1" bottom="0.75" header="0.3" footer="0.3"/>
  <pageSetup paperSize="9" orientation="landscape" r:id="rId1"/>
  <headerFooter>
    <oddHeader>&amp;C&amp;"-,Bold"&amp;14Final Bill for Fire Fighting and Plumbing Works (AL-HAMD INTERNATIONAL)
&amp;R15 June 2022</oddHeader>
    <oddFooter>&amp;RPage &amp;P of &amp;N</oddFooter>
  </headerFooter>
  <rowBreaks count="5" manualBreakCount="5">
    <brk id="13" max="15" man="1"/>
    <brk id="20" max="16383" man="1"/>
    <brk id="33" max="16383" man="1"/>
    <brk id="51"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O36"/>
  <sheetViews>
    <sheetView topLeftCell="A7" workbookViewId="0">
      <selection activeCell="K21" sqref="K21"/>
    </sheetView>
  </sheetViews>
  <sheetFormatPr defaultRowHeight="15" x14ac:dyDescent="0.25"/>
  <cols>
    <col min="1" max="1" width="4.85546875" customWidth="1"/>
    <col min="2" max="2" width="31.7109375" customWidth="1"/>
    <col min="3" max="3" width="9" customWidth="1"/>
    <col min="4" max="4" width="10.7109375" hidden="1" customWidth="1"/>
    <col min="5" max="5" width="10.7109375" customWidth="1"/>
    <col min="6" max="6" width="8" customWidth="1"/>
    <col min="7" max="7" width="5.85546875" customWidth="1"/>
    <col min="8" max="8" width="4.85546875" customWidth="1"/>
    <col min="9" max="9" width="13" hidden="1" customWidth="1"/>
    <col min="10" max="10" width="3.28515625" hidden="1" customWidth="1"/>
    <col min="11" max="11" width="11" customWidth="1"/>
    <col min="12" max="12" width="11.140625" style="22" bestFit="1" customWidth="1"/>
    <col min="13" max="13" width="11.140625" style="23" bestFit="1" customWidth="1"/>
    <col min="15" max="15" width="10" bestFit="1" customWidth="1"/>
  </cols>
  <sheetData>
    <row r="10" spans="1:11" x14ac:dyDescent="0.25">
      <c r="A10" t="s">
        <v>114</v>
      </c>
      <c r="J10" s="67">
        <v>44733</v>
      </c>
      <c r="K10" s="68"/>
    </row>
    <row r="14" spans="1:11" ht="21" x14ac:dyDescent="0.35">
      <c r="A14" s="69" t="s">
        <v>92</v>
      </c>
      <c r="B14" s="69"/>
      <c r="C14" s="69"/>
      <c r="D14" s="69"/>
      <c r="E14" s="69"/>
      <c r="F14" s="69"/>
      <c r="G14" s="69"/>
      <c r="H14" s="69"/>
      <c r="I14" s="69"/>
      <c r="J14" s="69"/>
      <c r="K14" s="69"/>
    </row>
    <row r="15" spans="1:11" ht="21" x14ac:dyDescent="0.35">
      <c r="A15" s="69"/>
      <c r="B15" s="69"/>
      <c r="C15" s="69"/>
      <c r="D15" s="69"/>
      <c r="E15" s="69"/>
      <c r="F15" s="69"/>
      <c r="G15" s="69"/>
      <c r="H15" s="69"/>
      <c r="I15" s="69"/>
      <c r="J15" s="69"/>
      <c r="K15" s="69"/>
    </row>
    <row r="16" spans="1:11" ht="45" customHeight="1" x14ac:dyDescent="0.3">
      <c r="A16" s="70" t="s">
        <v>110</v>
      </c>
      <c r="B16" s="70"/>
      <c r="C16" s="70"/>
      <c r="D16" s="70"/>
      <c r="E16" s="70"/>
      <c r="F16" s="70"/>
      <c r="G16" s="70"/>
      <c r="H16" s="70"/>
      <c r="I16" s="70"/>
      <c r="J16" s="70"/>
      <c r="K16" s="70"/>
    </row>
    <row r="18" spans="1:15" ht="30" x14ac:dyDescent="0.25">
      <c r="A18" s="24" t="s">
        <v>93</v>
      </c>
      <c r="B18" s="24" t="s">
        <v>25</v>
      </c>
      <c r="C18" s="25" t="s">
        <v>94</v>
      </c>
      <c r="D18" s="25" t="s">
        <v>95</v>
      </c>
      <c r="E18" s="25" t="s">
        <v>96</v>
      </c>
      <c r="F18" s="25" t="s">
        <v>97</v>
      </c>
      <c r="G18" s="24" t="s">
        <v>33</v>
      </c>
      <c r="H18" s="24" t="s">
        <v>34</v>
      </c>
      <c r="I18" s="25" t="s">
        <v>98</v>
      </c>
      <c r="J18" s="25" t="s">
        <v>99</v>
      </c>
      <c r="K18" s="25" t="s">
        <v>100</v>
      </c>
    </row>
    <row r="19" spans="1:15" ht="57.75" customHeight="1" x14ac:dyDescent="0.25">
      <c r="A19" s="26">
        <v>1</v>
      </c>
      <c r="B19" s="27" t="s">
        <v>111</v>
      </c>
      <c r="C19" s="28">
        <v>0</v>
      </c>
      <c r="D19" s="28">
        <v>0</v>
      </c>
      <c r="E19" s="28">
        <v>6000</v>
      </c>
      <c r="F19" s="28">
        <f>SUM(C19+E19)*25%</f>
        <v>1500</v>
      </c>
      <c r="G19" s="26" t="s">
        <v>101</v>
      </c>
      <c r="H19" s="29">
        <v>2</v>
      </c>
      <c r="I19" s="30" t="e">
        <f>(C19+F19+#REF!)*H19</f>
        <v>#REF!</v>
      </c>
      <c r="J19" s="30"/>
      <c r="K19" s="31">
        <f>SUM(C19+E19+F19)*H19</f>
        <v>15000</v>
      </c>
      <c r="O19" s="9"/>
    </row>
    <row r="20" spans="1:15" ht="61.5" customHeight="1" x14ac:dyDescent="0.25">
      <c r="A20" s="26">
        <v>2</v>
      </c>
      <c r="B20" s="27" t="s">
        <v>112</v>
      </c>
      <c r="C20" s="28">
        <v>5000</v>
      </c>
      <c r="D20" s="28">
        <v>0</v>
      </c>
      <c r="E20" s="28">
        <v>2000</v>
      </c>
      <c r="F20" s="28">
        <f>SUM(C20+E20)*25%</f>
        <v>1750</v>
      </c>
      <c r="G20" s="26" t="s">
        <v>41</v>
      </c>
      <c r="H20" s="29">
        <v>2</v>
      </c>
      <c r="I20" s="30" t="e">
        <f>(C20+F20+#REF!)*H20</f>
        <v>#REF!</v>
      </c>
      <c r="J20" s="30"/>
      <c r="K20" s="31">
        <f>SUM(C20+E20+F20)*H20</f>
        <v>17500</v>
      </c>
      <c r="O20" s="9"/>
    </row>
    <row r="21" spans="1:15" ht="27" customHeight="1" thickBot="1" x14ac:dyDescent="0.3">
      <c r="A21" s="71" t="s">
        <v>102</v>
      </c>
      <c r="B21" s="72"/>
      <c r="C21" s="72"/>
      <c r="D21" s="72"/>
      <c r="E21" s="72"/>
      <c r="F21" s="72"/>
      <c r="G21" s="72"/>
      <c r="H21" s="72"/>
      <c r="I21" s="72"/>
      <c r="J21" s="73"/>
      <c r="K21" s="51">
        <f>SUM(K19:K20)</f>
        <v>32500</v>
      </c>
    </row>
    <row r="22" spans="1:15" ht="19.5" thickTop="1" x14ac:dyDescent="0.25">
      <c r="A22" s="32"/>
      <c r="B22" s="33"/>
      <c r="C22" s="33"/>
      <c r="D22" s="33"/>
      <c r="E22" s="33"/>
      <c r="F22" s="33"/>
      <c r="G22" s="33"/>
      <c r="H22" s="33"/>
      <c r="I22" s="33"/>
      <c r="J22" s="33"/>
    </row>
    <row r="23" spans="1:15" ht="18.75" x14ac:dyDescent="0.25">
      <c r="A23" s="32"/>
      <c r="B23" s="33"/>
      <c r="C23" s="33"/>
      <c r="D23" s="33"/>
      <c r="E23" s="33"/>
      <c r="F23" s="33"/>
      <c r="G23" s="33"/>
      <c r="H23" s="33"/>
      <c r="I23" s="33"/>
      <c r="J23" s="33"/>
    </row>
    <row r="24" spans="1:15" ht="18.75" x14ac:dyDescent="0.25">
      <c r="A24" s="32"/>
      <c r="B24" s="33"/>
      <c r="C24" s="33"/>
      <c r="D24" s="33"/>
      <c r="E24" s="33"/>
      <c r="F24" s="33"/>
      <c r="G24" s="33"/>
      <c r="H24" s="33"/>
      <c r="I24" s="33"/>
      <c r="J24" s="33"/>
    </row>
    <row r="25" spans="1:15" ht="18.75" x14ac:dyDescent="0.25">
      <c r="A25" s="32"/>
      <c r="B25" s="33"/>
      <c r="C25" s="33"/>
      <c r="D25" s="33"/>
      <c r="E25" s="33"/>
      <c r="F25" s="33"/>
      <c r="G25" s="33"/>
      <c r="H25" s="33"/>
      <c r="I25" s="33"/>
      <c r="J25" s="33"/>
    </row>
    <row r="26" spans="1:15" ht="15.75" x14ac:dyDescent="0.25">
      <c r="A26" s="34" t="s">
        <v>103</v>
      </c>
      <c r="B26" s="35"/>
      <c r="C26" s="35"/>
      <c r="D26" s="35"/>
      <c r="E26" s="35"/>
      <c r="F26" s="35"/>
      <c r="G26" s="35"/>
      <c r="H26" s="35"/>
      <c r="I26" s="35"/>
      <c r="J26" s="35"/>
    </row>
    <row r="27" spans="1:15" ht="15.75" x14ac:dyDescent="0.25">
      <c r="A27" s="34"/>
      <c r="B27" s="35"/>
      <c r="C27" s="35"/>
      <c r="D27" s="35"/>
      <c r="E27" s="35"/>
      <c r="F27" s="35"/>
      <c r="G27" s="35"/>
      <c r="H27" s="35"/>
      <c r="I27" s="35"/>
      <c r="J27" s="35"/>
    </row>
    <row r="28" spans="1:15" ht="15.75" x14ac:dyDescent="0.25">
      <c r="A28" s="34"/>
      <c r="B28" s="35"/>
      <c r="C28" s="35"/>
      <c r="D28" s="35"/>
      <c r="E28" s="35"/>
      <c r="F28" s="35"/>
      <c r="G28" s="35"/>
      <c r="H28" s="35"/>
      <c r="I28" s="35"/>
      <c r="J28" s="35"/>
    </row>
    <row r="29" spans="1:15" ht="15.75" x14ac:dyDescent="0.25">
      <c r="A29" s="36" t="s">
        <v>104</v>
      </c>
    </row>
    <row r="30" spans="1:15" ht="15.75" x14ac:dyDescent="0.25">
      <c r="A30" s="66" t="s">
        <v>105</v>
      </c>
      <c r="B30" s="66"/>
      <c r="C30" s="37"/>
      <c r="D30" s="37"/>
      <c r="E30" s="37"/>
      <c r="F30" s="37"/>
      <c r="G30" s="37"/>
      <c r="H30" s="37"/>
      <c r="I30" s="37"/>
      <c r="J30" s="37"/>
    </row>
    <row r="31" spans="1:15" ht="15.75" x14ac:dyDescent="0.25">
      <c r="A31" s="37"/>
      <c r="B31" s="37"/>
      <c r="C31" s="37"/>
      <c r="D31" s="37"/>
      <c r="E31" s="37"/>
      <c r="F31" s="37"/>
      <c r="G31" s="37"/>
      <c r="H31" s="37"/>
      <c r="I31" s="37"/>
      <c r="J31" s="37"/>
    </row>
    <row r="32" spans="1:15" ht="15.75" x14ac:dyDescent="0.25">
      <c r="A32" s="50"/>
      <c r="B32" s="50"/>
      <c r="C32" s="50"/>
      <c r="D32" s="50"/>
      <c r="E32" s="50"/>
      <c r="F32" s="50"/>
      <c r="G32" s="50"/>
      <c r="H32" s="50"/>
      <c r="I32" s="50"/>
      <c r="J32" s="50"/>
    </row>
    <row r="33" spans="1:10" ht="15.75" x14ac:dyDescent="0.25">
      <c r="A33" s="50"/>
      <c r="B33" s="50"/>
      <c r="C33" s="50"/>
      <c r="D33" s="50"/>
      <c r="E33" s="50"/>
      <c r="F33" s="50"/>
      <c r="G33" s="50"/>
      <c r="H33" s="50"/>
      <c r="I33" s="50"/>
      <c r="J33" s="50"/>
    </row>
    <row r="34" spans="1:10" ht="15.75" x14ac:dyDescent="0.25">
      <c r="A34" s="50"/>
      <c r="B34" s="50"/>
      <c r="C34" s="50"/>
      <c r="D34" s="50"/>
      <c r="E34" s="50"/>
      <c r="F34" s="50"/>
      <c r="G34" s="50"/>
      <c r="H34" s="50"/>
      <c r="I34" s="50"/>
      <c r="J34" s="50"/>
    </row>
    <row r="35" spans="1:10" ht="15.75" x14ac:dyDescent="0.25">
      <c r="A35" s="38"/>
    </row>
    <row r="36" spans="1:10" ht="15.75" x14ac:dyDescent="0.25">
      <c r="A36" s="36" t="s">
        <v>106</v>
      </c>
    </row>
  </sheetData>
  <mergeCells count="6">
    <mergeCell ref="A30:B30"/>
    <mergeCell ref="J10:K10"/>
    <mergeCell ref="A14:K14"/>
    <mergeCell ref="A15:K15"/>
    <mergeCell ref="A16:K16"/>
    <mergeCell ref="A21:J21"/>
  </mergeCells>
  <printOptions horizontalCentered="1"/>
  <pageMargins left="0" right="0"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O30"/>
  <sheetViews>
    <sheetView topLeftCell="A7" workbookViewId="0">
      <selection activeCell="K19" sqref="K19"/>
    </sheetView>
  </sheetViews>
  <sheetFormatPr defaultRowHeight="15" x14ac:dyDescent="0.25"/>
  <cols>
    <col min="1" max="1" width="4.85546875" customWidth="1"/>
    <col min="2" max="2" width="25.85546875" customWidth="1"/>
    <col min="3" max="3" width="9" customWidth="1"/>
    <col min="4" max="4" width="10.7109375" hidden="1" customWidth="1"/>
    <col min="5" max="5" width="10.7109375" customWidth="1"/>
    <col min="6" max="6" width="11.140625" customWidth="1"/>
    <col min="7" max="7" width="5.85546875" customWidth="1"/>
    <col min="8" max="8" width="6.7109375" customWidth="1"/>
    <col min="9" max="9" width="13" hidden="1" customWidth="1"/>
    <col min="10" max="10" width="3.28515625" hidden="1" customWidth="1"/>
    <col min="11" max="11" width="13.42578125" customWidth="1"/>
    <col min="12" max="12" width="11.140625" style="22" bestFit="1" customWidth="1"/>
    <col min="13" max="13" width="11.140625" style="23" bestFit="1" customWidth="1"/>
    <col min="15" max="15" width="10" bestFit="1" customWidth="1"/>
  </cols>
  <sheetData>
    <row r="9" spans="1:11" x14ac:dyDescent="0.25">
      <c r="A9" t="s">
        <v>119</v>
      </c>
      <c r="J9" s="67">
        <v>44739</v>
      </c>
      <c r="K9" s="68"/>
    </row>
    <row r="12" spans="1:11" ht="21" x14ac:dyDescent="0.35">
      <c r="A12" s="69" t="s">
        <v>92</v>
      </c>
      <c r="B12" s="69"/>
      <c r="C12" s="69"/>
      <c r="D12" s="69"/>
      <c r="E12" s="69"/>
      <c r="F12" s="69"/>
      <c r="G12" s="69"/>
      <c r="H12" s="69"/>
      <c r="I12" s="69"/>
      <c r="J12" s="69"/>
      <c r="K12" s="69"/>
    </row>
    <row r="13" spans="1:11" ht="9.75" customHeight="1" x14ac:dyDescent="0.35">
      <c r="A13" s="69"/>
      <c r="B13" s="69"/>
      <c r="C13" s="69"/>
      <c r="D13" s="69"/>
      <c r="E13" s="69"/>
      <c r="F13" s="69"/>
      <c r="G13" s="69"/>
      <c r="H13" s="69"/>
      <c r="I13" s="69"/>
      <c r="J13" s="69"/>
      <c r="K13" s="69"/>
    </row>
    <row r="14" spans="1:11" ht="45" customHeight="1" x14ac:dyDescent="0.3">
      <c r="A14" s="70" t="s">
        <v>115</v>
      </c>
      <c r="B14" s="70"/>
      <c r="C14" s="70"/>
      <c r="D14" s="70"/>
      <c r="E14" s="70"/>
      <c r="F14" s="70"/>
      <c r="G14" s="70"/>
      <c r="H14" s="70"/>
      <c r="I14" s="70"/>
      <c r="J14" s="70"/>
      <c r="K14" s="70"/>
    </row>
    <row r="16" spans="1:11" ht="48" customHeight="1" x14ac:dyDescent="0.25">
      <c r="A16" s="24" t="s">
        <v>93</v>
      </c>
      <c r="B16" s="24" t="s">
        <v>25</v>
      </c>
      <c r="C16" s="25" t="s">
        <v>94</v>
      </c>
      <c r="D16" s="25" t="s">
        <v>95</v>
      </c>
      <c r="E16" s="25" t="s">
        <v>96</v>
      </c>
      <c r="F16" s="25" t="s">
        <v>97</v>
      </c>
      <c r="G16" s="24" t="s">
        <v>33</v>
      </c>
      <c r="H16" s="24" t="s">
        <v>34</v>
      </c>
      <c r="I16" s="25" t="s">
        <v>98</v>
      </c>
      <c r="J16" s="25" t="s">
        <v>99</v>
      </c>
      <c r="K16" s="25" t="s">
        <v>100</v>
      </c>
    </row>
    <row r="17" spans="1:15" ht="57.75" customHeight="1" x14ac:dyDescent="0.25">
      <c r="A17" s="26">
        <v>1</v>
      </c>
      <c r="B17" s="27" t="s">
        <v>116</v>
      </c>
      <c r="C17" s="28">
        <v>0</v>
      </c>
      <c r="D17" s="28">
        <v>0</v>
      </c>
      <c r="E17" s="28">
        <v>6000</v>
      </c>
      <c r="F17" s="28">
        <f>SUM(C17+E17)*25%</f>
        <v>1500</v>
      </c>
      <c r="G17" s="26" t="s">
        <v>101</v>
      </c>
      <c r="H17" s="29">
        <v>45</v>
      </c>
      <c r="I17" s="30" t="e">
        <f>(C17+F17+#REF!)*H17</f>
        <v>#REF!</v>
      </c>
      <c r="J17" s="30"/>
      <c r="K17" s="31">
        <f>SUM(C17+E17+F17)*H17</f>
        <v>337500</v>
      </c>
      <c r="O17" s="9"/>
    </row>
    <row r="18" spans="1:15" ht="61.5" customHeight="1" x14ac:dyDescent="0.25">
      <c r="A18" s="26">
        <v>2</v>
      </c>
      <c r="B18" s="27" t="s">
        <v>117</v>
      </c>
      <c r="C18" s="28">
        <v>0</v>
      </c>
      <c r="D18" s="28">
        <v>0</v>
      </c>
      <c r="E18" s="28">
        <v>5500</v>
      </c>
      <c r="F18" s="28">
        <f>SUM(C18+E18)*25%</f>
        <v>1375</v>
      </c>
      <c r="G18" s="26" t="s">
        <v>41</v>
      </c>
      <c r="H18" s="29">
        <v>4</v>
      </c>
      <c r="I18" s="30" t="e">
        <f>(C18+F18+#REF!)*H18</f>
        <v>#REF!</v>
      </c>
      <c r="J18" s="30"/>
      <c r="K18" s="31">
        <f>SUM(C18+E18+F18)*H18</f>
        <v>27500</v>
      </c>
      <c r="O18" s="9"/>
    </row>
    <row r="19" spans="1:15" ht="61.5" customHeight="1" x14ac:dyDescent="0.25">
      <c r="A19" s="26">
        <v>2</v>
      </c>
      <c r="B19" s="27" t="s">
        <v>118</v>
      </c>
      <c r="C19" s="28">
        <v>0</v>
      </c>
      <c r="D19" s="28">
        <v>0</v>
      </c>
      <c r="E19" s="28">
        <v>5000</v>
      </c>
      <c r="F19" s="28">
        <f>SUM(C19+E19)*25%</f>
        <v>1250</v>
      </c>
      <c r="G19" s="26" t="s">
        <v>41</v>
      </c>
      <c r="H19" s="29">
        <v>32</v>
      </c>
      <c r="I19" s="30" t="e">
        <f>(C19+F19+#REF!)*H19</f>
        <v>#REF!</v>
      </c>
      <c r="J19" s="30"/>
      <c r="K19" s="31">
        <f>SUM(C19+E19+F19)*H19</f>
        <v>200000</v>
      </c>
      <c r="O19" s="9"/>
    </row>
    <row r="20" spans="1:15" ht="27" customHeight="1" thickBot="1" x14ac:dyDescent="0.3">
      <c r="A20" s="71" t="s">
        <v>102</v>
      </c>
      <c r="B20" s="72"/>
      <c r="C20" s="72"/>
      <c r="D20" s="72"/>
      <c r="E20" s="72"/>
      <c r="F20" s="72"/>
      <c r="G20" s="72"/>
      <c r="H20" s="72"/>
      <c r="I20" s="72"/>
      <c r="J20" s="73"/>
      <c r="K20" s="51">
        <f>SUM(K17:K19)</f>
        <v>565000</v>
      </c>
    </row>
    <row r="21" spans="1:15" ht="19.5" thickTop="1" x14ac:dyDescent="0.25">
      <c r="A21" s="32"/>
      <c r="B21" s="33"/>
      <c r="C21" s="33"/>
      <c r="D21" s="33"/>
      <c r="E21" s="33"/>
      <c r="F21" s="33"/>
      <c r="G21" s="33"/>
      <c r="H21" s="33"/>
      <c r="I21" s="33"/>
      <c r="J21" s="33"/>
    </row>
    <row r="22" spans="1:15" ht="18.75" x14ac:dyDescent="0.25">
      <c r="A22" s="32"/>
      <c r="B22" s="33"/>
      <c r="C22" s="33"/>
      <c r="D22" s="33"/>
      <c r="E22" s="33"/>
      <c r="F22" s="33"/>
      <c r="G22" s="33"/>
      <c r="H22" s="33"/>
      <c r="I22" s="33"/>
      <c r="J22" s="33"/>
    </row>
    <row r="23" spans="1:15" ht="18.75" x14ac:dyDescent="0.25">
      <c r="A23" s="32"/>
      <c r="B23" s="33"/>
      <c r="C23" s="33"/>
      <c r="D23" s="33"/>
      <c r="E23" s="33"/>
      <c r="F23" s="33"/>
      <c r="G23" s="33"/>
      <c r="H23" s="33"/>
      <c r="I23" s="33"/>
      <c r="J23" s="33"/>
    </row>
    <row r="24" spans="1:15" ht="15.75" x14ac:dyDescent="0.25">
      <c r="A24" s="34" t="s">
        <v>103</v>
      </c>
      <c r="B24" s="35"/>
      <c r="C24" s="35"/>
      <c r="D24" s="35"/>
      <c r="E24" s="35"/>
      <c r="F24" s="35"/>
      <c r="G24" s="35"/>
      <c r="H24" s="35"/>
      <c r="I24" s="35"/>
      <c r="J24" s="35"/>
    </row>
    <row r="25" spans="1:15" ht="15.75" x14ac:dyDescent="0.25">
      <c r="A25" s="34"/>
      <c r="B25" s="35"/>
      <c r="C25" s="35"/>
      <c r="D25" s="35"/>
      <c r="E25" s="35"/>
      <c r="F25" s="35"/>
      <c r="G25" s="35"/>
      <c r="H25" s="35"/>
      <c r="I25" s="35"/>
      <c r="J25" s="35"/>
    </row>
    <row r="26" spans="1:15" ht="15.75" x14ac:dyDescent="0.25">
      <c r="A26" s="66" t="s">
        <v>105</v>
      </c>
      <c r="B26" s="66"/>
      <c r="C26" s="52"/>
      <c r="D26" s="52"/>
      <c r="E26" s="52"/>
      <c r="F26" s="52"/>
      <c r="G26" s="52"/>
      <c r="H26" s="52"/>
      <c r="I26" s="52"/>
      <c r="J26" s="52"/>
    </row>
    <row r="27" spans="1:15" ht="15.75" x14ac:dyDescent="0.25">
      <c r="A27" s="52"/>
      <c r="B27" s="52"/>
      <c r="C27" s="52"/>
      <c r="D27" s="52"/>
      <c r="E27" s="52"/>
      <c r="F27" s="52"/>
      <c r="G27" s="52"/>
      <c r="H27" s="52"/>
      <c r="I27" s="52"/>
      <c r="J27" s="52"/>
    </row>
    <row r="28" spans="1:15" ht="15.75" x14ac:dyDescent="0.25">
      <c r="A28" s="52"/>
      <c r="B28" s="52"/>
      <c r="C28" s="52"/>
      <c r="D28" s="52"/>
      <c r="E28" s="52"/>
      <c r="F28" s="52"/>
      <c r="G28" s="52"/>
      <c r="H28" s="52"/>
      <c r="I28" s="52"/>
      <c r="J28" s="52"/>
    </row>
    <row r="29" spans="1:15" ht="15.75" x14ac:dyDescent="0.25">
      <c r="A29" s="38"/>
    </row>
    <row r="30" spans="1:15" ht="15.75" x14ac:dyDescent="0.25">
      <c r="A30" s="36" t="s">
        <v>106</v>
      </c>
    </row>
  </sheetData>
  <mergeCells count="6">
    <mergeCell ref="A26:B26"/>
    <mergeCell ref="J9:K9"/>
    <mergeCell ref="A12:K12"/>
    <mergeCell ref="A13:K13"/>
    <mergeCell ref="A14:K14"/>
    <mergeCell ref="A20:J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E19"/>
  <sheetViews>
    <sheetView tabSelected="1" topLeftCell="A7" workbookViewId="0">
      <selection activeCell="C20" sqref="C20"/>
    </sheetView>
  </sheetViews>
  <sheetFormatPr defaultRowHeight="15.75" x14ac:dyDescent="0.25"/>
  <cols>
    <col min="1" max="1" width="5.42578125" style="14" customWidth="1"/>
    <col min="2" max="2" width="66.140625" style="14" customWidth="1"/>
    <col min="3" max="3" width="17.7109375" style="14" customWidth="1"/>
    <col min="4" max="4" width="9.140625" style="14"/>
    <col min="5" max="5" width="13.85546875" style="15" bestFit="1" customWidth="1"/>
    <col min="6" max="256" width="9.140625" style="14"/>
    <col min="257" max="257" width="5.42578125" style="14" customWidth="1"/>
    <col min="258" max="258" width="66.140625" style="14" customWidth="1"/>
    <col min="259" max="259" width="17.7109375" style="14" customWidth="1"/>
    <col min="260" max="260" width="9.140625" style="14"/>
    <col min="261" max="261" width="13.85546875" style="14" bestFit="1" customWidth="1"/>
    <col min="262" max="512" width="9.140625" style="14"/>
    <col min="513" max="513" width="5.42578125" style="14" customWidth="1"/>
    <col min="514" max="514" width="66.140625" style="14" customWidth="1"/>
    <col min="515" max="515" width="17.7109375" style="14" customWidth="1"/>
    <col min="516" max="516" width="9.140625" style="14"/>
    <col min="517" max="517" width="13.85546875" style="14" bestFit="1" customWidth="1"/>
    <col min="518" max="768" width="9.140625" style="14"/>
    <col min="769" max="769" width="5.42578125" style="14" customWidth="1"/>
    <col min="770" max="770" width="66.140625" style="14" customWidth="1"/>
    <col min="771" max="771" width="17.7109375" style="14" customWidth="1"/>
    <col min="772" max="772" width="9.140625" style="14"/>
    <col min="773" max="773" width="13.85546875" style="14" bestFit="1" customWidth="1"/>
    <col min="774" max="1024" width="9.140625" style="14"/>
    <col min="1025" max="1025" width="5.42578125" style="14" customWidth="1"/>
    <col min="1026" max="1026" width="66.140625" style="14" customWidth="1"/>
    <col min="1027" max="1027" width="17.7109375" style="14" customWidth="1"/>
    <col min="1028" max="1028" width="9.140625" style="14"/>
    <col min="1029" max="1029" width="13.85546875" style="14" bestFit="1" customWidth="1"/>
    <col min="1030" max="1280" width="9.140625" style="14"/>
    <col min="1281" max="1281" width="5.42578125" style="14" customWidth="1"/>
    <col min="1282" max="1282" width="66.140625" style="14" customWidth="1"/>
    <col min="1283" max="1283" width="17.7109375" style="14" customWidth="1"/>
    <col min="1284" max="1284" width="9.140625" style="14"/>
    <col min="1285" max="1285" width="13.85546875" style="14" bestFit="1" customWidth="1"/>
    <col min="1286" max="1536" width="9.140625" style="14"/>
    <col min="1537" max="1537" width="5.42578125" style="14" customWidth="1"/>
    <col min="1538" max="1538" width="66.140625" style="14" customWidth="1"/>
    <col min="1539" max="1539" width="17.7109375" style="14" customWidth="1"/>
    <col min="1540" max="1540" width="9.140625" style="14"/>
    <col min="1541" max="1541" width="13.85546875" style="14" bestFit="1" customWidth="1"/>
    <col min="1542" max="1792" width="9.140625" style="14"/>
    <col min="1793" max="1793" width="5.42578125" style="14" customWidth="1"/>
    <col min="1794" max="1794" width="66.140625" style="14" customWidth="1"/>
    <col min="1795" max="1795" width="17.7109375" style="14" customWidth="1"/>
    <col min="1796" max="1796" width="9.140625" style="14"/>
    <col min="1797" max="1797" width="13.85546875" style="14" bestFit="1" customWidth="1"/>
    <col min="1798" max="2048" width="9.140625" style="14"/>
    <col min="2049" max="2049" width="5.42578125" style="14" customWidth="1"/>
    <col min="2050" max="2050" width="66.140625" style="14" customWidth="1"/>
    <col min="2051" max="2051" width="17.7109375" style="14" customWidth="1"/>
    <col min="2052" max="2052" width="9.140625" style="14"/>
    <col min="2053" max="2053" width="13.85546875" style="14" bestFit="1" customWidth="1"/>
    <col min="2054" max="2304" width="9.140625" style="14"/>
    <col min="2305" max="2305" width="5.42578125" style="14" customWidth="1"/>
    <col min="2306" max="2306" width="66.140625" style="14" customWidth="1"/>
    <col min="2307" max="2307" width="17.7109375" style="14" customWidth="1"/>
    <col min="2308" max="2308" width="9.140625" style="14"/>
    <col min="2309" max="2309" width="13.85546875" style="14" bestFit="1" customWidth="1"/>
    <col min="2310" max="2560" width="9.140625" style="14"/>
    <col min="2561" max="2561" width="5.42578125" style="14" customWidth="1"/>
    <col min="2562" max="2562" width="66.140625" style="14" customWidth="1"/>
    <col min="2563" max="2563" width="17.7109375" style="14" customWidth="1"/>
    <col min="2564" max="2564" width="9.140625" style="14"/>
    <col min="2565" max="2565" width="13.85546875" style="14" bestFit="1" customWidth="1"/>
    <col min="2566" max="2816" width="9.140625" style="14"/>
    <col min="2817" max="2817" width="5.42578125" style="14" customWidth="1"/>
    <col min="2818" max="2818" width="66.140625" style="14" customWidth="1"/>
    <col min="2819" max="2819" width="17.7109375" style="14" customWidth="1"/>
    <col min="2820" max="2820" width="9.140625" style="14"/>
    <col min="2821" max="2821" width="13.85546875" style="14" bestFit="1" customWidth="1"/>
    <col min="2822" max="3072" width="9.140625" style="14"/>
    <col min="3073" max="3073" width="5.42578125" style="14" customWidth="1"/>
    <col min="3074" max="3074" width="66.140625" style="14" customWidth="1"/>
    <col min="3075" max="3075" width="17.7109375" style="14" customWidth="1"/>
    <col min="3076" max="3076" width="9.140625" style="14"/>
    <col min="3077" max="3077" width="13.85546875" style="14" bestFit="1" customWidth="1"/>
    <col min="3078" max="3328" width="9.140625" style="14"/>
    <col min="3329" max="3329" width="5.42578125" style="14" customWidth="1"/>
    <col min="3330" max="3330" width="66.140625" style="14" customWidth="1"/>
    <col min="3331" max="3331" width="17.7109375" style="14" customWidth="1"/>
    <col min="3332" max="3332" width="9.140625" style="14"/>
    <col min="3333" max="3333" width="13.85546875" style="14" bestFit="1" customWidth="1"/>
    <col min="3334" max="3584" width="9.140625" style="14"/>
    <col min="3585" max="3585" width="5.42578125" style="14" customWidth="1"/>
    <col min="3586" max="3586" width="66.140625" style="14" customWidth="1"/>
    <col min="3587" max="3587" width="17.7109375" style="14" customWidth="1"/>
    <col min="3588" max="3588" width="9.140625" style="14"/>
    <col min="3589" max="3589" width="13.85546875" style="14" bestFit="1" customWidth="1"/>
    <col min="3590" max="3840" width="9.140625" style="14"/>
    <col min="3841" max="3841" width="5.42578125" style="14" customWidth="1"/>
    <col min="3842" max="3842" width="66.140625" style="14" customWidth="1"/>
    <col min="3843" max="3843" width="17.7109375" style="14" customWidth="1"/>
    <col min="3844" max="3844" width="9.140625" style="14"/>
    <col min="3845" max="3845" width="13.85546875" style="14" bestFit="1" customWidth="1"/>
    <col min="3846" max="4096" width="9.140625" style="14"/>
    <col min="4097" max="4097" width="5.42578125" style="14" customWidth="1"/>
    <col min="4098" max="4098" width="66.140625" style="14" customWidth="1"/>
    <col min="4099" max="4099" width="17.7109375" style="14" customWidth="1"/>
    <col min="4100" max="4100" width="9.140625" style="14"/>
    <col min="4101" max="4101" width="13.85546875" style="14" bestFit="1" customWidth="1"/>
    <col min="4102" max="4352" width="9.140625" style="14"/>
    <col min="4353" max="4353" width="5.42578125" style="14" customWidth="1"/>
    <col min="4354" max="4354" width="66.140625" style="14" customWidth="1"/>
    <col min="4355" max="4355" width="17.7109375" style="14" customWidth="1"/>
    <col min="4356" max="4356" width="9.140625" style="14"/>
    <col min="4357" max="4357" width="13.85546875" style="14" bestFit="1" customWidth="1"/>
    <col min="4358" max="4608" width="9.140625" style="14"/>
    <col min="4609" max="4609" width="5.42578125" style="14" customWidth="1"/>
    <col min="4610" max="4610" width="66.140625" style="14" customWidth="1"/>
    <col min="4611" max="4611" width="17.7109375" style="14" customWidth="1"/>
    <col min="4612" max="4612" width="9.140625" style="14"/>
    <col min="4613" max="4613" width="13.85546875" style="14" bestFit="1" customWidth="1"/>
    <col min="4614" max="4864" width="9.140625" style="14"/>
    <col min="4865" max="4865" width="5.42578125" style="14" customWidth="1"/>
    <col min="4866" max="4866" width="66.140625" style="14" customWidth="1"/>
    <col min="4867" max="4867" width="17.7109375" style="14" customWidth="1"/>
    <col min="4868" max="4868" width="9.140625" style="14"/>
    <col min="4869" max="4869" width="13.85546875" style="14" bestFit="1" customWidth="1"/>
    <col min="4870" max="5120" width="9.140625" style="14"/>
    <col min="5121" max="5121" width="5.42578125" style="14" customWidth="1"/>
    <col min="5122" max="5122" width="66.140625" style="14" customWidth="1"/>
    <col min="5123" max="5123" width="17.7109375" style="14" customWidth="1"/>
    <col min="5124" max="5124" width="9.140625" style="14"/>
    <col min="5125" max="5125" width="13.85546875" style="14" bestFit="1" customWidth="1"/>
    <col min="5126" max="5376" width="9.140625" style="14"/>
    <col min="5377" max="5377" width="5.42578125" style="14" customWidth="1"/>
    <col min="5378" max="5378" width="66.140625" style="14" customWidth="1"/>
    <col min="5379" max="5379" width="17.7109375" style="14" customWidth="1"/>
    <col min="5380" max="5380" width="9.140625" style="14"/>
    <col min="5381" max="5381" width="13.85546875" style="14" bestFit="1" customWidth="1"/>
    <col min="5382" max="5632" width="9.140625" style="14"/>
    <col min="5633" max="5633" width="5.42578125" style="14" customWidth="1"/>
    <col min="5634" max="5634" width="66.140625" style="14" customWidth="1"/>
    <col min="5635" max="5635" width="17.7109375" style="14" customWidth="1"/>
    <col min="5636" max="5636" width="9.140625" style="14"/>
    <col min="5637" max="5637" width="13.85546875" style="14" bestFit="1" customWidth="1"/>
    <col min="5638" max="5888" width="9.140625" style="14"/>
    <col min="5889" max="5889" width="5.42578125" style="14" customWidth="1"/>
    <col min="5890" max="5890" width="66.140625" style="14" customWidth="1"/>
    <col min="5891" max="5891" width="17.7109375" style="14" customWidth="1"/>
    <col min="5892" max="5892" width="9.140625" style="14"/>
    <col min="5893" max="5893" width="13.85546875" style="14" bestFit="1" customWidth="1"/>
    <col min="5894" max="6144" width="9.140625" style="14"/>
    <col min="6145" max="6145" width="5.42578125" style="14" customWidth="1"/>
    <col min="6146" max="6146" width="66.140625" style="14" customWidth="1"/>
    <col min="6147" max="6147" width="17.7109375" style="14" customWidth="1"/>
    <col min="6148" max="6148" width="9.140625" style="14"/>
    <col min="6149" max="6149" width="13.85546875" style="14" bestFit="1" customWidth="1"/>
    <col min="6150" max="6400" width="9.140625" style="14"/>
    <col min="6401" max="6401" width="5.42578125" style="14" customWidth="1"/>
    <col min="6402" max="6402" width="66.140625" style="14" customWidth="1"/>
    <col min="6403" max="6403" width="17.7109375" style="14" customWidth="1"/>
    <col min="6404" max="6404" width="9.140625" style="14"/>
    <col min="6405" max="6405" width="13.85546875" style="14" bestFit="1" customWidth="1"/>
    <col min="6406" max="6656" width="9.140625" style="14"/>
    <col min="6657" max="6657" width="5.42578125" style="14" customWidth="1"/>
    <col min="6658" max="6658" width="66.140625" style="14" customWidth="1"/>
    <col min="6659" max="6659" width="17.7109375" style="14" customWidth="1"/>
    <col min="6660" max="6660" width="9.140625" style="14"/>
    <col min="6661" max="6661" width="13.85546875" style="14" bestFit="1" customWidth="1"/>
    <col min="6662" max="6912" width="9.140625" style="14"/>
    <col min="6913" max="6913" width="5.42578125" style="14" customWidth="1"/>
    <col min="6914" max="6914" width="66.140625" style="14" customWidth="1"/>
    <col min="6915" max="6915" width="17.7109375" style="14" customWidth="1"/>
    <col min="6916" max="6916" width="9.140625" style="14"/>
    <col min="6917" max="6917" width="13.85546875" style="14" bestFit="1" customWidth="1"/>
    <col min="6918" max="7168" width="9.140625" style="14"/>
    <col min="7169" max="7169" width="5.42578125" style="14" customWidth="1"/>
    <col min="7170" max="7170" width="66.140625" style="14" customWidth="1"/>
    <col min="7171" max="7171" width="17.7109375" style="14" customWidth="1"/>
    <col min="7172" max="7172" width="9.140625" style="14"/>
    <col min="7173" max="7173" width="13.85546875" style="14" bestFit="1" customWidth="1"/>
    <col min="7174" max="7424" width="9.140625" style="14"/>
    <col min="7425" max="7425" width="5.42578125" style="14" customWidth="1"/>
    <col min="7426" max="7426" width="66.140625" style="14" customWidth="1"/>
    <col min="7427" max="7427" width="17.7109375" style="14" customWidth="1"/>
    <col min="7428" max="7428" width="9.140625" style="14"/>
    <col min="7429" max="7429" width="13.85546875" style="14" bestFit="1" customWidth="1"/>
    <col min="7430" max="7680" width="9.140625" style="14"/>
    <col min="7681" max="7681" width="5.42578125" style="14" customWidth="1"/>
    <col min="7682" max="7682" width="66.140625" style="14" customWidth="1"/>
    <col min="7683" max="7683" width="17.7109375" style="14" customWidth="1"/>
    <col min="7684" max="7684" width="9.140625" style="14"/>
    <col min="7685" max="7685" width="13.85546875" style="14" bestFit="1" customWidth="1"/>
    <col min="7686" max="7936" width="9.140625" style="14"/>
    <col min="7937" max="7937" width="5.42578125" style="14" customWidth="1"/>
    <col min="7938" max="7938" width="66.140625" style="14" customWidth="1"/>
    <col min="7939" max="7939" width="17.7109375" style="14" customWidth="1"/>
    <col min="7940" max="7940" width="9.140625" style="14"/>
    <col min="7941" max="7941" width="13.85546875" style="14" bestFit="1" customWidth="1"/>
    <col min="7942" max="8192" width="9.140625" style="14"/>
    <col min="8193" max="8193" width="5.42578125" style="14" customWidth="1"/>
    <col min="8194" max="8194" width="66.140625" style="14" customWidth="1"/>
    <col min="8195" max="8195" width="17.7109375" style="14" customWidth="1"/>
    <col min="8196" max="8196" width="9.140625" style="14"/>
    <col min="8197" max="8197" width="13.85546875" style="14" bestFit="1" customWidth="1"/>
    <col min="8198" max="8448" width="9.140625" style="14"/>
    <col min="8449" max="8449" width="5.42578125" style="14" customWidth="1"/>
    <col min="8450" max="8450" width="66.140625" style="14" customWidth="1"/>
    <col min="8451" max="8451" width="17.7109375" style="14" customWidth="1"/>
    <col min="8452" max="8452" width="9.140625" style="14"/>
    <col min="8453" max="8453" width="13.85546875" style="14" bestFit="1" customWidth="1"/>
    <col min="8454" max="8704" width="9.140625" style="14"/>
    <col min="8705" max="8705" width="5.42578125" style="14" customWidth="1"/>
    <col min="8706" max="8706" width="66.140625" style="14" customWidth="1"/>
    <col min="8707" max="8707" width="17.7109375" style="14" customWidth="1"/>
    <col min="8708" max="8708" width="9.140625" style="14"/>
    <col min="8709" max="8709" width="13.85546875" style="14" bestFit="1" customWidth="1"/>
    <col min="8710" max="8960" width="9.140625" style="14"/>
    <col min="8961" max="8961" width="5.42578125" style="14" customWidth="1"/>
    <col min="8962" max="8962" width="66.140625" style="14" customWidth="1"/>
    <col min="8963" max="8963" width="17.7109375" style="14" customWidth="1"/>
    <col min="8964" max="8964" width="9.140625" style="14"/>
    <col min="8965" max="8965" width="13.85546875" style="14" bestFit="1" customWidth="1"/>
    <col min="8966" max="9216" width="9.140625" style="14"/>
    <col min="9217" max="9217" width="5.42578125" style="14" customWidth="1"/>
    <col min="9218" max="9218" width="66.140625" style="14" customWidth="1"/>
    <col min="9219" max="9219" width="17.7109375" style="14" customWidth="1"/>
    <col min="9220" max="9220" width="9.140625" style="14"/>
    <col min="9221" max="9221" width="13.85546875" style="14" bestFit="1" customWidth="1"/>
    <col min="9222" max="9472" width="9.140625" style="14"/>
    <col min="9473" max="9473" width="5.42578125" style="14" customWidth="1"/>
    <col min="9474" max="9474" width="66.140625" style="14" customWidth="1"/>
    <col min="9475" max="9475" width="17.7109375" style="14" customWidth="1"/>
    <col min="9476" max="9476" width="9.140625" style="14"/>
    <col min="9477" max="9477" width="13.85546875" style="14" bestFit="1" customWidth="1"/>
    <col min="9478" max="9728" width="9.140625" style="14"/>
    <col min="9729" max="9729" width="5.42578125" style="14" customWidth="1"/>
    <col min="9730" max="9730" width="66.140625" style="14" customWidth="1"/>
    <col min="9731" max="9731" width="17.7109375" style="14" customWidth="1"/>
    <col min="9732" max="9732" width="9.140625" style="14"/>
    <col min="9733" max="9733" width="13.85546875" style="14" bestFit="1" customWidth="1"/>
    <col min="9734" max="9984" width="9.140625" style="14"/>
    <col min="9985" max="9985" width="5.42578125" style="14" customWidth="1"/>
    <col min="9986" max="9986" width="66.140625" style="14" customWidth="1"/>
    <col min="9987" max="9987" width="17.7109375" style="14" customWidth="1"/>
    <col min="9988" max="9988" width="9.140625" style="14"/>
    <col min="9989" max="9989" width="13.85546875" style="14" bestFit="1" customWidth="1"/>
    <col min="9990" max="10240" width="9.140625" style="14"/>
    <col min="10241" max="10241" width="5.42578125" style="14" customWidth="1"/>
    <col min="10242" max="10242" width="66.140625" style="14" customWidth="1"/>
    <col min="10243" max="10243" width="17.7109375" style="14" customWidth="1"/>
    <col min="10244" max="10244" width="9.140625" style="14"/>
    <col min="10245" max="10245" width="13.85546875" style="14" bestFit="1" customWidth="1"/>
    <col min="10246" max="10496" width="9.140625" style="14"/>
    <col min="10497" max="10497" width="5.42578125" style="14" customWidth="1"/>
    <col min="10498" max="10498" width="66.140625" style="14" customWidth="1"/>
    <col min="10499" max="10499" width="17.7109375" style="14" customWidth="1"/>
    <col min="10500" max="10500" width="9.140625" style="14"/>
    <col min="10501" max="10501" width="13.85546875" style="14" bestFit="1" customWidth="1"/>
    <col min="10502" max="10752" width="9.140625" style="14"/>
    <col min="10753" max="10753" width="5.42578125" style="14" customWidth="1"/>
    <col min="10754" max="10754" width="66.140625" style="14" customWidth="1"/>
    <col min="10755" max="10755" width="17.7109375" style="14" customWidth="1"/>
    <col min="10756" max="10756" width="9.140625" style="14"/>
    <col min="10757" max="10757" width="13.85546875" style="14" bestFit="1" customWidth="1"/>
    <col min="10758" max="11008" width="9.140625" style="14"/>
    <col min="11009" max="11009" width="5.42578125" style="14" customWidth="1"/>
    <col min="11010" max="11010" width="66.140625" style="14" customWidth="1"/>
    <col min="11011" max="11011" width="17.7109375" style="14" customWidth="1"/>
    <col min="11012" max="11012" width="9.140625" style="14"/>
    <col min="11013" max="11013" width="13.85546875" style="14" bestFit="1" customWidth="1"/>
    <col min="11014" max="11264" width="9.140625" style="14"/>
    <col min="11265" max="11265" width="5.42578125" style="14" customWidth="1"/>
    <col min="11266" max="11266" width="66.140625" style="14" customWidth="1"/>
    <col min="11267" max="11267" width="17.7109375" style="14" customWidth="1"/>
    <col min="11268" max="11268" width="9.140625" style="14"/>
    <col min="11269" max="11269" width="13.85546875" style="14" bestFit="1" customWidth="1"/>
    <col min="11270" max="11520" width="9.140625" style="14"/>
    <col min="11521" max="11521" width="5.42578125" style="14" customWidth="1"/>
    <col min="11522" max="11522" width="66.140625" style="14" customWidth="1"/>
    <col min="11523" max="11523" width="17.7109375" style="14" customWidth="1"/>
    <col min="11524" max="11524" width="9.140625" style="14"/>
    <col min="11525" max="11525" width="13.85546875" style="14" bestFit="1" customWidth="1"/>
    <col min="11526" max="11776" width="9.140625" style="14"/>
    <col min="11777" max="11777" width="5.42578125" style="14" customWidth="1"/>
    <col min="11778" max="11778" width="66.140625" style="14" customWidth="1"/>
    <col min="11779" max="11779" width="17.7109375" style="14" customWidth="1"/>
    <col min="11780" max="11780" width="9.140625" style="14"/>
    <col min="11781" max="11781" width="13.85546875" style="14" bestFit="1" customWidth="1"/>
    <col min="11782" max="12032" width="9.140625" style="14"/>
    <col min="12033" max="12033" width="5.42578125" style="14" customWidth="1"/>
    <col min="12034" max="12034" width="66.140625" style="14" customWidth="1"/>
    <col min="12035" max="12035" width="17.7109375" style="14" customWidth="1"/>
    <col min="12036" max="12036" width="9.140625" style="14"/>
    <col min="12037" max="12037" width="13.85546875" style="14" bestFit="1" customWidth="1"/>
    <col min="12038" max="12288" width="9.140625" style="14"/>
    <col min="12289" max="12289" width="5.42578125" style="14" customWidth="1"/>
    <col min="12290" max="12290" width="66.140625" style="14" customWidth="1"/>
    <col min="12291" max="12291" width="17.7109375" style="14" customWidth="1"/>
    <col min="12292" max="12292" width="9.140625" style="14"/>
    <col min="12293" max="12293" width="13.85546875" style="14" bestFit="1" customWidth="1"/>
    <col min="12294" max="12544" width="9.140625" style="14"/>
    <col min="12545" max="12545" width="5.42578125" style="14" customWidth="1"/>
    <col min="12546" max="12546" width="66.140625" style="14" customWidth="1"/>
    <col min="12547" max="12547" width="17.7109375" style="14" customWidth="1"/>
    <col min="12548" max="12548" width="9.140625" style="14"/>
    <col min="12549" max="12549" width="13.85546875" style="14" bestFit="1" customWidth="1"/>
    <col min="12550" max="12800" width="9.140625" style="14"/>
    <col min="12801" max="12801" width="5.42578125" style="14" customWidth="1"/>
    <col min="12802" max="12802" width="66.140625" style="14" customWidth="1"/>
    <col min="12803" max="12803" width="17.7109375" style="14" customWidth="1"/>
    <col min="12804" max="12804" width="9.140625" style="14"/>
    <col min="12805" max="12805" width="13.85546875" style="14" bestFit="1" customWidth="1"/>
    <col min="12806" max="13056" width="9.140625" style="14"/>
    <col min="13057" max="13057" width="5.42578125" style="14" customWidth="1"/>
    <col min="13058" max="13058" width="66.140625" style="14" customWidth="1"/>
    <col min="13059" max="13059" width="17.7109375" style="14" customWidth="1"/>
    <col min="13060" max="13060" width="9.140625" style="14"/>
    <col min="13061" max="13061" width="13.85546875" style="14" bestFit="1" customWidth="1"/>
    <col min="13062" max="13312" width="9.140625" style="14"/>
    <col min="13313" max="13313" width="5.42578125" style="14" customWidth="1"/>
    <col min="13314" max="13314" width="66.140625" style="14" customWidth="1"/>
    <col min="13315" max="13315" width="17.7109375" style="14" customWidth="1"/>
    <col min="13316" max="13316" width="9.140625" style="14"/>
    <col min="13317" max="13317" width="13.85546875" style="14" bestFit="1" customWidth="1"/>
    <col min="13318" max="13568" width="9.140625" style="14"/>
    <col min="13569" max="13569" width="5.42578125" style="14" customWidth="1"/>
    <col min="13570" max="13570" width="66.140625" style="14" customWidth="1"/>
    <col min="13571" max="13571" width="17.7109375" style="14" customWidth="1"/>
    <col min="13572" max="13572" width="9.140625" style="14"/>
    <col min="13573" max="13573" width="13.85546875" style="14" bestFit="1" customWidth="1"/>
    <col min="13574" max="13824" width="9.140625" style="14"/>
    <col min="13825" max="13825" width="5.42578125" style="14" customWidth="1"/>
    <col min="13826" max="13826" width="66.140625" style="14" customWidth="1"/>
    <col min="13827" max="13827" width="17.7109375" style="14" customWidth="1"/>
    <col min="13828" max="13828" width="9.140625" style="14"/>
    <col min="13829" max="13829" width="13.85546875" style="14" bestFit="1" customWidth="1"/>
    <col min="13830" max="14080" width="9.140625" style="14"/>
    <col min="14081" max="14081" width="5.42578125" style="14" customWidth="1"/>
    <col min="14082" max="14082" width="66.140625" style="14" customWidth="1"/>
    <col min="14083" max="14083" width="17.7109375" style="14" customWidth="1"/>
    <col min="14084" max="14084" width="9.140625" style="14"/>
    <col min="14085" max="14085" width="13.85546875" style="14" bestFit="1" customWidth="1"/>
    <col min="14086" max="14336" width="9.140625" style="14"/>
    <col min="14337" max="14337" width="5.42578125" style="14" customWidth="1"/>
    <col min="14338" max="14338" width="66.140625" style="14" customWidth="1"/>
    <col min="14339" max="14339" width="17.7109375" style="14" customWidth="1"/>
    <col min="14340" max="14340" width="9.140625" style="14"/>
    <col min="14341" max="14341" width="13.85546875" style="14" bestFit="1" customWidth="1"/>
    <col min="14342" max="14592" width="9.140625" style="14"/>
    <col min="14593" max="14593" width="5.42578125" style="14" customWidth="1"/>
    <col min="14594" max="14594" width="66.140625" style="14" customWidth="1"/>
    <col min="14595" max="14595" width="17.7109375" style="14" customWidth="1"/>
    <col min="14596" max="14596" width="9.140625" style="14"/>
    <col min="14597" max="14597" width="13.85546875" style="14" bestFit="1" customWidth="1"/>
    <col min="14598" max="14848" width="9.140625" style="14"/>
    <col min="14849" max="14849" width="5.42578125" style="14" customWidth="1"/>
    <col min="14850" max="14850" width="66.140625" style="14" customWidth="1"/>
    <col min="14851" max="14851" width="17.7109375" style="14" customWidth="1"/>
    <col min="14852" max="14852" width="9.140625" style="14"/>
    <col min="14853" max="14853" width="13.85546875" style="14" bestFit="1" customWidth="1"/>
    <col min="14854" max="15104" width="9.140625" style="14"/>
    <col min="15105" max="15105" width="5.42578125" style="14" customWidth="1"/>
    <col min="15106" max="15106" width="66.140625" style="14" customWidth="1"/>
    <col min="15107" max="15107" width="17.7109375" style="14" customWidth="1"/>
    <col min="15108" max="15108" width="9.140625" style="14"/>
    <col min="15109" max="15109" width="13.85546875" style="14" bestFit="1" customWidth="1"/>
    <col min="15110" max="15360" width="9.140625" style="14"/>
    <col min="15361" max="15361" width="5.42578125" style="14" customWidth="1"/>
    <col min="15362" max="15362" width="66.140625" style="14" customWidth="1"/>
    <col min="15363" max="15363" width="17.7109375" style="14" customWidth="1"/>
    <col min="15364" max="15364" width="9.140625" style="14"/>
    <col min="15365" max="15365" width="13.85546875" style="14" bestFit="1" customWidth="1"/>
    <col min="15366" max="15616" width="9.140625" style="14"/>
    <col min="15617" max="15617" width="5.42578125" style="14" customWidth="1"/>
    <col min="15618" max="15618" width="66.140625" style="14" customWidth="1"/>
    <col min="15619" max="15619" width="17.7109375" style="14" customWidth="1"/>
    <col min="15620" max="15620" width="9.140625" style="14"/>
    <col min="15621" max="15621" width="13.85546875" style="14" bestFit="1" customWidth="1"/>
    <col min="15622" max="15872" width="9.140625" style="14"/>
    <col min="15873" max="15873" width="5.42578125" style="14" customWidth="1"/>
    <col min="15874" max="15874" width="66.140625" style="14" customWidth="1"/>
    <col min="15875" max="15875" width="17.7109375" style="14" customWidth="1"/>
    <col min="15876" max="15876" width="9.140625" style="14"/>
    <col min="15877" max="15877" width="13.85546875" style="14" bestFit="1" customWidth="1"/>
    <col min="15878" max="16128" width="9.140625" style="14"/>
    <col min="16129" max="16129" width="5.42578125" style="14" customWidth="1"/>
    <col min="16130" max="16130" width="66.140625" style="14" customWidth="1"/>
    <col min="16131" max="16131" width="17.7109375" style="14" customWidth="1"/>
    <col min="16132" max="16132" width="9.140625" style="14"/>
    <col min="16133" max="16133" width="13.85546875" style="14" bestFit="1" customWidth="1"/>
    <col min="16134" max="16384" width="9.140625" style="14"/>
  </cols>
  <sheetData>
    <row r="8" spans="1:3" ht="26.25" x14ac:dyDescent="0.25">
      <c r="A8" s="74" t="s">
        <v>86</v>
      </c>
      <c r="B8" s="74"/>
      <c r="C8" s="74"/>
    </row>
    <row r="9" spans="1:3" ht="21" x14ac:dyDescent="0.25">
      <c r="A9" s="16"/>
      <c r="B9" s="16"/>
      <c r="C9" s="16"/>
    </row>
    <row r="10" spans="1:3" ht="57.75" customHeight="1" x14ac:dyDescent="0.25">
      <c r="A10" s="75" t="s">
        <v>91</v>
      </c>
      <c r="B10" s="75"/>
      <c r="C10" s="75"/>
    </row>
    <row r="12" spans="1:3" ht="31.5" customHeight="1" x14ac:dyDescent="0.25">
      <c r="A12" s="17" t="s">
        <v>87</v>
      </c>
      <c r="B12" s="18" t="s">
        <v>88</v>
      </c>
      <c r="C12" s="18" t="s">
        <v>89</v>
      </c>
    </row>
    <row r="13" spans="1:3" ht="74.25" customHeight="1" x14ac:dyDescent="0.25">
      <c r="A13" s="19">
        <v>1</v>
      </c>
      <c r="B13" s="20" t="s">
        <v>107</v>
      </c>
      <c r="C13" s="21">
        <f>Sheet1!P82</f>
        <v>381920</v>
      </c>
    </row>
    <row r="14" spans="1:3" ht="74.25" customHeight="1" x14ac:dyDescent="0.25">
      <c r="A14" s="19">
        <v>2</v>
      </c>
      <c r="B14" s="20" t="s">
        <v>113</v>
      </c>
      <c r="C14" s="21">
        <f>'VO 1'!K21</f>
        <v>32500</v>
      </c>
    </row>
    <row r="15" spans="1:3" x14ac:dyDescent="0.25">
      <c r="A15" s="76" t="s">
        <v>90</v>
      </c>
      <c r="B15" s="77"/>
      <c r="C15" s="80">
        <f>SUM(C13:C14)</f>
        <v>414420</v>
      </c>
    </row>
    <row r="16" spans="1:3" x14ac:dyDescent="0.25">
      <c r="A16" s="78"/>
      <c r="B16" s="79"/>
      <c r="C16" s="80"/>
    </row>
    <row r="19" spans="1:3" ht="41.25" customHeight="1" x14ac:dyDescent="0.25">
      <c r="A19" s="81" t="s">
        <v>121</v>
      </c>
      <c r="B19" s="81"/>
      <c r="C19" s="81"/>
    </row>
  </sheetData>
  <mergeCells count="5">
    <mergeCell ref="A8:C8"/>
    <mergeCell ref="A10:C10"/>
    <mergeCell ref="A15:B16"/>
    <mergeCell ref="C15:C16"/>
    <mergeCell ref="A19:C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VO 1</vt:lpstr>
      <vt:lpstr>VO 2</vt:lpstr>
      <vt:lpstr>summary</vt:lpstr>
      <vt:lpstr>Sheet1!Print_Area</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2022-06-29T13:09:46Z</dcterms:modified>
</cp:coreProperties>
</file>