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Sheet1!$A$1:$F$40</definedName>
    <definedName name="_xlnm.Print_Titles" localSheetId="0">Sheet1!$14:$15</definedName>
  </definedNames>
  <calcPr calcId="152511"/>
</workbook>
</file>

<file path=xl/calcChain.xml><?xml version="1.0" encoding="utf-8"?>
<calcChain xmlns="http://schemas.openxmlformats.org/spreadsheetml/2006/main">
  <c r="F23" i="1" l="1"/>
  <c r="F21" i="1" l="1"/>
  <c r="F20" i="1"/>
  <c r="F22" i="1"/>
  <c r="F30" i="1"/>
  <c r="F29" i="1"/>
  <c r="F28" i="1"/>
  <c r="F27" i="1"/>
  <c r="F26" i="1"/>
  <c r="F25" i="1"/>
  <c r="F18" i="1"/>
  <c r="F17" i="1"/>
  <c r="F16" i="1" l="1"/>
  <c r="F31" i="1" s="1"/>
  <c r="F32" i="1" l="1"/>
  <c r="F33" i="1" l="1"/>
  <c r="K46" i="1"/>
  <c r="K41" i="1" l="1"/>
  <c r="K33" i="1"/>
  <c r="K42" i="1" l="1"/>
  <c r="K34" i="1"/>
  <c r="K35" i="1" s="1"/>
  <c r="K43" i="1"/>
  <c r="K44" i="1" l="1"/>
  <c r="K45" i="1"/>
  <c r="K47" i="1" s="1"/>
  <c r="K50" i="1" s="1"/>
</calcChain>
</file>

<file path=xl/sharedStrings.xml><?xml version="1.0" encoding="utf-8"?>
<sst xmlns="http://schemas.openxmlformats.org/spreadsheetml/2006/main" count="55" uniqueCount="45">
  <si>
    <t>S. #</t>
  </si>
  <si>
    <t>Description</t>
  </si>
  <si>
    <t>Unit</t>
  </si>
  <si>
    <t>Qty</t>
  </si>
  <si>
    <t>Amount</t>
  </si>
  <si>
    <t>Thanking you,</t>
  </si>
  <si>
    <t>Rate</t>
  </si>
  <si>
    <t>Total Amount Rs</t>
  </si>
  <si>
    <t>Job</t>
  </si>
  <si>
    <t>Attn: Mr. Muhammad</t>
  </si>
  <si>
    <t>Sqft</t>
  </si>
  <si>
    <t>Supply and installation of hangers &amp; supports complete in all respect.</t>
  </si>
  <si>
    <t>Testing &amp; comissioning of system.</t>
  </si>
  <si>
    <t>Nos</t>
  </si>
  <si>
    <t>Supply, Installation, testing &amp; Commissioning of medium/low pressure G.I. sheet metal ducting  (22 SWG) for air ducting, plenums and other sheet fabrications complete in all respect as per drawings.</t>
  </si>
  <si>
    <t>Rft</t>
  </si>
  <si>
    <t>Supply, Installation, testing &amp; Commissioning of Diffusers, Louvers and Grilles complete in all respect</t>
  </si>
  <si>
    <t xml:space="preserve">a) VCD </t>
  </si>
  <si>
    <t>b) Fire Damper</t>
  </si>
  <si>
    <t>Air balancing of entire system</t>
  </si>
  <si>
    <t>Supply, Installation, testing &amp; Commissioning of dampers complete in all respect as per drawings.</t>
  </si>
  <si>
    <t>Supply, Installation  &amp; Commissioning of  Glass wool insulation of 25mm thickness for supply and return air ducts complete in all respect as per drawings.</t>
  </si>
  <si>
    <t>Supply &amp; installation of Flexible duct connector for supply and return air.</t>
  </si>
  <si>
    <t>Supply and installation of Sound liner complete with all respect in supply &amp; return air ducts. (Aeroflex 12mm NBR)</t>
  </si>
  <si>
    <t>Quotation for The North Walk Shopping Mall</t>
  </si>
  <si>
    <t>M/S Dawat-e-Hadiyah Burhani Mahal</t>
  </si>
  <si>
    <t>Mciver Road, Karachi</t>
  </si>
  <si>
    <t>SST Tax 13%</t>
  </si>
  <si>
    <t>Grand Total Amount Rs</t>
  </si>
  <si>
    <t>a) Fresh air intake louver</t>
  </si>
  <si>
    <t>b) Return air grills</t>
  </si>
  <si>
    <t>Installation of Jet Diffuser 6"  Dia with damper</t>
  </si>
  <si>
    <t>Installation of Jet Diffuser 4" Dia with damper</t>
  </si>
  <si>
    <t>Note: Bill will be charged on actual quantity at site</t>
  </si>
  <si>
    <t>For PIONEER SERVICES.</t>
  </si>
  <si>
    <t>PS/TNW/302/07/21</t>
  </si>
  <si>
    <t>Advance</t>
  </si>
  <si>
    <t>Less Tax</t>
  </si>
  <si>
    <t>Advance payment</t>
  </si>
  <si>
    <t>Cheque amount</t>
  </si>
  <si>
    <t>Gross amout</t>
  </si>
  <si>
    <t>received amount</t>
  </si>
  <si>
    <t>Net</t>
  </si>
  <si>
    <t>Less Tax 7.5%</t>
  </si>
  <si>
    <t>Less 20% SRB 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</si>
</sst>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11" fillId="0" borderId="0" xfId="0" applyFont="1" applyBorder="1" applyAlignment="1">
      <alignment horizontal="right" vertical="center"/>
    </xf>
    <xf numFmtId="164" fontId="11" fillId="0" borderId="0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3" xfId="1" applyNumberFormat="1" applyFont="1" applyBorder="1" applyAlignment="1">
      <alignment vertical="center"/>
    </xf>
    <xf numFmtId="0" fontId="12" fillId="0" borderId="0" xfId="0" applyFont="1" applyBorder="1" applyAlignment="1"/>
    <xf numFmtId="164" fontId="11" fillId="0" borderId="4" xfId="1" applyNumberFormat="1" applyFont="1" applyBorder="1" applyAlignment="1">
      <alignment vertical="center"/>
    </xf>
    <xf numFmtId="165" fontId="2" fillId="0" borderId="0" xfId="0" applyNumberFormat="1" applyFont="1"/>
    <xf numFmtId="43" fontId="2" fillId="0" borderId="0" xfId="0" applyNumberFormat="1" applyFont="1"/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6" fontId="2" fillId="0" borderId="2" xfId="0" applyNumberFormat="1" applyFont="1" applyBorder="1" applyAlignment="1"/>
    <xf numFmtId="164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1" fillId="0" borderId="0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436245</xdr:colOff>
      <xdr:row>4</xdr:row>
      <xdr:rowOff>19050</xdr:rowOff>
    </xdr:from>
    <xdr:to>
      <xdr:col>13</xdr:col>
      <xdr:colOff>49530</xdr:colOff>
      <xdr:row>10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5895" y="97155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373382</xdr:colOff>
      <xdr:row>35</xdr:row>
      <xdr:rowOff>104775</xdr:rowOff>
    </xdr:from>
    <xdr:to>
      <xdr:col>8</xdr:col>
      <xdr:colOff>247810</xdr:colOff>
      <xdr:row>38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9532" y="9963150"/>
          <a:ext cx="617378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276105</xdr:colOff>
      <xdr:row>38</xdr:row>
      <xdr:rowOff>57150</xdr:rowOff>
    </xdr:from>
    <xdr:to>
      <xdr:col>1</xdr:col>
      <xdr:colOff>600673</xdr:colOff>
      <xdr:row>40</xdr:row>
      <xdr:rowOff>190500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105" y="10534650"/>
          <a:ext cx="648418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1277620</xdr:colOff>
      <xdr:row>1</xdr:row>
      <xdr:rowOff>59821</xdr:rowOff>
    </xdr:from>
    <xdr:to>
      <xdr:col>5</xdr:col>
      <xdr:colOff>129858</xdr:colOff>
      <xdr:row>3</xdr:row>
      <xdr:rowOff>97920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1601470" y="297946"/>
          <a:ext cx="4348163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360045</xdr:colOff>
      <xdr:row>0</xdr:row>
      <xdr:rowOff>171450</xdr:rowOff>
    </xdr:from>
    <xdr:to>
      <xdr:col>1</xdr:col>
      <xdr:colOff>1220470</xdr:colOff>
      <xdr:row>3</xdr:row>
      <xdr:rowOff>165117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83895" y="171450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50"/>
  <sheetViews>
    <sheetView tabSelected="1" topLeftCell="A30" zoomScaleNormal="100" workbookViewId="0">
      <selection activeCell="M41" sqref="M41"/>
    </sheetView>
  </sheetViews>
  <sheetFormatPr defaultColWidth="8.85546875" defaultRowHeight="18.75" x14ac:dyDescent="0.3"/>
  <cols>
    <col min="1" max="1" width="4.85546875" style="1" customWidth="1"/>
    <col min="2" max="2" width="59.85546875" style="2" customWidth="1"/>
    <col min="3" max="3" width="6.140625" style="1" bestFit="1" customWidth="1"/>
    <col min="4" max="4" width="7" style="1" customWidth="1"/>
    <col min="5" max="5" width="9.42578125" style="1" customWidth="1"/>
    <col min="6" max="6" width="14.5703125" style="3" bestFit="1" customWidth="1"/>
    <col min="7" max="7" width="8.85546875" style="2"/>
    <col min="8" max="8" width="11.140625" style="2" bestFit="1" customWidth="1"/>
    <col min="9" max="9" width="22.28515625" style="2" customWidth="1"/>
    <col min="10" max="10" width="8.85546875" style="2"/>
    <col min="11" max="11" width="16" style="2" bestFit="1" customWidth="1"/>
    <col min="12" max="12" width="8.85546875" style="2"/>
    <col min="13" max="13" width="18.28515625" style="2" bestFit="1" customWidth="1"/>
    <col min="14" max="16384" width="8.85546875" style="2"/>
  </cols>
  <sheetData>
    <row r="6" spans="1:11" ht="5.25" customHeight="1" x14ac:dyDescent="0.3"/>
    <row r="7" spans="1:11" ht="5.25" customHeight="1" x14ac:dyDescent="0.3"/>
    <row r="8" spans="1:11" x14ac:dyDescent="0.3">
      <c r="A8" s="39" t="s">
        <v>35</v>
      </c>
      <c r="B8" s="39"/>
      <c r="F8" s="8">
        <v>44384</v>
      </c>
    </row>
    <row r="9" spans="1:11" x14ac:dyDescent="0.3">
      <c r="A9" s="10" t="s">
        <v>25</v>
      </c>
      <c r="B9" s="10"/>
      <c r="F9" s="2"/>
    </row>
    <row r="10" spans="1:11" x14ac:dyDescent="0.3">
      <c r="A10" s="10" t="s">
        <v>26</v>
      </c>
      <c r="B10" s="10"/>
      <c r="F10" s="2"/>
    </row>
    <row r="11" spans="1:11" ht="7.5" customHeight="1" x14ac:dyDescent="0.3">
      <c r="A11" s="10"/>
      <c r="B11" s="10"/>
      <c r="F11" s="2"/>
    </row>
    <row r="12" spans="1:11" s="9" customFormat="1" ht="21" x14ac:dyDescent="0.35">
      <c r="A12" s="38" t="s">
        <v>9</v>
      </c>
      <c r="B12" s="38"/>
      <c r="C12" s="38"/>
      <c r="D12" s="38"/>
      <c r="E12" s="38"/>
      <c r="F12" s="38"/>
    </row>
    <row r="13" spans="1:11" s="9" customFormat="1" ht="3" customHeight="1" x14ac:dyDescent="0.35">
      <c r="A13" s="38"/>
      <c r="B13" s="38"/>
      <c r="C13" s="38"/>
      <c r="D13" s="38"/>
      <c r="E13" s="38"/>
      <c r="F13" s="38"/>
    </row>
    <row r="14" spans="1:11" s="9" customFormat="1" ht="30.6" customHeight="1" x14ac:dyDescent="0.35">
      <c r="A14" s="38" t="s">
        <v>24</v>
      </c>
      <c r="B14" s="38"/>
      <c r="C14" s="38"/>
      <c r="D14" s="38"/>
      <c r="E14" s="38"/>
      <c r="F14" s="38"/>
    </row>
    <row r="15" spans="1:11" x14ac:dyDescent="0.3">
      <c r="A15" s="14" t="s">
        <v>0</v>
      </c>
      <c r="B15" s="14" t="s">
        <v>1</v>
      </c>
      <c r="C15" s="14" t="s">
        <v>2</v>
      </c>
      <c r="D15" s="14" t="s">
        <v>3</v>
      </c>
      <c r="E15" s="14" t="s">
        <v>6</v>
      </c>
      <c r="F15" s="15" t="s">
        <v>4</v>
      </c>
    </row>
    <row r="16" spans="1:11" ht="67.5" customHeight="1" x14ac:dyDescent="0.3">
      <c r="A16" s="11">
        <v>1</v>
      </c>
      <c r="B16" s="12" t="s">
        <v>14</v>
      </c>
      <c r="C16" s="11" t="s">
        <v>10</v>
      </c>
      <c r="D16" s="11">
        <v>1320</v>
      </c>
      <c r="E16" s="13">
        <v>280</v>
      </c>
      <c r="F16" s="13">
        <f t="shared" ref="F16:F21" si="0">E16*D16</f>
        <v>369600</v>
      </c>
      <c r="H16" s="16"/>
      <c r="I16" s="16"/>
      <c r="J16" s="16"/>
      <c r="K16" s="16"/>
    </row>
    <row r="17" spans="1:13" ht="57" customHeight="1" x14ac:dyDescent="0.3">
      <c r="A17" s="11">
        <v>2</v>
      </c>
      <c r="B17" s="12" t="s">
        <v>21</v>
      </c>
      <c r="C17" s="11" t="s">
        <v>10</v>
      </c>
      <c r="D17" s="11">
        <v>1320</v>
      </c>
      <c r="E17" s="13">
        <v>150</v>
      </c>
      <c r="F17" s="13">
        <f t="shared" si="0"/>
        <v>198000</v>
      </c>
      <c r="H17" s="16"/>
      <c r="I17" s="16"/>
      <c r="J17" s="16"/>
      <c r="K17" s="16"/>
    </row>
    <row r="18" spans="1:13" ht="34.5" x14ac:dyDescent="0.3">
      <c r="A18" s="11">
        <v>3</v>
      </c>
      <c r="B18" s="12" t="s">
        <v>22</v>
      </c>
      <c r="C18" s="11" t="s">
        <v>15</v>
      </c>
      <c r="D18" s="11">
        <v>40</v>
      </c>
      <c r="E18" s="13">
        <v>750</v>
      </c>
      <c r="F18" s="13">
        <f t="shared" si="0"/>
        <v>30000</v>
      </c>
      <c r="H18" s="16"/>
      <c r="I18" s="16"/>
      <c r="J18" s="16"/>
      <c r="K18" s="16"/>
    </row>
    <row r="19" spans="1:13" ht="35.25" customHeight="1" x14ac:dyDescent="0.3">
      <c r="A19" s="11">
        <v>4</v>
      </c>
      <c r="B19" s="12" t="s">
        <v>16</v>
      </c>
      <c r="C19" s="11"/>
      <c r="D19" s="11"/>
      <c r="E19" s="13"/>
      <c r="F19" s="13"/>
      <c r="H19" s="16"/>
      <c r="I19" s="16"/>
      <c r="J19" s="16"/>
      <c r="K19" s="16"/>
    </row>
    <row r="20" spans="1:13" x14ac:dyDescent="0.3">
      <c r="A20" s="11"/>
      <c r="B20" s="12" t="s">
        <v>29</v>
      </c>
      <c r="C20" s="11" t="s">
        <v>10</v>
      </c>
      <c r="D20" s="11">
        <v>4</v>
      </c>
      <c r="E20" s="13">
        <v>4000</v>
      </c>
      <c r="F20" s="13">
        <f t="shared" si="0"/>
        <v>16000</v>
      </c>
      <c r="H20" s="16"/>
      <c r="I20" s="16"/>
      <c r="J20" s="16"/>
      <c r="K20" s="16"/>
    </row>
    <row r="21" spans="1:13" x14ac:dyDescent="0.3">
      <c r="A21" s="11"/>
      <c r="B21" s="12" t="s">
        <v>30</v>
      </c>
      <c r="C21" s="11" t="s">
        <v>10</v>
      </c>
      <c r="D21" s="11">
        <v>24</v>
      </c>
      <c r="E21" s="13">
        <v>4000</v>
      </c>
      <c r="F21" s="13">
        <f t="shared" si="0"/>
        <v>96000</v>
      </c>
      <c r="H21" s="16"/>
      <c r="I21" s="16"/>
      <c r="J21" s="16"/>
      <c r="K21" s="16"/>
    </row>
    <row r="22" spans="1:13" x14ac:dyDescent="0.3">
      <c r="A22" s="11">
        <v>5</v>
      </c>
      <c r="B22" s="12" t="s">
        <v>32</v>
      </c>
      <c r="C22" s="11" t="s">
        <v>13</v>
      </c>
      <c r="D22" s="11">
        <v>8</v>
      </c>
      <c r="E22" s="13">
        <v>1000</v>
      </c>
      <c r="F22" s="13">
        <f>E22*D22</f>
        <v>8000</v>
      </c>
      <c r="H22" s="16"/>
      <c r="I22" s="16"/>
      <c r="J22" s="16"/>
      <c r="K22" s="16"/>
    </row>
    <row r="23" spans="1:13" x14ac:dyDescent="0.3">
      <c r="A23" s="11">
        <v>6</v>
      </c>
      <c r="B23" s="12" t="s">
        <v>31</v>
      </c>
      <c r="C23" s="11" t="s">
        <v>13</v>
      </c>
      <c r="D23" s="11">
        <v>20</v>
      </c>
      <c r="E23" s="13">
        <v>1500</v>
      </c>
      <c r="F23" s="13">
        <f>E23*D23</f>
        <v>30000</v>
      </c>
      <c r="H23" s="16"/>
      <c r="I23" s="16"/>
      <c r="J23" s="16"/>
      <c r="K23" s="16"/>
    </row>
    <row r="24" spans="1:13" ht="34.5" x14ac:dyDescent="0.3">
      <c r="A24" s="11">
        <v>7</v>
      </c>
      <c r="B24" s="12" t="s">
        <v>20</v>
      </c>
      <c r="C24" s="11"/>
      <c r="D24" s="11"/>
      <c r="E24" s="13"/>
      <c r="F24" s="13"/>
      <c r="H24" s="16"/>
      <c r="I24" s="16"/>
      <c r="J24" s="16"/>
      <c r="K24" s="16"/>
    </row>
    <row r="25" spans="1:13" x14ac:dyDescent="0.3">
      <c r="A25" s="11"/>
      <c r="B25" s="12" t="s">
        <v>17</v>
      </c>
      <c r="C25" s="11" t="s">
        <v>10</v>
      </c>
      <c r="D25" s="11">
        <v>15</v>
      </c>
      <c r="E25" s="13">
        <v>4000</v>
      </c>
      <c r="F25" s="13">
        <f t="shared" ref="F25:F30" si="1">E25*D25</f>
        <v>60000</v>
      </c>
      <c r="H25" s="16"/>
      <c r="I25" s="16"/>
      <c r="J25" s="16"/>
      <c r="K25" s="16"/>
    </row>
    <row r="26" spans="1:13" x14ac:dyDescent="0.3">
      <c r="A26" s="11"/>
      <c r="B26" s="12" t="s">
        <v>18</v>
      </c>
      <c r="C26" s="11" t="s">
        <v>10</v>
      </c>
      <c r="D26" s="11">
        <v>15</v>
      </c>
      <c r="E26" s="13">
        <v>5000</v>
      </c>
      <c r="F26" s="13">
        <f t="shared" si="1"/>
        <v>75000</v>
      </c>
      <c r="H26" s="16"/>
      <c r="I26" s="16"/>
      <c r="J26" s="16"/>
      <c r="K26" s="16"/>
    </row>
    <row r="27" spans="1:13" ht="38.25" customHeight="1" x14ac:dyDescent="0.3">
      <c r="A27" s="11">
        <v>8</v>
      </c>
      <c r="B27" s="12" t="s">
        <v>23</v>
      </c>
      <c r="C27" s="11" t="s">
        <v>10</v>
      </c>
      <c r="D27" s="11">
        <v>200</v>
      </c>
      <c r="E27" s="13">
        <v>200</v>
      </c>
      <c r="F27" s="13">
        <f t="shared" si="1"/>
        <v>40000</v>
      </c>
      <c r="H27" s="16"/>
      <c r="I27" s="16"/>
      <c r="J27" s="16"/>
      <c r="K27" s="16"/>
    </row>
    <row r="28" spans="1:13" ht="34.5" x14ac:dyDescent="0.3">
      <c r="A28" s="11">
        <v>9</v>
      </c>
      <c r="B28" s="12" t="s">
        <v>11</v>
      </c>
      <c r="C28" s="11" t="s">
        <v>8</v>
      </c>
      <c r="D28" s="11">
        <v>1</v>
      </c>
      <c r="E28" s="13">
        <v>45000</v>
      </c>
      <c r="F28" s="13">
        <f t="shared" si="1"/>
        <v>45000</v>
      </c>
      <c r="H28" s="16"/>
      <c r="I28" s="16"/>
      <c r="J28" s="16"/>
      <c r="K28" s="16"/>
    </row>
    <row r="29" spans="1:13" x14ac:dyDescent="0.3">
      <c r="A29" s="11">
        <v>10</v>
      </c>
      <c r="B29" s="12" t="s">
        <v>19</v>
      </c>
      <c r="C29" s="11" t="s">
        <v>8</v>
      </c>
      <c r="D29" s="11">
        <v>3</v>
      </c>
      <c r="E29" s="13">
        <v>25000</v>
      </c>
      <c r="F29" s="13">
        <f t="shared" si="1"/>
        <v>75000</v>
      </c>
      <c r="H29" s="16"/>
      <c r="I29" s="16"/>
      <c r="J29" s="16"/>
      <c r="K29" s="16"/>
    </row>
    <row r="30" spans="1:13" ht="19.5" thickBot="1" x14ac:dyDescent="0.35">
      <c r="A30" s="20">
        <v>11</v>
      </c>
      <c r="B30" s="21" t="s">
        <v>12</v>
      </c>
      <c r="C30" s="20" t="s">
        <v>8</v>
      </c>
      <c r="D30" s="20">
        <v>3</v>
      </c>
      <c r="E30" s="22">
        <v>15000</v>
      </c>
      <c r="F30" s="22">
        <f t="shared" si="1"/>
        <v>45000</v>
      </c>
      <c r="H30" s="16"/>
      <c r="I30" s="16"/>
      <c r="J30" s="16"/>
      <c r="K30" s="16"/>
    </row>
    <row r="31" spans="1:13" ht="19.5" thickTop="1" x14ac:dyDescent="0.3">
      <c r="A31" s="37" t="s">
        <v>7</v>
      </c>
      <c r="B31" s="37"/>
      <c r="C31" s="37"/>
      <c r="D31" s="37"/>
      <c r="E31" s="37"/>
      <c r="F31" s="25">
        <f>SUM(F16:F30)</f>
        <v>1087600</v>
      </c>
    </row>
    <row r="32" spans="1:13" x14ac:dyDescent="0.3">
      <c r="A32" s="37" t="s">
        <v>27</v>
      </c>
      <c r="B32" s="37"/>
      <c r="C32" s="37"/>
      <c r="D32" s="37"/>
      <c r="E32" s="37"/>
      <c r="F32" s="19">
        <f>F31*13%</f>
        <v>141388</v>
      </c>
      <c r="I32" s="34" t="s">
        <v>38</v>
      </c>
      <c r="J32" s="34"/>
      <c r="K32" s="34"/>
      <c r="M32" s="16"/>
    </row>
    <row r="33" spans="1:13" ht="19.5" thickBot="1" x14ac:dyDescent="0.35">
      <c r="A33" s="37" t="s">
        <v>28</v>
      </c>
      <c r="B33" s="37"/>
      <c r="C33" s="37"/>
      <c r="D33" s="37"/>
      <c r="E33" s="37"/>
      <c r="F33" s="23">
        <f>F31+F32</f>
        <v>1228988</v>
      </c>
      <c r="I33" s="28" t="s">
        <v>36</v>
      </c>
      <c r="J33" s="29">
        <v>0.4</v>
      </c>
      <c r="K33" s="30">
        <f>F33*40%</f>
        <v>491595.2</v>
      </c>
      <c r="M33" s="26"/>
    </row>
    <row r="34" spans="1:13" ht="19.5" thickTop="1" x14ac:dyDescent="0.3">
      <c r="A34" s="24" t="s">
        <v>33</v>
      </c>
      <c r="B34" s="24"/>
      <c r="C34" s="24"/>
      <c r="D34" s="24"/>
      <c r="E34" s="24"/>
      <c r="F34" s="24"/>
      <c r="G34" s="24"/>
      <c r="H34" s="24"/>
      <c r="I34" s="31" t="s">
        <v>37</v>
      </c>
      <c r="J34" s="32">
        <v>7.4999999999999997E-2</v>
      </c>
      <c r="K34" s="30">
        <f>K33*7.5%</f>
        <v>36869.64</v>
      </c>
      <c r="M34" s="27"/>
    </row>
    <row r="35" spans="1:13" x14ac:dyDescent="0.3">
      <c r="A35" s="17"/>
      <c r="B35" s="17"/>
      <c r="C35" s="17"/>
      <c r="D35" s="17"/>
      <c r="E35" s="17"/>
      <c r="F35" s="18"/>
      <c r="I35" s="35" t="s">
        <v>39</v>
      </c>
      <c r="J35" s="36"/>
      <c r="K35" s="30">
        <f>K33-K34</f>
        <v>454725.56</v>
      </c>
      <c r="M35" s="27"/>
    </row>
    <row r="36" spans="1:13" x14ac:dyDescent="0.3">
      <c r="A36" s="4" t="s">
        <v>5</v>
      </c>
      <c r="B36" s="5"/>
      <c r="K36" s="27"/>
      <c r="M36" s="16"/>
    </row>
    <row r="37" spans="1:13" ht="6" customHeight="1" x14ac:dyDescent="0.3">
      <c r="A37" s="4"/>
      <c r="B37" s="5"/>
    </row>
    <row r="38" spans="1:13" x14ac:dyDescent="0.3">
      <c r="A38" s="4" t="s">
        <v>34</v>
      </c>
      <c r="B38" s="5"/>
      <c r="K38" s="27"/>
      <c r="M38" s="27"/>
    </row>
    <row r="39" spans="1:13" x14ac:dyDescent="0.3">
      <c r="A39" s="4"/>
      <c r="B39" s="4"/>
      <c r="H39" s="3"/>
      <c r="M39" s="27"/>
    </row>
    <row r="40" spans="1:13" x14ac:dyDescent="0.3">
      <c r="A40" s="6"/>
      <c r="B40" s="7"/>
    </row>
    <row r="41" spans="1:13" x14ac:dyDescent="0.3">
      <c r="I41" s="28" t="s">
        <v>40</v>
      </c>
      <c r="J41" s="28"/>
      <c r="K41" s="33">
        <f>F33</f>
        <v>1228988</v>
      </c>
    </row>
    <row r="42" spans="1:13" x14ac:dyDescent="0.3">
      <c r="I42" s="28" t="s">
        <v>41</v>
      </c>
      <c r="J42" s="28"/>
      <c r="K42" s="33">
        <f>K33</f>
        <v>491595.2</v>
      </c>
    </row>
    <row r="43" spans="1:13" x14ac:dyDescent="0.3">
      <c r="I43" s="28" t="s">
        <v>42</v>
      </c>
      <c r="J43" s="28"/>
      <c r="K43" s="33">
        <f>K41-K42</f>
        <v>737392.8</v>
      </c>
      <c r="M43" s="16"/>
    </row>
    <row r="44" spans="1:13" x14ac:dyDescent="0.3">
      <c r="I44" s="28" t="s">
        <v>43</v>
      </c>
      <c r="J44" s="28"/>
      <c r="K44" s="30">
        <f>K43*7.5%</f>
        <v>55304.46</v>
      </c>
    </row>
    <row r="45" spans="1:13" x14ac:dyDescent="0.3">
      <c r="I45" s="28" t="s">
        <v>42</v>
      </c>
      <c r="J45" s="28"/>
      <c r="K45" s="33">
        <f>K43-K44</f>
        <v>682088.34000000008</v>
      </c>
    </row>
    <row r="46" spans="1:13" x14ac:dyDescent="0.3">
      <c r="I46" s="28" t="s">
        <v>44</v>
      </c>
      <c r="J46" s="28"/>
      <c r="K46" s="30">
        <f>F32*20%</f>
        <v>28277.600000000002</v>
      </c>
    </row>
    <row r="47" spans="1:13" x14ac:dyDescent="0.3">
      <c r="I47" s="28"/>
      <c r="J47" s="28"/>
      <c r="K47" s="30">
        <f>K45-K46</f>
        <v>653810.74000000011</v>
      </c>
    </row>
    <row r="50" spans="11:11" x14ac:dyDescent="0.3">
      <c r="K50" s="16">
        <f>K47+K35</f>
        <v>1108536.3</v>
      </c>
    </row>
  </sheetData>
  <mergeCells count="9">
    <mergeCell ref="A8:B8"/>
    <mergeCell ref="A12:F12"/>
    <mergeCell ref="A13:F13"/>
    <mergeCell ref="A31:E31"/>
    <mergeCell ref="I32:K32"/>
    <mergeCell ref="I35:J35"/>
    <mergeCell ref="A32:E32"/>
    <mergeCell ref="A33:E33"/>
    <mergeCell ref="A14:F14"/>
  </mergeCells>
  <printOptions horizontalCentered="1"/>
  <pageMargins left="0" right="0" top="0" bottom="0.25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2021-11-15T05:30:42Z</dcterms:modified>
</cp:coreProperties>
</file>