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bookViews>
  <sheets>
    <sheet name="Main Summary" sheetId="12" r:id="rId1"/>
    <sheet name="HVAC-Summary" sheetId="1" r:id="rId2"/>
    <sheet name="HVAC-BOQ" sheetId="4" r:id="rId3"/>
    <sheet name="FSS - Summary" sheetId="10" r:id="rId4"/>
    <sheet name="FSS-BOQ" sheetId="6" r:id="rId5"/>
  </sheets>
  <definedNames>
    <definedName name="_xlnm.Print_Area" localSheetId="4">'FSS-BOQ'!$A$1:$K$79</definedName>
    <definedName name="_xlnm.Print_Area" localSheetId="0">'Main Summary'!$A$1:$E$33</definedName>
    <definedName name="_xlnm.Print_Titles" localSheetId="4">'FSS-BOQ'!$2:$4</definedName>
    <definedName name="_xlnm.Print_Titles" localSheetId="2">'HVAC-BOQ'!$2:$4</definedName>
  </definedNames>
  <calcPr calcId="152511" iterate="1" calcOnSave="0"/>
</workbook>
</file>

<file path=xl/calcChain.xml><?xml version="1.0" encoding="utf-8"?>
<calcChain xmlns="http://schemas.openxmlformats.org/spreadsheetml/2006/main">
  <c r="G51" i="6" l="1"/>
  <c r="G52" i="6"/>
  <c r="G54" i="6"/>
  <c r="H14" i="4" l="1"/>
  <c r="I52" i="6"/>
  <c r="I54" i="6"/>
  <c r="I49" i="6"/>
  <c r="I50" i="6"/>
  <c r="I51" i="6"/>
  <c r="I53" i="6"/>
  <c r="I48" i="6"/>
  <c r="I116" i="4"/>
  <c r="I115" i="4"/>
  <c r="I114" i="4"/>
  <c r="I113" i="4"/>
  <c r="I112" i="4"/>
  <c r="I111" i="4"/>
  <c r="F8" i="10" l="1"/>
  <c r="F7" i="10"/>
  <c r="F5" i="10"/>
  <c r="E8" i="10"/>
  <c r="E7" i="10"/>
  <c r="E5" i="10"/>
  <c r="D8" i="10"/>
  <c r="D7" i="10"/>
  <c r="D5" i="10"/>
  <c r="H204" i="4"/>
  <c r="D19" i="1" s="1"/>
  <c r="D17" i="1"/>
  <c r="H59" i="4"/>
  <c r="H13" i="4"/>
  <c r="H76" i="6" l="1"/>
  <c r="D13" i="10" s="1"/>
  <c r="J76" i="6"/>
  <c r="E13" i="10" s="1"/>
  <c r="J194" i="4"/>
  <c r="K194" i="4" s="1"/>
  <c r="H195" i="4"/>
  <c r="J13" i="4"/>
  <c r="J60" i="6"/>
  <c r="K44" i="6"/>
  <c r="J44" i="6"/>
  <c r="H44" i="6"/>
  <c r="H40" i="6"/>
  <c r="J40" i="6"/>
  <c r="K40" i="6"/>
  <c r="J36" i="6"/>
  <c r="K15" i="6"/>
  <c r="J15" i="6"/>
  <c r="H15" i="6"/>
  <c r="J11" i="6"/>
  <c r="E4" i="10" s="1"/>
  <c r="J74" i="6"/>
  <c r="E12" i="10" s="1"/>
  <c r="J71" i="6"/>
  <c r="J66" i="6"/>
  <c r="J65" i="6"/>
  <c r="J64" i="6"/>
  <c r="J58" i="6"/>
  <c r="J53" i="6"/>
  <c r="J43" i="6"/>
  <c r="J39" i="6"/>
  <c r="J38" i="6"/>
  <c r="J37" i="6"/>
  <c r="J35" i="6"/>
  <c r="J34" i="6"/>
  <c r="J33" i="6"/>
  <c r="J32" i="6"/>
  <c r="J31" i="6"/>
  <c r="J30" i="6"/>
  <c r="J29" i="6"/>
  <c r="J28" i="6"/>
  <c r="J27" i="6"/>
  <c r="J26" i="6"/>
  <c r="J25" i="6"/>
  <c r="K25" i="6" s="1"/>
  <c r="J24" i="6"/>
  <c r="J23" i="6"/>
  <c r="J22" i="6"/>
  <c r="J21" i="6"/>
  <c r="J20" i="6"/>
  <c r="J19" i="6"/>
  <c r="J18" i="6"/>
  <c r="J14" i="6"/>
  <c r="J13" i="6"/>
  <c r="J12" i="6"/>
  <c r="J7" i="6"/>
  <c r="H74" i="6"/>
  <c r="D12" i="10" s="1"/>
  <c r="H58" i="6"/>
  <c r="H49" i="6"/>
  <c r="H50" i="6"/>
  <c r="K50" i="6" s="1"/>
  <c r="H51" i="6"/>
  <c r="H52" i="6"/>
  <c r="H53" i="6"/>
  <c r="H54" i="6"/>
  <c r="H48" i="6"/>
  <c r="H43" i="6"/>
  <c r="H39" i="6"/>
  <c r="H26" i="6"/>
  <c r="K26" i="6" s="1"/>
  <c r="H27" i="6"/>
  <c r="H28" i="6"/>
  <c r="H29" i="6"/>
  <c r="H30" i="6"/>
  <c r="K30" i="6" s="1"/>
  <c r="H31" i="6"/>
  <c r="H32" i="6"/>
  <c r="H33" i="6"/>
  <c r="H34" i="6"/>
  <c r="H35" i="6"/>
  <c r="H25" i="6"/>
  <c r="H20" i="6"/>
  <c r="H18" i="6"/>
  <c r="H13" i="6"/>
  <c r="H7" i="6"/>
  <c r="K7" i="6" s="1"/>
  <c r="H19" i="6"/>
  <c r="K13" i="6"/>
  <c r="J8" i="6"/>
  <c r="J75" i="6"/>
  <c r="H75" i="6"/>
  <c r="J73" i="6"/>
  <c r="H73" i="6"/>
  <c r="J72" i="6"/>
  <c r="H72" i="6"/>
  <c r="H71" i="6"/>
  <c r="J70" i="6"/>
  <c r="H70" i="6"/>
  <c r="K69" i="6"/>
  <c r="J69" i="6"/>
  <c r="H69" i="6"/>
  <c r="H66" i="6"/>
  <c r="H65" i="6"/>
  <c r="H64" i="6"/>
  <c r="J63" i="6"/>
  <c r="H63" i="6"/>
  <c r="J62" i="6"/>
  <c r="H62" i="6"/>
  <c r="K62" i="6" s="1"/>
  <c r="J61" i="6"/>
  <c r="H61" i="6"/>
  <c r="K61" i="6" s="1"/>
  <c r="J59" i="6"/>
  <c r="H59" i="6"/>
  <c r="J57" i="6"/>
  <c r="H57" i="6"/>
  <c r="K57" i="6" s="1"/>
  <c r="J56" i="6"/>
  <c r="J54" i="6"/>
  <c r="J52" i="6"/>
  <c r="J51" i="6"/>
  <c r="J50" i="6"/>
  <c r="J49" i="6"/>
  <c r="K49" i="6" s="1"/>
  <c r="J48" i="6"/>
  <c r="J47" i="6"/>
  <c r="H47" i="6"/>
  <c r="J46" i="6"/>
  <c r="H46" i="6"/>
  <c r="K46" i="6" s="1"/>
  <c r="J45" i="6"/>
  <c r="K45" i="6" s="1"/>
  <c r="H45" i="6"/>
  <c r="J42" i="6"/>
  <c r="H42" i="6"/>
  <c r="J41" i="6"/>
  <c r="H41" i="6"/>
  <c r="K41" i="6" s="1"/>
  <c r="H38" i="6"/>
  <c r="K37" i="6"/>
  <c r="H37" i="6"/>
  <c r="K34" i="6"/>
  <c r="H24" i="6"/>
  <c r="H23" i="6"/>
  <c r="K22" i="6"/>
  <c r="H22" i="6"/>
  <c r="H21" i="6"/>
  <c r="J17" i="6"/>
  <c r="H17" i="6"/>
  <c r="H14" i="6"/>
  <c r="K14" i="6" s="1"/>
  <c r="H12" i="6"/>
  <c r="J9" i="6"/>
  <c r="H9" i="6"/>
  <c r="H8" i="6"/>
  <c r="K8" i="6" s="1"/>
  <c r="J6" i="6"/>
  <c r="K6" i="6" s="1"/>
  <c r="K11" i="6" s="1"/>
  <c r="F4" i="10" s="1"/>
  <c r="H6" i="6"/>
  <c r="H11" i="6" s="1"/>
  <c r="D4" i="10" s="1"/>
  <c r="K25" i="4"/>
  <c r="K29" i="4"/>
  <c r="K33" i="4"/>
  <c r="K37" i="4"/>
  <c r="K66" i="4"/>
  <c r="K72" i="4"/>
  <c r="K76" i="4"/>
  <c r="K80" i="4"/>
  <c r="K147" i="4"/>
  <c r="K152" i="4"/>
  <c r="K157" i="4"/>
  <c r="K162" i="4"/>
  <c r="K166" i="4"/>
  <c r="K171" i="4"/>
  <c r="K175" i="4"/>
  <c r="K179" i="4"/>
  <c r="K183" i="4"/>
  <c r="K188" i="4"/>
  <c r="K13" i="4"/>
  <c r="J7" i="4"/>
  <c r="J8" i="4"/>
  <c r="J9" i="4"/>
  <c r="J11" i="4"/>
  <c r="J12" i="4"/>
  <c r="J14" i="4"/>
  <c r="K14" i="4" s="1"/>
  <c r="J15" i="4"/>
  <c r="J16" i="4" s="1"/>
  <c r="J17" i="4"/>
  <c r="J18" i="4"/>
  <c r="J19" i="4"/>
  <c r="J20" i="4"/>
  <c r="K20" i="4" s="1"/>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K59" i="4" s="1"/>
  <c r="J60" i="4"/>
  <c r="J61" i="4"/>
  <c r="J62" i="4"/>
  <c r="J63" i="4"/>
  <c r="J64" i="4"/>
  <c r="J65" i="4"/>
  <c r="J66" i="4"/>
  <c r="J69" i="4"/>
  <c r="J95" i="4" s="1"/>
  <c r="J70" i="4"/>
  <c r="J71" i="4"/>
  <c r="J72" i="4"/>
  <c r="J73" i="4"/>
  <c r="J74" i="4"/>
  <c r="J75" i="4"/>
  <c r="J76" i="4"/>
  <c r="J77" i="4"/>
  <c r="J78" i="4"/>
  <c r="J79" i="4"/>
  <c r="J80" i="4"/>
  <c r="J81" i="4"/>
  <c r="J82" i="4"/>
  <c r="J83" i="4"/>
  <c r="J84" i="4"/>
  <c r="J85" i="4"/>
  <c r="J86" i="4"/>
  <c r="J87" i="4"/>
  <c r="J88" i="4"/>
  <c r="J89" i="4"/>
  <c r="J90" i="4"/>
  <c r="J91" i="4"/>
  <c r="J92" i="4"/>
  <c r="J93" i="4"/>
  <c r="J94" i="4"/>
  <c r="J96" i="4"/>
  <c r="J100" i="4" s="1"/>
  <c r="J97" i="4"/>
  <c r="J98" i="4"/>
  <c r="J99" i="4"/>
  <c r="J101" i="4"/>
  <c r="J102" i="4"/>
  <c r="J103" i="4"/>
  <c r="J106" i="4" s="1"/>
  <c r="J104" i="4"/>
  <c r="J105"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8" i="4"/>
  <c r="J141" i="4" s="1"/>
  <c r="J139" i="4"/>
  <c r="J140" i="4"/>
  <c r="J142" i="4"/>
  <c r="J143" i="4"/>
  <c r="J144" i="4"/>
  <c r="J145" i="4"/>
  <c r="J146" i="4"/>
  <c r="J147" i="4"/>
  <c r="J149" i="4"/>
  <c r="J150" i="4"/>
  <c r="J151" i="4"/>
  <c r="J152" i="4"/>
  <c r="J153" i="4"/>
  <c r="J154" i="4"/>
  <c r="J155" i="4"/>
  <c r="J159" i="4" s="1"/>
  <c r="J156" i="4"/>
  <c r="J157" i="4"/>
  <c r="J158" i="4"/>
  <c r="J160" i="4"/>
  <c r="J169" i="4" s="1"/>
  <c r="J161" i="4"/>
  <c r="J162" i="4"/>
  <c r="J163" i="4"/>
  <c r="J164" i="4"/>
  <c r="J165" i="4"/>
  <c r="J166" i="4"/>
  <c r="J167" i="4"/>
  <c r="J168" i="4"/>
  <c r="J170" i="4"/>
  <c r="J171" i="4"/>
  <c r="J172" i="4"/>
  <c r="J173" i="4"/>
  <c r="J186" i="4" s="1"/>
  <c r="J174" i="4"/>
  <c r="J175" i="4"/>
  <c r="J176" i="4"/>
  <c r="J177" i="4"/>
  <c r="J178" i="4"/>
  <c r="J179" i="4"/>
  <c r="J180" i="4"/>
  <c r="J181" i="4"/>
  <c r="J182" i="4"/>
  <c r="J183" i="4"/>
  <c r="J184" i="4"/>
  <c r="J185" i="4"/>
  <c r="J187" i="4"/>
  <c r="J191" i="4" s="1"/>
  <c r="J188" i="4"/>
  <c r="J189" i="4"/>
  <c r="J190" i="4"/>
  <c r="J192" i="4"/>
  <c r="J195" i="4" s="1"/>
  <c r="J193" i="4"/>
  <c r="J196" i="4"/>
  <c r="J197" i="4"/>
  <c r="J198" i="4"/>
  <c r="J199" i="4"/>
  <c r="J200" i="4"/>
  <c r="J201" i="4"/>
  <c r="J202" i="4"/>
  <c r="J203" i="4"/>
  <c r="J204" i="4"/>
  <c r="H7" i="4"/>
  <c r="K7" i="4" s="1"/>
  <c r="H8" i="4"/>
  <c r="H9" i="4"/>
  <c r="H11" i="4"/>
  <c r="H16" i="4" s="1"/>
  <c r="D5" i="1" s="1"/>
  <c r="H12" i="4"/>
  <c r="H15" i="4"/>
  <c r="K15" i="4" s="1"/>
  <c r="H17" i="4"/>
  <c r="H18" i="4"/>
  <c r="H19" i="4"/>
  <c r="K19" i="4" s="1"/>
  <c r="H20" i="4"/>
  <c r="H21" i="4"/>
  <c r="K21" i="4" s="1"/>
  <c r="H22" i="4"/>
  <c r="K22" i="4" s="1"/>
  <c r="H23" i="4"/>
  <c r="H24" i="4"/>
  <c r="K24" i="4" s="1"/>
  <c r="H25" i="4"/>
  <c r="H26" i="4"/>
  <c r="K26" i="4" s="1"/>
  <c r="H27" i="4"/>
  <c r="K27" i="4" s="1"/>
  <c r="H28" i="4"/>
  <c r="K28" i="4" s="1"/>
  <c r="H29" i="4"/>
  <c r="H30" i="4"/>
  <c r="K30" i="4" s="1"/>
  <c r="H31" i="4"/>
  <c r="K31" i="4" s="1"/>
  <c r="H32" i="4"/>
  <c r="K32" i="4" s="1"/>
  <c r="H33" i="4"/>
  <c r="H34" i="4"/>
  <c r="K34" i="4" s="1"/>
  <c r="H35" i="4"/>
  <c r="K35" i="4" s="1"/>
  <c r="H36" i="4"/>
  <c r="K36" i="4" s="1"/>
  <c r="H37" i="4"/>
  <c r="H38" i="4"/>
  <c r="K38" i="4" s="1"/>
  <c r="H39" i="4"/>
  <c r="K39" i="4" s="1"/>
  <c r="H40" i="4"/>
  <c r="H41" i="4"/>
  <c r="K41" i="4" s="1"/>
  <c r="H42" i="4"/>
  <c r="K42" i="4" s="1"/>
  <c r="H43" i="4"/>
  <c r="K43" i="4" s="1"/>
  <c r="H44" i="4"/>
  <c r="K44" i="4" s="1"/>
  <c r="H45" i="4"/>
  <c r="K45" i="4" s="1"/>
  <c r="H46" i="4"/>
  <c r="K46" i="4" s="1"/>
  <c r="H47" i="4"/>
  <c r="K47" i="4" s="1"/>
  <c r="H48" i="4"/>
  <c r="K48" i="4" s="1"/>
  <c r="H49" i="4"/>
  <c r="K49" i="4" s="1"/>
  <c r="H50" i="4"/>
  <c r="K50" i="4" s="1"/>
  <c r="H51" i="4"/>
  <c r="K51" i="4" s="1"/>
  <c r="H52" i="4"/>
  <c r="K52" i="4" s="1"/>
  <c r="H53" i="4"/>
  <c r="K53" i="4" s="1"/>
  <c r="H54" i="4"/>
  <c r="K54" i="4" s="1"/>
  <c r="H55" i="4"/>
  <c r="K55" i="4" s="1"/>
  <c r="H56" i="4"/>
  <c r="K56" i="4" s="1"/>
  <c r="H57" i="4"/>
  <c r="K57" i="4" s="1"/>
  <c r="H58" i="4"/>
  <c r="K58" i="4" s="1"/>
  <c r="H60" i="4"/>
  <c r="K60" i="4" s="1"/>
  <c r="H61" i="4"/>
  <c r="K61" i="4" s="1"/>
  <c r="H62" i="4"/>
  <c r="K62" i="4" s="1"/>
  <c r="H63" i="4"/>
  <c r="H64" i="4"/>
  <c r="K64" i="4" s="1"/>
  <c r="H65" i="4"/>
  <c r="K65" i="4" s="1"/>
  <c r="H66" i="4"/>
  <c r="H69" i="4"/>
  <c r="K69" i="4" s="1"/>
  <c r="H70" i="4"/>
  <c r="K70" i="4" s="1"/>
  <c r="H71" i="4"/>
  <c r="K71" i="4" s="1"/>
  <c r="H72" i="4"/>
  <c r="H73" i="4"/>
  <c r="K73" i="4" s="1"/>
  <c r="H74" i="4"/>
  <c r="K74" i="4" s="1"/>
  <c r="H75" i="4"/>
  <c r="K75" i="4" s="1"/>
  <c r="H76" i="4"/>
  <c r="H77" i="4"/>
  <c r="K77" i="4" s="1"/>
  <c r="H78" i="4"/>
  <c r="K78" i="4" s="1"/>
  <c r="H79" i="4"/>
  <c r="K79" i="4" s="1"/>
  <c r="H80" i="4"/>
  <c r="H81" i="4"/>
  <c r="K81" i="4" s="1"/>
  <c r="H82" i="4"/>
  <c r="K82" i="4" s="1"/>
  <c r="H83" i="4"/>
  <c r="K83" i="4" s="1"/>
  <c r="H84" i="4"/>
  <c r="K84" i="4" s="1"/>
  <c r="H85" i="4"/>
  <c r="K85" i="4" s="1"/>
  <c r="H86" i="4"/>
  <c r="K86" i="4" s="1"/>
  <c r="H87" i="4"/>
  <c r="K87" i="4" s="1"/>
  <c r="H88" i="4"/>
  <c r="K88" i="4" s="1"/>
  <c r="H89" i="4"/>
  <c r="K89" i="4" s="1"/>
  <c r="H90" i="4"/>
  <c r="K90" i="4" s="1"/>
  <c r="H91" i="4"/>
  <c r="K91" i="4" s="1"/>
  <c r="H92" i="4"/>
  <c r="K92" i="4" s="1"/>
  <c r="H93" i="4"/>
  <c r="K93" i="4" s="1"/>
  <c r="H94" i="4"/>
  <c r="K94" i="4" s="1"/>
  <c r="H96" i="4"/>
  <c r="K96" i="4" s="1"/>
  <c r="H97" i="4"/>
  <c r="K97" i="4" s="1"/>
  <c r="H98" i="4"/>
  <c r="H100" i="4" s="1"/>
  <c r="D8" i="1" s="1"/>
  <c r="H99" i="4"/>
  <c r="K99" i="4" s="1"/>
  <c r="H101" i="4"/>
  <c r="H106" i="4" s="1"/>
  <c r="D9" i="1" s="1"/>
  <c r="H102" i="4"/>
  <c r="K102" i="4" s="1"/>
  <c r="H103" i="4"/>
  <c r="K103" i="4" s="1"/>
  <c r="H104" i="4"/>
  <c r="K104" i="4" s="1"/>
  <c r="H105" i="4"/>
  <c r="K105" i="4" s="1"/>
  <c r="H107" i="4"/>
  <c r="K107" i="4" s="1"/>
  <c r="H108" i="4"/>
  <c r="K108" i="4" s="1"/>
  <c r="H109" i="4"/>
  <c r="K109" i="4" s="1"/>
  <c r="H110" i="4"/>
  <c r="H111" i="4"/>
  <c r="K111" i="4" s="1"/>
  <c r="H112" i="4"/>
  <c r="H113" i="4"/>
  <c r="H114" i="4"/>
  <c r="H115" i="4"/>
  <c r="H116" i="4"/>
  <c r="H117" i="4"/>
  <c r="K117" i="4" s="1"/>
  <c r="H118" i="4"/>
  <c r="K118" i="4" s="1"/>
  <c r="H119" i="4"/>
  <c r="K119" i="4" s="1"/>
  <c r="H120" i="4"/>
  <c r="K120" i="4" s="1"/>
  <c r="H121" i="4"/>
  <c r="K121" i="4" s="1"/>
  <c r="H122" i="4"/>
  <c r="K122" i="4" s="1"/>
  <c r="H123" i="4"/>
  <c r="K123" i="4" s="1"/>
  <c r="H124" i="4"/>
  <c r="K124" i="4" s="1"/>
  <c r="H125" i="4"/>
  <c r="K125" i="4" s="1"/>
  <c r="H126" i="4"/>
  <c r="K126" i="4" s="1"/>
  <c r="H127" i="4"/>
  <c r="K127" i="4" s="1"/>
  <c r="H128" i="4"/>
  <c r="K128" i="4" s="1"/>
  <c r="H129" i="4"/>
  <c r="K129" i="4" s="1"/>
  <c r="H130" i="4"/>
  <c r="K130" i="4" s="1"/>
  <c r="H131" i="4"/>
  <c r="K131" i="4" s="1"/>
  <c r="H132" i="4"/>
  <c r="K132" i="4" s="1"/>
  <c r="H133" i="4"/>
  <c r="K133" i="4" s="1"/>
  <c r="H134" i="4"/>
  <c r="K134" i="4" s="1"/>
  <c r="H135" i="4"/>
  <c r="K135" i="4" s="1"/>
  <c r="H136" i="4"/>
  <c r="K136" i="4" s="1"/>
  <c r="H138" i="4"/>
  <c r="K138" i="4" s="1"/>
  <c r="H139" i="4"/>
  <c r="K139" i="4" s="1"/>
  <c r="H140" i="4"/>
  <c r="K140" i="4" s="1"/>
  <c r="H142" i="4"/>
  <c r="K142" i="4" s="1"/>
  <c r="H143" i="4"/>
  <c r="K143" i="4" s="1"/>
  <c r="H144" i="4"/>
  <c r="K144" i="4" s="1"/>
  <c r="H145" i="4"/>
  <c r="H146" i="4"/>
  <c r="K146" i="4" s="1"/>
  <c r="H147" i="4"/>
  <c r="H149" i="4"/>
  <c r="K149" i="4" s="1"/>
  <c r="H150" i="4"/>
  <c r="K150" i="4" s="1"/>
  <c r="H151" i="4"/>
  <c r="K151" i="4" s="1"/>
  <c r="H152" i="4"/>
  <c r="H153" i="4"/>
  <c r="K153" i="4" s="1"/>
  <c r="H154" i="4"/>
  <c r="K154" i="4" s="1"/>
  <c r="H156" i="4"/>
  <c r="K156" i="4" s="1"/>
  <c r="H157" i="4"/>
  <c r="H158" i="4"/>
  <c r="K158" i="4" s="1"/>
  <c r="H160" i="4"/>
  <c r="K160" i="4" s="1"/>
  <c r="H161" i="4"/>
  <c r="K161" i="4" s="1"/>
  <c r="H162" i="4"/>
  <c r="H163" i="4"/>
  <c r="K163" i="4" s="1"/>
  <c r="H164" i="4"/>
  <c r="K164" i="4" s="1"/>
  <c r="H165" i="4"/>
  <c r="K165" i="4" s="1"/>
  <c r="H166" i="4"/>
  <c r="H167" i="4"/>
  <c r="K167" i="4" s="1"/>
  <c r="H168" i="4"/>
  <c r="K168" i="4" s="1"/>
  <c r="H170" i="4"/>
  <c r="K170" i="4" s="1"/>
  <c r="H171" i="4"/>
  <c r="H172" i="4"/>
  <c r="K172" i="4" s="1"/>
  <c r="H173" i="4"/>
  <c r="K173" i="4" s="1"/>
  <c r="H174" i="4"/>
  <c r="K174" i="4" s="1"/>
  <c r="H175" i="4"/>
  <c r="H176" i="4"/>
  <c r="K176" i="4" s="1"/>
  <c r="H177" i="4"/>
  <c r="K177" i="4" s="1"/>
  <c r="H178" i="4"/>
  <c r="K178" i="4" s="1"/>
  <c r="H179" i="4"/>
  <c r="H180" i="4"/>
  <c r="K180" i="4" s="1"/>
  <c r="H181" i="4"/>
  <c r="K181" i="4" s="1"/>
  <c r="H182" i="4"/>
  <c r="K182" i="4" s="1"/>
  <c r="H183" i="4"/>
  <c r="H184" i="4"/>
  <c r="K184" i="4" s="1"/>
  <c r="H185" i="4"/>
  <c r="K185" i="4" s="1"/>
  <c r="H187" i="4"/>
  <c r="H191" i="4" s="1"/>
  <c r="D16" i="1" s="1"/>
  <c r="H188" i="4"/>
  <c r="H189" i="4"/>
  <c r="K189" i="4" s="1"/>
  <c r="H190" i="4"/>
  <c r="K190" i="4" s="1"/>
  <c r="H192" i="4"/>
  <c r="K192" i="4" s="1"/>
  <c r="H193" i="4"/>
  <c r="K193" i="4" s="1"/>
  <c r="H196" i="4"/>
  <c r="H205" i="4" s="1"/>
  <c r="H197" i="4"/>
  <c r="K197" i="4" s="1"/>
  <c r="H198" i="4"/>
  <c r="K198" i="4" s="1"/>
  <c r="H199" i="4"/>
  <c r="H200" i="4"/>
  <c r="K200" i="4" s="1"/>
  <c r="H201" i="4"/>
  <c r="K201" i="4" s="1"/>
  <c r="H202" i="4"/>
  <c r="H203" i="4"/>
  <c r="K203" i="4" s="1"/>
  <c r="J6" i="4"/>
  <c r="H6" i="4"/>
  <c r="K100" i="4" l="1"/>
  <c r="K141" i="4"/>
  <c r="K186" i="4"/>
  <c r="K95" i="4"/>
  <c r="K169" i="4"/>
  <c r="K98" i="4"/>
  <c r="J10" i="4"/>
  <c r="J148" i="4"/>
  <c r="K63" i="4"/>
  <c r="K187" i="4"/>
  <c r="K191" i="4" s="1"/>
  <c r="K196" i="4"/>
  <c r="H95" i="4"/>
  <c r="D7" i="1" s="1"/>
  <c r="H169" i="4"/>
  <c r="D14" i="1" s="1"/>
  <c r="D18" i="1"/>
  <c r="K199" i="4"/>
  <c r="K101" i="4"/>
  <c r="K106" i="4" s="1"/>
  <c r="H141" i="4"/>
  <c r="D11" i="1" s="1"/>
  <c r="K195" i="4"/>
  <c r="H10" i="4"/>
  <c r="D4" i="1" s="1"/>
  <c r="K6" i="4"/>
  <c r="K116" i="4"/>
  <c r="H186" i="4"/>
  <c r="D15" i="1" s="1"/>
  <c r="K40" i="4"/>
  <c r="K202" i="4"/>
  <c r="K145" i="4"/>
  <c r="K148" i="4" s="1"/>
  <c r="K16" i="4"/>
  <c r="H55" i="6"/>
  <c r="D9" i="10" s="1"/>
  <c r="J55" i="6"/>
  <c r="J78" i="6" s="1"/>
  <c r="K115" i="4"/>
  <c r="K112" i="4"/>
  <c r="E10" i="10"/>
  <c r="K59" i="6"/>
  <c r="K155" i="4"/>
  <c r="K159" i="4" s="1"/>
  <c r="H60" i="6"/>
  <c r="D10" i="10"/>
  <c r="K58" i="6"/>
  <c r="K60" i="6" s="1"/>
  <c r="H36" i="6"/>
  <c r="E6" i="10"/>
  <c r="D6" i="10"/>
  <c r="H77" i="6"/>
  <c r="K74" i="6"/>
  <c r="F12" i="10" s="1"/>
  <c r="K53" i="6"/>
  <c r="K54" i="6"/>
  <c r="J205" i="4"/>
  <c r="E19" i="1"/>
  <c r="K204" i="4"/>
  <c r="H148" i="4"/>
  <c r="D12" i="1" s="1"/>
  <c r="K114" i="4"/>
  <c r="J137" i="4"/>
  <c r="K113" i="4"/>
  <c r="H137" i="4"/>
  <c r="D10" i="1" s="1"/>
  <c r="K110" i="4"/>
  <c r="K23" i="4"/>
  <c r="H68" i="4"/>
  <c r="D6" i="1" s="1"/>
  <c r="K10" i="4"/>
  <c r="K21" i="6"/>
  <c r="K70" i="6"/>
  <c r="K65" i="6"/>
  <c r="J77" i="6"/>
  <c r="K42" i="6"/>
  <c r="J67" i="6"/>
  <c r="E11" i="10" s="1"/>
  <c r="K66" i="6"/>
  <c r="K67" i="6" s="1"/>
  <c r="F11" i="10" s="1"/>
  <c r="K38" i="6"/>
  <c r="K33" i="6"/>
  <c r="K29" i="6"/>
  <c r="H67" i="6"/>
  <c r="D11" i="10" s="1"/>
  <c r="K20" i="6"/>
  <c r="K23" i="6"/>
  <c r="K28" i="6"/>
  <c r="K31" i="6"/>
  <c r="K48" i="6"/>
  <c r="K51" i="6"/>
  <c r="K63" i="6"/>
  <c r="K72" i="6"/>
  <c r="K73" i="6"/>
  <c r="K75" i="6"/>
  <c r="K19" i="6"/>
  <c r="K24" i="6"/>
  <c r="K27" i="6"/>
  <c r="K32" i="6"/>
  <c r="K35" i="6"/>
  <c r="K39" i="6"/>
  <c r="K43" i="6"/>
  <c r="K47" i="6"/>
  <c r="K52" i="6"/>
  <c r="K64" i="6"/>
  <c r="K71" i="6"/>
  <c r="K76" i="6"/>
  <c r="F13" i="10" s="1"/>
  <c r="E67" i="4"/>
  <c r="H67" i="4" s="1"/>
  <c r="E155" i="4"/>
  <c r="H155" i="4" s="1"/>
  <c r="H159" i="4" s="1"/>
  <c r="D13" i="1" s="1"/>
  <c r="K205" i="4" l="1"/>
  <c r="H78" i="6"/>
  <c r="K137" i="4"/>
  <c r="F10" i="10"/>
  <c r="K36" i="6"/>
  <c r="F6" i="10" s="1"/>
  <c r="K77" i="6"/>
  <c r="E9" i="10"/>
  <c r="K56" i="6"/>
  <c r="K55" i="6"/>
  <c r="F9" i="10" s="1"/>
  <c r="H206" i="4"/>
  <c r="F67" i="4"/>
  <c r="J67" i="4" s="1"/>
  <c r="J68" i="4" s="1"/>
  <c r="J206" i="4" s="1"/>
  <c r="K67" i="4" l="1"/>
  <c r="K68" i="4" s="1"/>
  <c r="K206" i="4" s="1"/>
  <c r="K78" i="6"/>
  <c r="E14" i="10"/>
  <c r="E27" i="12" s="1"/>
  <c r="D14" i="10"/>
  <c r="D27" i="12" s="1"/>
  <c r="F14" i="10" l="1"/>
  <c r="E17" i="1" l="1"/>
  <c r="E16" i="1"/>
  <c r="E11" i="1"/>
  <c r="E8" i="1" l="1"/>
  <c r="E9" i="1"/>
  <c r="E10" i="1"/>
  <c r="E18" i="1"/>
  <c r="E4" i="1"/>
  <c r="E15" i="1"/>
  <c r="E5" i="1"/>
  <c r="F16" i="1"/>
  <c r="E7" i="1"/>
  <c r="E12" i="1"/>
  <c r="E13" i="1"/>
  <c r="E6" i="1"/>
  <c r="F8" i="1"/>
  <c r="F11" i="1"/>
  <c r="F19" i="1"/>
  <c r="E14" i="1"/>
  <c r="F17" i="1"/>
  <c r="F4" i="1"/>
  <c r="E20" i="1" l="1"/>
  <c r="F18" i="1"/>
  <c r="F5" i="1"/>
  <c r="D20" i="1"/>
  <c r="F9" i="1"/>
  <c r="F14" i="1"/>
  <c r="F6" i="1"/>
  <c r="F15" i="1"/>
  <c r="F13" i="1"/>
  <c r="F12" i="1"/>
  <c r="F7" i="1"/>
  <c r="F10" i="1"/>
  <c r="D21" i="1" l="1"/>
  <c r="D26" i="12" s="1"/>
  <c r="D28" i="12" s="1"/>
  <c r="E21" i="1"/>
  <c r="E26" i="12" s="1"/>
  <c r="E28" i="12" s="1"/>
  <c r="E29" i="12" s="1"/>
  <c r="E30" i="12" s="1"/>
  <c r="E31" i="12" s="1"/>
  <c r="E32" i="12" s="1"/>
  <c r="F20" i="1"/>
  <c r="F21" i="1" s="1"/>
  <c r="D29" i="12" l="1"/>
  <c r="D30" i="12" s="1"/>
  <c r="D32" i="12" s="1"/>
  <c r="D33" i="12" s="1"/>
</calcChain>
</file>

<file path=xl/sharedStrings.xml><?xml version="1.0" encoding="utf-8"?>
<sst xmlns="http://schemas.openxmlformats.org/spreadsheetml/2006/main" count="634" uniqueCount="293">
  <si>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</si>
  <si>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</si>
  <si>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</si>
  <si>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</si>
  <si>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</si>
  <si>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</si>
  <si>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</si>
  <si>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</si>
  <si>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</si>
  <si>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</si>
  <si>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</si>
  <si>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</si>
  <si>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</si>
  <si>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</si>
  <si>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</si>
  <si>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</si>
  <si>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</si>
  <si>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</si>
  <si>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</si>
  <si>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</si>
  <si>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</si>
  <si>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</si>
  <si>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</si>
  <si>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</si>
  <si>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</si>
  <si>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</si>
  <si>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</si>
  <si>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</si>
  <si>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</si>
  <si>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</si>
  <si>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</si>
  <si>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</si>
  <si>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</si>
  <si>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</si>
  <si>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</si>
  <si>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</si>
  <si>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</si>
  <si>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</si>
  <si>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</si>
  <si>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</si>
  <si>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</si>
  <si>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</si>
  <si>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</si>
  <si>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</si>
  <si>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</si>
  <si>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</si>
  <si>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</si>
  <si>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</si>
  <si>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</si>
  <si>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</si>
  <si>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</si>
  <si>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</si>
  <si>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</si>
  <si>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</si>
  <si>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</si>
  <si>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</si>
  <si>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</si>
  <si>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</si>
  <si>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</si>
  <si>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</si>
  <si>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</si>
  <si>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</si>
  <si>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</si>
  <si>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</si>
  <si>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</si>
  <si>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</si>
  <si>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</si>
  <si>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</si>
  <si>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</si>
  <si>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</si>
  <si>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</si>
  <si>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</si>
  <si>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</si>
  <si>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</si>
  <si>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</si>
  <si>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</si>
  <si>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</si>
  <si>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</si>
  <si>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</si>
  <si>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</si>
  <si>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</si>
  <si>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</si>
  <si>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</si>
  <si>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</si>
  <si>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</si>
  <si>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</si>
  <si>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</si>
  <si>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</si>
  <si>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</si>
  <si>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</si>
  <si>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</si>
  <si>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</si>
  <si>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</si>
  <si>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</si>
  <si>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</si>
  <si>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</si>
  <si>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</si>
  <si>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</si>
  <si>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</si>
  <si>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</si>
  <si>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</si>
  <si>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</si>
  <si>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</si>
  <si>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</si>
  <si>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</si>
  <si>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</si>
  <si>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</si>
  <si>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</si>
  <si>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</si>
  <si>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</si>
  <si>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</si>
  <si>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</si>
  <si>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</si>
  <si>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</si>
  <si>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</si>
  <si>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</si>
  <si>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</si>
  <si>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</si>
  <si>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</si>
  <si>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</si>
  <si>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</si>
  <si>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</si>
  <si>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</si>
  <si>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</si>
  <si>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</si>
  <si>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</si>
  <si>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</si>
  <si>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</si>
  <si>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</si>
  <si>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</si>
  <si>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</si>
  <si>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</si>
  <si>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</si>
  <si>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</si>
  <si>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</si>
  <si>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</si>
  <si>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</si>
  <si>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</si>
  <si>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</si>
  <si>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</si>
  <si>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</si>
  <si>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</si>
  <si>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</si>
  <si>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</si>
  <si>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</si>
  <si>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</si>
  <si>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</si>
  <si>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</si>
  <si>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</si>
  <si>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</si>
  <si>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</si>
  <si>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</si>
  <si>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</si>
  <si>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</si>
  <si>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</si>
  <si>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</si>
  <si>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</si>
  <si>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</si>
  <si>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</si>
  <si>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</si>
  <si>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</si>
  <si>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</si>
  <si>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</si>
  <si>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</si>
  <si>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</si>
  <si>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</si>
  <si>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</si>
  <si>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</si>
  <si>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</si>
  <si>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</si>
  <si>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</si>
  <si>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</si>
  <si>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</si>
  <si>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</si>
  <si>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</si>
  <si>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</si>
  <si>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</si>
  <si>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</si>
  <si>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</si>
  <si>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</si>
  <si>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</si>
  <si>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</si>
  <si>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</si>
  <si>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</si>
  <si>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</si>
  <si>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</si>
  <si>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</si>
  <si>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</si>
  <si>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</si>
  <si>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</si>
  <si>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</si>
  <si>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</si>
  <si>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</si>
  <si>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</si>
  <si>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</si>
  <si>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</si>
  <si>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</si>
  <si>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</si>
  <si>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</si>
  <si>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</si>
  <si>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Total</t>
  </si>
  <si>
    <t>ITEM #</t>
  </si>
  <si>
    <t>DESCRIPTION</t>
  </si>
  <si>
    <t>Common Work Results for HVAC</t>
  </si>
  <si>
    <t>HVAC Insulation</t>
  </si>
  <si>
    <t>Commissioning of HVAC</t>
  </si>
  <si>
    <t>Instrumentation and Control for HVAC</t>
  </si>
  <si>
    <t>HVAC Piping and Pumps</t>
  </si>
  <si>
    <t>Air Duct Accessories</t>
  </si>
  <si>
    <t>N/A</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</si>
  <si>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</si>
  <si>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</si>
  <si>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</si>
  <si>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</si>
  <si>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</si>
  <si>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</si>
  <si>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</si>
  <si>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</si>
  <si>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</si>
  <si>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TOTAL COST OF FIRE SUPPRESSION WORKS</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</si>
  <si>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</si>
  <si>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</si>
  <si>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</si>
  <si>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</si>
  <si>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</si>
  <si>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</si>
  <si>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</si>
  <si>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</si>
  <si>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</si>
  <si>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</si>
  <si>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</si>
  <si>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</si>
  <si>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</si>
  <si>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</si>
  <si>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</si>
  <si>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</si>
  <si>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</si>
  <si>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</si>
  <si>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</si>
  <si>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</si>
  <si>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</si>
  <si>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</si>
  <si>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Testing, balancing and commissioning</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</si>
  <si>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</si>
  <si>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</si>
  <si>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</si>
  <si>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</si>
  <si>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</si>
  <si>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</si>
  <si>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</si>
  <si>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</si>
  <si>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</si>
  <si>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</si>
  <si>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</si>
  <si>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</si>
  <si>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</si>
  <si>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</si>
  <si>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</si>
  <si>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</si>
  <si>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</si>
  <si>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</si>
  <si>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</si>
  <si>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</si>
  <si>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</si>
  <si>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</si>
  <si>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</si>
  <si>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</si>
  <si>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</si>
  <si>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</si>
  <si>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</si>
  <si>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</si>
  <si>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</si>
  <si>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</si>
  <si>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</si>
  <si>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</si>
  <si>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</si>
  <si>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</si>
  <si>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</si>
  <si>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</si>
  <si>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</si>
  <si>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</si>
  <si>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Grand Total Amount</t>
  </si>
  <si>
    <t>*</t>
  </si>
  <si>
    <t>TOTAL AMOUNT RS</t>
  </si>
  <si>
    <t>Total after SST</t>
  </si>
  <si>
    <t>Total Billed Amount</t>
  </si>
  <si>
    <t>Billed Qty</t>
  </si>
  <si>
    <t>Billed Amount</t>
  </si>
  <si>
    <t>RUNNING BILL # 1</t>
  </si>
  <si>
    <t>Labour</t>
  </si>
  <si>
    <t xml:space="preserve">Material </t>
  </si>
  <si>
    <t xml:space="preserve">Installation </t>
  </si>
  <si>
    <t>BOQ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</si>
</sst>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22"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u/>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sz val="12"/>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ck">
        <color rgb="FF000000"/>
      </left>
      <right style="double">
        <color rgb="FF000000"/>
      </right>
      <top style="thick">
        <color rgb="FF000000"/>
      </top>
      <bottom style="double">
        <color rgb="FF000000"/>
      </bottom>
      <diagonal/>
    </border>
    <border>
      <left style="double">
        <color rgb="FF000000"/>
      </left>
      <right style="double">
        <color rgb="FF000000"/>
      </right>
      <top style="thick">
        <color rgb="FF000000"/>
      </top>
      <bottom style="double">
        <color rgb="FF000000"/>
      </bottom>
      <diagonal/>
    </border>
    <border>
      <left style="thick">
        <color rgb="FF000000"/>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ck">
        <color rgb="FF000000"/>
      </left>
      <right style="double">
        <color rgb="FF000000"/>
      </right>
      <top style="double">
        <color rgb="FF000000"/>
      </top>
      <bottom style="thick">
        <color rgb="FF000000"/>
      </bottom>
      <diagonal/>
    </border>
    <border>
      <left style="double">
        <color rgb="FF000000"/>
      </left>
      <right style="double">
        <color rgb="FF000000"/>
      </right>
      <top style="double">
        <color rgb="FF000000"/>
      </top>
      <bottom style="thick">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5">
    <xf numFmtId="0" fontId="0" fillId="0" borderId="0"/>
    <xf numFmtId="43" fontId="2" fillId="0" borderId="0" applyFont="0" applyFill="0" applyBorder="0" applyAlignment="0" applyProtection="0"/>
    <xf numFmtId="0" fontId="1" fillId="0" borderId="0"/>
    <xf numFmtId="0" fontId="9" fillId="0" borderId="0"/>
    <xf numFmtId="41" fontId="20" fillId="0" borderId="0" applyFont="0" applyFill="0" applyBorder="0" applyAlignment="0" applyProtection="0"/>
  </cellStyleXfs>
  <cellXfs count="169">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1" fillId="0" borderId="1" xfId="2" applyFont="1" applyFill="1" applyBorder="1" applyAlignment="1" applyProtection="1">
      <alignment horizontal="center" vertical="center" wrapText="1"/>
    </xf>
    <xf numFmtId="3" fontId="1" fillId="0" borderId="1" xfId="2" applyNumberFormat="1" applyFont="1" applyFill="1" applyBorder="1" applyAlignment="1" applyProtection="1">
      <alignment horizontal="center" vertical="center"/>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164" fontId="3" fillId="0" borderId="0" xfId="1" applyNumberFormat="1" applyFont="1" applyFill="1" applyBorder="1" applyAlignment="1">
      <alignment horizontal="center" vertical="top" wrapText="1"/>
    </xf>
    <xf numFmtId="0" fontId="7" fillId="0" borderId="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1" xfId="2" applyFont="1" applyBorder="1" applyAlignment="1" applyProtection="1">
      <alignment horizontal="center" vertical="center" wrapText="1"/>
    </xf>
    <xf numFmtId="0" fontId="4" fillId="0" borderId="1" xfId="2" applyFont="1" applyBorder="1" applyAlignment="1" applyProtection="1">
      <alignment horizontal="center" vertical="center" wrapText="1"/>
      <protection locked="0"/>
    </xf>
    <xf numFmtId="0" fontId="1" fillId="0" borderId="0" xfId="2" applyFont="1" applyAlignment="1" applyProtection="1">
      <alignment horizontal="center" vertical="center"/>
      <protection locked="0"/>
    </xf>
    <xf numFmtId="3" fontId="1" fillId="0" borderId="1" xfId="2" applyNumberFormat="1" applyFont="1" applyBorder="1" applyAlignment="1" applyProtection="1">
      <alignment horizontal="center" vertical="center"/>
    </xf>
    <xf numFmtId="0" fontId="1" fillId="3" borderId="1" xfId="2" applyFont="1" applyFill="1" applyBorder="1" applyAlignment="1" applyProtection="1">
      <alignment horizontal="center" vertical="center" wrapText="1"/>
    </xf>
    <xf numFmtId="3" fontId="1" fillId="3" borderId="1" xfId="2" applyNumberFormat="1" applyFont="1" applyFill="1" applyBorder="1" applyAlignment="1" applyProtection="1">
      <alignment horizontal="center" vertical="center"/>
    </xf>
    <xf numFmtId="0" fontId="4" fillId="0" borderId="1" xfId="2" applyFont="1" applyBorder="1" applyAlignment="1" applyProtection="1">
      <alignment horizontal="center" vertical="center" wrapText="1"/>
    </xf>
    <xf numFmtId="0" fontId="1" fillId="2" borderId="1" xfId="2" applyFont="1" applyFill="1" applyBorder="1" applyAlignment="1" applyProtection="1">
      <alignment horizontal="center" vertical="center" wrapText="1"/>
    </xf>
    <xf numFmtId="3" fontId="1" fillId="2" borderId="1" xfId="2" applyNumberFormat="1" applyFont="1" applyFill="1" applyBorder="1" applyAlignment="1" applyProtection="1">
      <alignment horizontal="center" vertical="center"/>
    </xf>
    <xf numFmtId="0" fontId="1" fillId="2" borderId="0" xfId="2" applyFont="1" applyFill="1" applyAlignment="1" applyProtection="1">
      <alignment horizontal="center" vertical="center"/>
      <protection locked="0"/>
    </xf>
    <xf numFmtId="0" fontId="1" fillId="2" borderId="1" xfId="2" applyFont="1" applyFill="1" applyBorder="1" applyAlignment="1" applyProtection="1">
      <alignment horizontal="center" vertical="center"/>
    </xf>
    <xf numFmtId="49" fontId="6" fillId="2" borderId="1" xfId="2" applyNumberFormat="1" applyFont="1" applyFill="1" applyBorder="1" applyAlignment="1" applyProtection="1">
      <alignment horizontal="center" vertical="center"/>
    </xf>
    <xf numFmtId="0" fontId="6" fillId="2" borderId="1" xfId="2" applyFont="1" applyFill="1" applyBorder="1" applyAlignment="1" applyProtection="1">
      <alignment horizontal="center" vertical="center" wrapText="1"/>
    </xf>
    <xf numFmtId="164" fontId="1" fillId="0" borderId="0" xfId="1" applyNumberFormat="1" applyFont="1" applyAlignment="1" applyProtection="1">
      <alignment horizontal="center" vertical="center"/>
      <protection locked="0"/>
    </xf>
    <xf numFmtId="164" fontId="1" fillId="0" borderId="1" xfId="1" applyNumberFormat="1" applyFont="1" applyBorder="1" applyAlignment="1" applyProtection="1">
      <alignment horizontal="center" vertical="center"/>
      <protection locked="0"/>
    </xf>
    <xf numFmtId="164" fontId="1" fillId="3" borderId="1" xfId="1" applyNumberFormat="1" applyFont="1" applyFill="1" applyBorder="1" applyAlignment="1" applyProtection="1">
      <alignment horizontal="center" vertical="center"/>
      <protection locked="0"/>
    </xf>
    <xf numFmtId="164" fontId="1" fillId="0" borderId="1" xfId="1" applyNumberFormat="1" applyFont="1" applyBorder="1" applyAlignment="1" applyProtection="1">
      <alignment horizontal="center" vertical="center" wrapText="1"/>
      <protection locked="0"/>
    </xf>
    <xf numFmtId="164" fontId="1" fillId="2" borderId="1" xfId="1" applyNumberFormat="1" applyFont="1" applyFill="1" applyBorder="1" applyAlignment="1" applyProtection="1">
      <alignment horizontal="center" vertical="center"/>
      <protection locked="0"/>
    </xf>
    <xf numFmtId="164" fontId="1" fillId="0" borderId="1" xfId="1" applyNumberFormat="1" applyFont="1" applyFill="1" applyBorder="1" applyAlignment="1" applyProtection="1">
      <alignment horizontal="center" vertical="center"/>
      <protection locked="0"/>
    </xf>
    <xf numFmtId="0" fontId="1" fillId="0" borderId="0" xfId="2" applyFont="1" applyAlignment="1" applyProtection="1">
      <alignment vertical="center" wrapText="1"/>
      <protection locked="0"/>
    </xf>
    <xf numFmtId="0" fontId="1" fillId="0" borderId="1" xfId="2" applyFont="1" applyBorder="1" applyAlignment="1" applyProtection="1">
      <alignment vertical="center" wrapText="1"/>
    </xf>
    <xf numFmtId="0" fontId="4" fillId="0" borderId="1" xfId="2" applyFont="1" applyBorder="1" applyAlignment="1" applyProtection="1">
      <alignment vertical="center" wrapText="1"/>
    </xf>
    <xf numFmtId="0" fontId="1" fillId="2" borderId="1" xfId="2" applyFont="1" applyFill="1" applyBorder="1" applyAlignment="1" applyProtection="1">
      <alignment vertical="center" wrapText="1"/>
    </xf>
    <xf numFmtId="0" fontId="4" fillId="2" borderId="1" xfId="2" applyFont="1" applyFill="1" applyBorder="1" applyAlignment="1" applyProtection="1">
      <alignment vertical="center" wrapText="1"/>
    </xf>
    <xf numFmtId="0" fontId="1" fillId="0" borderId="1" xfId="2" applyFont="1" applyFill="1" applyBorder="1" applyAlignment="1" applyProtection="1">
      <alignment vertical="center" wrapText="1"/>
    </xf>
    <xf numFmtId="0" fontId="4" fillId="0" borderId="1" xfId="2" applyFont="1" applyBorder="1" applyAlignment="1" applyProtection="1">
      <alignment vertical="center" wrapText="1"/>
      <protection locked="0"/>
    </xf>
    <xf numFmtId="0" fontId="6" fillId="2" borderId="1" xfId="2" applyNumberFormat="1" applyFont="1" applyFill="1" applyBorder="1" applyAlignment="1" applyProtection="1">
      <alignment vertical="center" wrapText="1"/>
    </xf>
    <xf numFmtId="0" fontId="5" fillId="0" borderId="0" xfId="3" applyFont="1" applyFill="1" applyBorder="1" applyAlignment="1">
      <alignment horizontal="center" vertical="top" wrapText="1"/>
    </xf>
    <xf numFmtId="0" fontId="10" fillId="0" borderId="0" xfId="3" applyFont="1" applyFill="1" applyBorder="1" applyAlignment="1">
      <alignment horizontal="left" vertical="top"/>
    </xf>
    <xf numFmtId="0" fontId="11" fillId="0" borderId="0" xfId="3" applyFont="1" applyFill="1" applyBorder="1" applyAlignment="1">
      <alignment horizontal="left" vertical="top"/>
    </xf>
    <xf numFmtId="0" fontId="6" fillId="0" borderId="0" xfId="0" applyFont="1" applyFill="1" applyBorder="1" applyAlignment="1">
      <alignment horizontal="left" vertical="top"/>
    </xf>
    <xf numFmtId="1" fontId="8" fillId="0" borderId="2" xfId="0" applyNumberFormat="1" applyFont="1" applyFill="1" applyBorder="1" applyAlignment="1">
      <alignment horizontal="left" vertical="center" shrinkToFit="1"/>
    </xf>
    <xf numFmtId="0" fontId="5" fillId="0" borderId="3" xfId="0" applyFont="1" applyFill="1" applyBorder="1" applyAlignment="1">
      <alignment horizontal="left" vertical="center" wrapText="1"/>
    </xf>
    <xf numFmtId="164" fontId="7" fillId="0" borderId="3" xfId="1" applyNumberFormat="1" applyFont="1" applyFill="1" applyBorder="1" applyAlignment="1">
      <alignment horizontal="right" vertical="center" shrinkToFit="1"/>
    </xf>
    <xf numFmtId="164" fontId="8" fillId="0" borderId="3" xfId="1" applyNumberFormat="1" applyFont="1" applyFill="1" applyBorder="1" applyAlignment="1">
      <alignment horizontal="right" vertical="center" shrinkToFit="1"/>
    </xf>
    <xf numFmtId="0" fontId="7" fillId="0" borderId="0" xfId="0" applyFont="1" applyFill="1" applyBorder="1" applyAlignment="1">
      <alignment horizontal="left" vertical="center"/>
    </xf>
    <xf numFmtId="1" fontId="8" fillId="0" borderId="4" xfId="0" applyNumberFormat="1" applyFont="1" applyFill="1" applyBorder="1" applyAlignment="1">
      <alignment horizontal="left" vertical="center" shrinkToFit="1"/>
    </xf>
    <xf numFmtId="0" fontId="5" fillId="0" borderId="5" xfId="0" applyFont="1" applyFill="1" applyBorder="1" applyAlignment="1">
      <alignment horizontal="left" vertical="center" wrapText="1"/>
    </xf>
    <xf numFmtId="164" fontId="7" fillId="0" borderId="5" xfId="1" applyNumberFormat="1" applyFont="1" applyFill="1" applyBorder="1" applyAlignment="1">
      <alignment horizontal="right" vertical="center" shrinkToFit="1"/>
    </xf>
    <xf numFmtId="164" fontId="8" fillId="0" borderId="5" xfId="1" applyNumberFormat="1" applyFont="1" applyFill="1" applyBorder="1" applyAlignment="1">
      <alignment horizontal="right" vertical="center" shrinkToFit="1"/>
    </xf>
    <xf numFmtId="0" fontId="5" fillId="0" borderId="7" xfId="0" applyFont="1" applyFill="1" applyBorder="1" applyAlignment="1">
      <alignment horizontal="left" vertical="center" wrapText="1"/>
    </xf>
    <xf numFmtId="164" fontId="8" fillId="0" borderId="7" xfId="1" applyNumberFormat="1" applyFont="1" applyFill="1" applyBorder="1" applyAlignment="1">
      <alignment horizontal="right" vertical="center" shrinkToFit="1"/>
    </xf>
    <xf numFmtId="0" fontId="12" fillId="0" borderId="1" xfId="2" applyFont="1" applyFill="1" applyBorder="1" applyAlignment="1" applyProtection="1">
      <alignment horizontal="left" vertical="center" wrapText="1"/>
      <protection locked="0"/>
    </xf>
    <xf numFmtId="164" fontId="13" fillId="0" borderId="1" xfId="1" applyNumberFormat="1" applyFont="1" applyFill="1" applyBorder="1" applyAlignment="1" applyProtection="1">
      <alignment vertical="center"/>
      <protection locked="0"/>
    </xf>
    <xf numFmtId="0" fontId="13" fillId="0" borderId="1" xfId="2" applyFont="1" applyFill="1" applyBorder="1" applyAlignment="1" applyProtection="1">
      <alignment horizontal="center" vertical="center" wrapText="1"/>
    </xf>
    <xf numFmtId="0" fontId="13" fillId="0" borderId="1" xfId="2" applyFont="1" applyFill="1" applyBorder="1" applyAlignment="1" applyProtection="1">
      <alignment horizontal="justify" vertical="center" wrapText="1"/>
    </xf>
    <xf numFmtId="3" fontId="13" fillId="0" borderId="1" xfId="2" applyNumberFormat="1" applyFont="1" applyFill="1" applyBorder="1" applyAlignment="1" applyProtection="1">
      <alignment horizontal="center" vertical="center"/>
    </xf>
    <xf numFmtId="0" fontId="13" fillId="0" borderId="1" xfId="2" applyFont="1" applyFill="1" applyBorder="1" applyAlignment="1" applyProtection="1">
      <alignment horizontal="center" vertical="center"/>
    </xf>
    <xf numFmtId="0" fontId="13" fillId="0" borderId="1" xfId="2" applyFont="1" applyFill="1" applyBorder="1" applyAlignment="1" applyProtection="1">
      <alignment horizontal="left" vertical="center" wrapText="1"/>
    </xf>
    <xf numFmtId="0" fontId="12" fillId="0" borderId="1" xfId="2" applyFont="1" applyFill="1" applyBorder="1" applyAlignment="1" applyProtection="1">
      <alignment horizontal="center" vertical="center" wrapText="1"/>
    </xf>
    <xf numFmtId="0" fontId="12" fillId="0" borderId="1" xfId="2" applyFont="1" applyFill="1" applyBorder="1" applyAlignment="1" applyProtection="1">
      <alignment horizontal="left" vertical="center" wrapText="1"/>
    </xf>
    <xf numFmtId="0" fontId="10" fillId="0" borderId="1" xfId="2" applyFont="1" applyFill="1" applyBorder="1" applyAlignment="1" applyProtection="1">
      <alignment horizontal="justify" vertical="center" wrapText="1"/>
    </xf>
    <xf numFmtId="49" fontId="10" fillId="0" borderId="1" xfId="2" applyNumberFormat="1" applyFont="1" applyFill="1" applyBorder="1" applyAlignment="1" applyProtection="1">
      <alignment horizontal="center" vertical="center" wrapText="1"/>
    </xf>
    <xf numFmtId="0" fontId="14" fillId="0" borderId="1" xfId="2" applyFont="1" applyFill="1" applyBorder="1" applyAlignment="1" applyProtection="1">
      <alignment horizontal="center" vertical="center" wrapText="1"/>
    </xf>
    <xf numFmtId="0" fontId="10" fillId="0" borderId="1" xfId="2" applyFont="1" applyFill="1" applyBorder="1" applyAlignment="1" applyProtection="1">
      <alignment horizontal="left" vertical="center"/>
    </xf>
    <xf numFmtId="0" fontId="10" fillId="0" borderId="1" xfId="2" applyFont="1" applyFill="1" applyBorder="1" applyAlignment="1" applyProtection="1">
      <alignment horizontal="center" vertical="center" wrapText="1"/>
    </xf>
    <xf numFmtId="0" fontId="14" fillId="0" borderId="1" xfId="2" applyNumberFormat="1" applyFont="1" applyFill="1" applyBorder="1" applyAlignment="1" applyProtection="1">
      <alignment horizontal="justify" vertical="center" wrapText="1"/>
    </xf>
    <xf numFmtId="49" fontId="14" fillId="0" borderId="1" xfId="2" applyNumberFormat="1" applyFont="1" applyFill="1" applyBorder="1" applyAlignment="1" applyProtection="1">
      <alignment horizontal="center" vertical="center"/>
    </xf>
    <xf numFmtId="0" fontId="14" fillId="0" borderId="1" xfId="2" applyFont="1" applyFill="1" applyBorder="1" applyAlignment="1" applyProtection="1">
      <alignment horizontal="center" vertical="center"/>
    </xf>
    <xf numFmtId="0" fontId="10" fillId="0" borderId="1" xfId="2" applyNumberFormat="1" applyFont="1" applyFill="1" applyBorder="1" applyAlignment="1" applyProtection="1">
      <alignment horizontal="justify" vertical="center" wrapText="1"/>
    </xf>
    <xf numFmtId="0" fontId="14" fillId="0" borderId="1" xfId="2" applyFont="1" applyFill="1" applyBorder="1" applyAlignment="1" applyProtection="1">
      <alignment horizontal="justify" vertical="center" wrapText="1"/>
    </xf>
    <xf numFmtId="49" fontId="10" fillId="0" borderId="1" xfId="2" applyNumberFormat="1" applyFont="1" applyFill="1" applyBorder="1" applyAlignment="1" applyProtection="1">
      <alignment horizontal="center" vertical="center"/>
    </xf>
    <xf numFmtId="0" fontId="14" fillId="0" borderId="1" xfId="2" applyFont="1" applyFill="1" applyBorder="1" applyAlignment="1" applyProtection="1">
      <alignment horizontal="left" vertical="center"/>
    </xf>
    <xf numFmtId="1" fontId="10" fillId="0" borderId="1" xfId="2" applyNumberFormat="1" applyFont="1" applyFill="1" applyBorder="1" applyAlignment="1" applyProtection="1">
      <alignment horizontal="justify" vertical="center" wrapText="1"/>
    </xf>
    <xf numFmtId="0" fontId="10" fillId="0" borderId="1" xfId="2" applyFont="1" applyFill="1" applyBorder="1" applyAlignment="1" applyProtection="1">
      <alignment horizontal="left" vertical="center"/>
      <protection locked="0"/>
    </xf>
    <xf numFmtId="0" fontId="10" fillId="0" borderId="1" xfId="2" applyNumberFormat="1" applyFont="1" applyFill="1" applyBorder="1" applyAlignment="1" applyProtection="1">
      <alignment horizontal="left" vertical="center" wrapText="1"/>
      <protection locked="0"/>
    </xf>
    <xf numFmtId="0" fontId="10" fillId="0" borderId="1" xfId="2" applyFont="1" applyFill="1" applyBorder="1" applyAlignment="1" applyProtection="1">
      <alignment horizontal="center" vertical="center"/>
    </xf>
    <xf numFmtId="164" fontId="12" fillId="0" borderId="1" xfId="1" applyNumberFormat="1" applyFont="1" applyFill="1" applyBorder="1" applyAlignment="1" applyProtection="1">
      <alignment vertical="center"/>
      <protection locked="0"/>
    </xf>
    <xf numFmtId="0" fontId="10" fillId="0" borderId="1" xfId="2" applyFont="1" applyFill="1" applyBorder="1" applyAlignment="1" applyProtection="1">
      <alignment horizontal="left" vertical="center" wrapText="1"/>
    </xf>
    <xf numFmtId="0" fontId="10" fillId="0" borderId="1" xfId="2" applyFont="1" applyFill="1" applyBorder="1" applyAlignment="1" applyProtection="1">
      <alignment horizontal="left" vertical="center" wrapText="1"/>
      <protection locked="0"/>
    </xf>
    <xf numFmtId="0" fontId="10" fillId="0" borderId="1" xfId="2" applyNumberFormat="1" applyFont="1" applyFill="1" applyBorder="1" applyAlignment="1" applyProtection="1">
      <alignment horizontal="left" vertical="center" wrapText="1"/>
    </xf>
    <xf numFmtId="49" fontId="14" fillId="0" borderId="1" xfId="2" applyNumberFormat="1" applyFont="1" applyFill="1" applyBorder="1" applyAlignment="1" applyProtection="1">
      <alignment horizontal="center"/>
    </xf>
    <xf numFmtId="0" fontId="14" fillId="0" borderId="1" xfId="2" applyFont="1" applyFill="1" applyBorder="1" applyAlignment="1" applyProtection="1">
      <alignment horizontal="center"/>
    </xf>
    <xf numFmtId="0" fontId="10" fillId="0" borderId="1" xfId="2" applyFont="1" applyFill="1" applyBorder="1" applyAlignment="1" applyProtection="1">
      <alignment horizontal="left" vertical="top"/>
    </xf>
    <xf numFmtId="0" fontId="15" fillId="0" borderId="1" xfId="2" applyNumberFormat="1" applyFont="1" applyFill="1" applyBorder="1" applyAlignment="1" applyProtection="1">
      <alignment horizontal="justify" vertical="center" wrapText="1"/>
    </xf>
    <xf numFmtId="37" fontId="14" fillId="0" borderId="1" xfId="2" applyNumberFormat="1" applyFont="1" applyFill="1" applyBorder="1" applyAlignment="1" applyProtection="1">
      <alignment horizontal="center" vertical="center" wrapText="1"/>
    </xf>
    <xf numFmtId="0" fontId="10" fillId="0" borderId="1" xfId="2" applyFont="1" applyFill="1" applyBorder="1" applyAlignment="1" applyProtection="1">
      <alignment horizontal="justify" vertical="center" wrapText="1"/>
      <protection locked="0"/>
    </xf>
    <xf numFmtId="3" fontId="14" fillId="0" borderId="1" xfId="2" applyNumberFormat="1" applyFont="1" applyFill="1" applyBorder="1" applyAlignment="1" applyProtection="1">
      <alignment horizontal="center" vertical="center" wrapText="1"/>
    </xf>
    <xf numFmtId="0" fontId="14" fillId="0" borderId="1" xfId="2"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vertical="center" wrapText="1"/>
    </xf>
    <xf numFmtId="0" fontId="5" fillId="2" borderId="1" xfId="2" applyFont="1" applyFill="1" applyBorder="1" applyAlignment="1" applyProtection="1">
      <alignment horizontal="center" vertical="center"/>
    </xf>
    <xf numFmtId="0" fontId="4" fillId="3" borderId="1" xfId="2" applyFont="1" applyFill="1" applyBorder="1" applyAlignment="1" applyProtection="1">
      <alignment horizontal="right" vertical="center" wrapText="1"/>
    </xf>
    <xf numFmtId="164" fontId="6" fillId="0" borderId="0" xfId="0" applyNumberFormat="1" applyFont="1" applyFill="1" applyBorder="1" applyAlignment="1">
      <alignment horizontal="left" vertical="top"/>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164" fontId="4" fillId="0" borderId="17" xfId="1" applyNumberFormat="1" applyFont="1" applyFill="1" applyBorder="1" applyAlignment="1">
      <alignment horizontal="center" vertical="center" wrapText="1"/>
    </xf>
    <xf numFmtId="164" fontId="4" fillId="0" borderId="18" xfId="1" applyNumberFormat="1" applyFont="1" applyFill="1" applyBorder="1" applyAlignment="1">
      <alignment horizontal="center" vertical="center" wrapText="1"/>
    </xf>
    <xf numFmtId="1" fontId="17" fillId="0" borderId="8" xfId="0" applyNumberFormat="1" applyFont="1" applyFill="1" applyBorder="1" applyAlignment="1">
      <alignment horizontal="center" vertical="center" shrinkToFit="1"/>
    </xf>
    <xf numFmtId="164" fontId="18" fillId="0" borderId="9" xfId="1" applyNumberFormat="1" applyFont="1" applyFill="1" applyBorder="1" applyAlignment="1">
      <alignment horizontal="right" vertical="center" shrinkToFit="1"/>
    </xf>
    <xf numFmtId="164" fontId="18" fillId="0" borderId="19" xfId="1" applyNumberFormat="1" applyFont="1" applyFill="1" applyBorder="1" applyAlignment="1">
      <alignment horizontal="right" vertical="center" shrinkToFit="1"/>
    </xf>
    <xf numFmtId="1" fontId="17" fillId="0" borderId="20" xfId="0" applyNumberFormat="1" applyFont="1" applyFill="1" applyBorder="1" applyAlignment="1">
      <alignment horizontal="center" vertical="center" shrinkToFit="1"/>
    </xf>
    <xf numFmtId="164" fontId="18" fillId="0" borderId="1" xfId="1" applyNumberFormat="1" applyFont="1" applyFill="1" applyBorder="1" applyAlignment="1">
      <alignment horizontal="right" vertical="center" shrinkToFit="1"/>
    </xf>
    <xf numFmtId="164" fontId="18" fillId="0" borderId="21" xfId="1" applyNumberFormat="1" applyFont="1" applyFill="1" applyBorder="1" applyAlignment="1">
      <alignment horizontal="right" vertical="center" shrinkToFit="1"/>
    </xf>
    <xf numFmtId="164" fontId="13" fillId="0" borderId="1" xfId="1" applyNumberFormat="1" applyFont="1" applyFill="1" applyBorder="1" applyAlignment="1">
      <alignment horizontal="right" vertical="center" shrinkToFit="1"/>
    </xf>
    <xf numFmtId="164" fontId="13" fillId="0" borderId="21" xfId="1" applyNumberFormat="1" applyFont="1" applyFill="1" applyBorder="1" applyAlignment="1">
      <alignment horizontal="right" vertical="center" shrinkToFit="1"/>
    </xf>
    <xf numFmtId="164" fontId="14" fillId="0" borderId="1" xfId="1" applyNumberFormat="1" applyFont="1" applyFill="1" applyBorder="1" applyAlignment="1">
      <alignment horizontal="left" vertical="center"/>
    </xf>
    <xf numFmtId="164" fontId="14" fillId="0" borderId="21" xfId="1" applyNumberFormat="1" applyFont="1" applyFill="1" applyBorder="1" applyAlignment="1">
      <alignment horizontal="left" vertical="center"/>
    </xf>
    <xf numFmtId="164" fontId="18" fillId="0" borderId="1" xfId="1" applyNumberFormat="1" applyFont="1" applyFill="1" applyBorder="1" applyAlignment="1">
      <alignment horizontal="left" vertical="center"/>
    </xf>
    <xf numFmtId="164" fontId="18" fillId="0" borderId="21" xfId="1" applyNumberFormat="1" applyFont="1" applyFill="1" applyBorder="1" applyAlignment="1">
      <alignment horizontal="left" vertical="center"/>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164" fontId="5" fillId="0" borderId="18" xfId="1" applyNumberFormat="1" applyFont="1" applyFill="1" applyBorder="1" applyAlignment="1">
      <alignment horizontal="center" vertical="center" wrapText="1"/>
    </xf>
    <xf numFmtId="0" fontId="13" fillId="3" borderId="1" xfId="2" applyFont="1" applyFill="1" applyBorder="1" applyAlignment="1" applyProtection="1">
      <alignment horizontal="left" vertical="center" wrapText="1"/>
    </xf>
    <xf numFmtId="0" fontId="12" fillId="3" borderId="1" xfId="2" applyFont="1" applyFill="1" applyBorder="1" applyAlignment="1" applyProtection="1">
      <alignment horizontal="center" vertical="center" wrapText="1"/>
    </xf>
    <xf numFmtId="164" fontId="13" fillId="3" borderId="1" xfId="1" applyNumberFormat="1" applyFont="1" applyFill="1" applyBorder="1" applyAlignment="1" applyProtection="1">
      <alignment vertical="center"/>
      <protection locked="0"/>
    </xf>
    <xf numFmtId="164" fontId="12" fillId="3" borderId="1" xfId="1" applyNumberFormat="1" applyFont="1" applyFill="1" applyBorder="1" applyAlignment="1" applyProtection="1">
      <alignment vertical="center"/>
      <protection locked="0"/>
    </xf>
    <xf numFmtId="1" fontId="8" fillId="0" borderId="4" xfId="0" applyNumberFormat="1" applyFont="1" applyFill="1" applyBorder="1" applyAlignment="1">
      <alignment horizontal="center" vertical="center" shrinkToFit="1"/>
    </xf>
    <xf numFmtId="1" fontId="17" fillId="0" borderId="22" xfId="0" applyNumberFormat="1" applyFont="1" applyFill="1" applyBorder="1" applyAlignment="1">
      <alignment horizontal="center" vertical="center" shrinkToFit="1"/>
    </xf>
    <xf numFmtId="0" fontId="14" fillId="0" borderId="9" xfId="0" applyFont="1" applyFill="1" applyBorder="1" applyAlignment="1">
      <alignment horizontal="right" vertical="center" wrapText="1"/>
    </xf>
    <xf numFmtId="0" fontId="14" fillId="0" borderId="1" xfId="0" applyFont="1" applyFill="1" applyBorder="1" applyAlignment="1">
      <alignment horizontal="right" vertical="center" wrapText="1"/>
    </xf>
    <xf numFmtId="0" fontId="10" fillId="0" borderId="1" xfId="0" applyFont="1" applyFill="1" applyBorder="1" applyAlignment="1">
      <alignment horizontal="right" vertical="center" wrapText="1"/>
    </xf>
    <xf numFmtId="0" fontId="12" fillId="0" borderId="1" xfId="0" applyFont="1" applyFill="1" applyBorder="1" applyAlignment="1">
      <alignment horizontal="right" vertical="center" wrapText="1"/>
    </xf>
    <xf numFmtId="0" fontId="18" fillId="0" borderId="1" xfId="0" applyFont="1" applyFill="1" applyBorder="1" applyAlignment="1">
      <alignment horizontal="right" vertical="center"/>
    </xf>
    <xf numFmtId="0" fontId="18" fillId="0" borderId="10" xfId="0" applyFont="1" applyFill="1" applyBorder="1" applyAlignment="1">
      <alignment horizontal="right" vertical="center"/>
    </xf>
    <xf numFmtId="0" fontId="16" fillId="0" borderId="1" xfId="2" applyFont="1" applyFill="1" applyBorder="1" applyAlignment="1" applyProtection="1">
      <alignment horizontal="right" vertical="center"/>
    </xf>
    <xf numFmtId="41" fontId="13" fillId="0" borderId="1" xfId="4" applyFont="1" applyFill="1" applyBorder="1" applyAlignment="1" applyProtection="1">
      <alignment vertical="center"/>
      <protection locked="0"/>
    </xf>
    <xf numFmtId="164" fontId="13" fillId="2" borderId="1" xfId="1" applyNumberFormat="1" applyFont="1" applyFill="1" applyBorder="1" applyAlignment="1" applyProtection="1">
      <alignment vertical="center"/>
      <protection locked="0"/>
    </xf>
    <xf numFmtId="41" fontId="13" fillId="3" borderId="1" xfId="4" applyFont="1" applyFill="1" applyBorder="1" applyAlignment="1" applyProtection="1">
      <alignment vertical="center"/>
      <protection locked="0"/>
    </xf>
    <xf numFmtId="41" fontId="13" fillId="2" borderId="1" xfId="4" applyFont="1" applyFill="1" applyBorder="1" applyAlignment="1" applyProtection="1">
      <alignment vertical="center"/>
      <protection locked="0"/>
    </xf>
    <xf numFmtId="164" fontId="21" fillId="2" borderId="1" xfId="1" applyNumberFormat="1" applyFont="1" applyFill="1" applyBorder="1" applyAlignment="1" applyProtection="1">
      <alignment vertical="center"/>
      <protection locked="0"/>
    </xf>
    <xf numFmtId="164" fontId="21" fillId="3" borderId="1" xfId="1" applyNumberFormat="1" applyFont="1" applyFill="1" applyBorder="1" applyAlignment="1" applyProtection="1">
      <alignment vertical="center"/>
      <protection locked="0"/>
    </xf>
    <xf numFmtId="164" fontId="16" fillId="0" borderId="15" xfId="1" applyNumberFormat="1" applyFont="1" applyFill="1" applyBorder="1" applyAlignment="1">
      <alignment horizontal="center" vertical="center" wrapText="1"/>
    </xf>
    <xf numFmtId="164" fontId="13" fillId="0" borderId="1" xfId="1" applyNumberFormat="1" applyFont="1" applyFill="1" applyBorder="1" applyAlignment="1" applyProtection="1">
      <alignment horizontal="center" vertical="center" wrapText="1"/>
      <protection locked="0"/>
    </xf>
    <xf numFmtId="164" fontId="12" fillId="0" borderId="1" xfId="1" applyNumberFormat="1" applyFont="1" applyFill="1" applyBorder="1" applyAlignment="1" applyProtection="1">
      <alignment horizontal="center" vertical="center" wrapText="1"/>
      <protection locked="0"/>
    </xf>
    <xf numFmtId="164" fontId="7" fillId="0" borderId="0" xfId="0" applyNumberFormat="1" applyFont="1" applyFill="1" applyBorder="1" applyAlignment="1">
      <alignment horizontal="left" vertical="top"/>
    </xf>
    <xf numFmtId="164" fontId="19" fillId="0" borderId="10" xfId="1" applyNumberFormat="1" applyFont="1" applyFill="1" applyBorder="1" applyAlignment="1">
      <alignment horizontal="center" vertical="center"/>
    </xf>
    <xf numFmtId="164" fontId="19" fillId="0" borderId="11" xfId="1" applyNumberFormat="1" applyFont="1" applyFill="1" applyBorder="1" applyAlignment="1">
      <alignment horizontal="center" vertical="center"/>
    </xf>
    <xf numFmtId="0" fontId="6" fillId="0" borderId="0" xfId="0" applyFont="1" applyFill="1" applyBorder="1" applyAlignment="1">
      <alignment horizontal="left" vertical="top" wrapText="1" indent="67"/>
    </xf>
    <xf numFmtId="164" fontId="16" fillId="0" borderId="14" xfId="1" applyNumberFormat="1" applyFont="1" applyFill="1" applyBorder="1" applyAlignment="1">
      <alignment horizontal="center" vertical="center" wrapText="1"/>
    </xf>
    <xf numFmtId="164" fontId="16" fillId="0" borderId="23" xfId="1" applyNumberFormat="1" applyFont="1" applyFill="1" applyBorder="1" applyAlignment="1">
      <alignment horizontal="center" vertical="center" wrapText="1"/>
    </xf>
    <xf numFmtId="164" fontId="16" fillId="0" borderId="15" xfId="1" applyNumberFormat="1" applyFont="1" applyFill="1" applyBorder="1" applyAlignment="1">
      <alignment horizontal="center" vertical="center" wrapText="1"/>
    </xf>
    <xf numFmtId="0" fontId="16" fillId="0" borderId="1" xfId="2" applyFont="1" applyFill="1" applyBorder="1" applyAlignment="1" applyProtection="1">
      <alignment horizontal="right" vertical="center"/>
    </xf>
    <xf numFmtId="164" fontId="10" fillId="0" borderId="1" xfId="1" applyNumberFormat="1" applyFont="1" applyFill="1" applyBorder="1" applyAlignment="1" applyProtection="1">
      <alignment horizontal="center" vertical="center" wrapText="1"/>
    </xf>
    <xf numFmtId="0" fontId="5" fillId="0" borderId="14" xfId="2" applyFont="1" applyFill="1" applyBorder="1" applyAlignment="1" applyProtection="1">
      <alignment horizontal="center" vertical="center" wrapText="1"/>
    </xf>
    <xf numFmtId="0" fontId="5" fillId="0" borderId="23" xfId="2" applyFont="1" applyFill="1" applyBorder="1" applyAlignment="1" applyProtection="1">
      <alignment horizontal="center" vertical="center" wrapText="1"/>
    </xf>
    <xf numFmtId="0" fontId="5" fillId="0" borderId="15" xfId="2" applyFont="1" applyFill="1" applyBorder="1" applyAlignment="1" applyProtection="1">
      <alignment horizontal="center" vertical="center" wrapText="1"/>
    </xf>
    <xf numFmtId="0" fontId="10" fillId="0" borderId="14" xfId="2" applyFont="1" applyFill="1" applyBorder="1" applyAlignment="1" applyProtection="1">
      <alignment horizontal="center" vertical="center" wrapText="1"/>
    </xf>
    <xf numFmtId="0" fontId="10" fillId="0" borderId="23" xfId="2" applyFont="1" applyFill="1" applyBorder="1" applyAlignment="1" applyProtection="1">
      <alignment horizontal="center" vertical="center" wrapText="1"/>
    </xf>
    <xf numFmtId="0" fontId="10" fillId="0" borderId="15" xfId="2" applyFont="1" applyFill="1" applyBorder="1" applyAlignment="1" applyProtection="1">
      <alignment horizontal="center" vertical="center" wrapText="1"/>
    </xf>
    <xf numFmtId="164" fontId="10" fillId="0" borderId="14" xfId="1" applyNumberFormat="1" applyFont="1" applyFill="1" applyBorder="1" applyAlignment="1" applyProtection="1">
      <alignment horizontal="center" vertical="center" wrapText="1"/>
    </xf>
    <xf numFmtId="164" fontId="10" fillId="0" borderId="15" xfId="1" applyNumberFormat="1" applyFont="1" applyFill="1" applyBorder="1" applyAlignment="1" applyProtection="1">
      <alignment horizontal="center" vertical="center" wrapText="1"/>
    </xf>
    <xf numFmtId="164" fontId="16" fillId="0" borderId="1" xfId="1" applyNumberFormat="1" applyFont="1" applyFill="1" applyBorder="1" applyAlignment="1" applyProtection="1">
      <alignment horizontal="center" vertical="center" wrapText="1"/>
    </xf>
    <xf numFmtId="0" fontId="4" fillId="0" borderId="12" xfId="2" applyFont="1" applyBorder="1" applyAlignment="1" applyProtection="1">
      <alignment horizontal="right" vertical="center"/>
    </xf>
    <xf numFmtId="0" fontId="4" fillId="0" borderId="13" xfId="2" applyFont="1" applyBorder="1" applyAlignment="1" applyProtection="1">
      <alignment horizontal="right" vertical="center"/>
    </xf>
  </cellXfs>
  <cellStyles count="5">
    <cellStyle name="Comma" xfId="1" builtinId="3"/>
    <cellStyle name="Comma [0]" xfId="4"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showGridLines="0" tabSelected="1" view="pageBreakPreview" topLeftCell="A22" zoomScale="130" zoomScaleNormal="130" zoomScaleSheetLayoutView="130" workbookViewId="0">
      <selection activeCell="D33" sqref="D33:E33"/>
    </sheetView>
  </sheetViews>
  <sheetFormatPr defaultRowHeight="15" x14ac:dyDescent="0.2"/>
  <cols>
    <col min="1" max="1" width="1.5" style="11" customWidth="1"/>
    <col min="2" max="2" width="8.6640625" style="11" customWidth="1"/>
    <col min="3" max="3" width="52.33203125" style="11" customWidth="1"/>
    <col min="4" max="4" width="16" style="12" customWidth="1"/>
    <col min="5" max="5" width="16.5" style="12" customWidth="1"/>
    <col min="6" max="6" width="14.33203125" style="11" bestFit="1" customWidth="1"/>
    <col min="7" max="16384" width="9.33203125" style="11"/>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6" ht="5.25" customHeight="1" x14ac:dyDescent="0.2"/>
    <row r="18" spans="2:6" ht="5.25" customHeight="1" x14ac:dyDescent="0.2"/>
    <row r="19" spans="2:6" ht="21" x14ac:dyDescent="0.2">
      <c r="B19" s="52" t="s">
        <v>195</v>
      </c>
      <c r="C19" s="50"/>
      <c r="D19" s="15"/>
      <c r="E19" s="15"/>
    </row>
    <row r="20" spans="2:6" ht="15.75" x14ac:dyDescent="0.2">
      <c r="B20" s="51" t="s">
        <v>273</v>
      </c>
      <c r="D20" s="15"/>
      <c r="E20" s="15"/>
    </row>
    <row r="21" spans="2:6" ht="15.75" x14ac:dyDescent="0.2">
      <c r="B21" s="51" t="s">
        <v>269</v>
      </c>
      <c r="C21" s="50"/>
      <c r="D21" s="15"/>
      <c r="E21" s="15"/>
    </row>
    <row r="22" spans="2:6" ht="6.75" customHeight="1" x14ac:dyDescent="0.2">
      <c r="B22" s="13"/>
      <c r="C22" s="14"/>
      <c r="D22" s="15"/>
      <c r="E22" s="15"/>
    </row>
    <row r="23" spans="2:6" ht="15.75" thickBot="1" x14ac:dyDescent="0.25">
      <c r="B23" s="13"/>
      <c r="C23" s="14"/>
      <c r="D23" s="15"/>
      <c r="E23" s="15"/>
    </row>
    <row r="24" spans="2:6" s="21" customFormat="1" ht="27" customHeight="1" thickBot="1" x14ac:dyDescent="0.25">
      <c r="B24" s="107" t="s">
        <v>270</v>
      </c>
      <c r="C24" s="108" t="s">
        <v>202</v>
      </c>
      <c r="D24" s="109" t="s">
        <v>199</v>
      </c>
      <c r="E24" s="110" t="s">
        <v>7</v>
      </c>
    </row>
    <row r="25" spans="2:6" ht="6" customHeight="1" thickBot="1" x14ac:dyDescent="0.25">
      <c r="B25" s="16"/>
      <c r="C25" s="16"/>
      <c r="D25" s="17"/>
      <c r="E25" s="17"/>
    </row>
    <row r="26" spans="2:6" ht="29.25" customHeight="1" x14ac:dyDescent="0.2">
      <c r="B26" s="111">
        <v>1</v>
      </c>
      <c r="C26" s="133" t="s">
        <v>271</v>
      </c>
      <c r="D26" s="112">
        <f>'HVAC-Summary'!D21</f>
        <v>4310255</v>
      </c>
      <c r="E26" s="113">
        <f>'HVAC-Summary'!E21</f>
        <v>930910</v>
      </c>
      <c r="F26" s="149"/>
    </row>
    <row r="27" spans="2:6" ht="29.25" customHeight="1" x14ac:dyDescent="0.2">
      <c r="B27" s="114">
        <v>2</v>
      </c>
      <c r="C27" s="134" t="s">
        <v>272</v>
      </c>
      <c r="D27" s="115">
        <f>'FSS - Summary'!D14</f>
        <v>3080725</v>
      </c>
      <c r="E27" s="116">
        <f>'FSS - Summary'!E14</f>
        <v>545875</v>
      </c>
      <c r="F27" s="149"/>
    </row>
    <row r="28" spans="2:6" ht="29.25" customHeight="1" x14ac:dyDescent="0.2">
      <c r="B28" s="114" t="s">
        <v>282</v>
      </c>
      <c r="C28" s="135" t="s">
        <v>277</v>
      </c>
      <c r="D28" s="115">
        <f t="shared" ref="D28:E28" si="0">SUM(D26:D27)</f>
        <v>7390980</v>
      </c>
      <c r="E28" s="116">
        <f t="shared" si="0"/>
        <v>1476785</v>
      </c>
    </row>
    <row r="29" spans="2:6" s="53" customFormat="1" ht="29.25" customHeight="1" x14ac:dyDescent="0.2">
      <c r="B29" s="114" t="s">
        <v>282</v>
      </c>
      <c r="C29" s="134" t="s">
        <v>276</v>
      </c>
      <c r="D29" s="115">
        <f>D28*0.07403666</f>
        <v>547203.47332680004</v>
      </c>
      <c r="E29" s="116">
        <f t="shared" ref="E29" si="1">E28*0.07403666</f>
        <v>109336.2289381</v>
      </c>
    </row>
    <row r="30" spans="2:6" s="53" customFormat="1" ht="29.25" customHeight="1" x14ac:dyDescent="0.2">
      <c r="B30" s="114" t="s">
        <v>282</v>
      </c>
      <c r="C30" s="136" t="s">
        <v>278</v>
      </c>
      <c r="D30" s="117">
        <f>D28-D29</f>
        <v>6843776.5266731996</v>
      </c>
      <c r="E30" s="118">
        <f t="shared" ref="E30" si="2">E28-E29</f>
        <v>1367448.7710619001</v>
      </c>
      <c r="F30" s="106"/>
    </row>
    <row r="31" spans="2:6" s="53" customFormat="1" ht="29.25" customHeight="1" x14ac:dyDescent="0.2">
      <c r="B31" s="114" t="s">
        <v>282</v>
      </c>
      <c r="C31" s="136" t="s">
        <v>280</v>
      </c>
      <c r="D31" s="119">
        <v>0</v>
      </c>
      <c r="E31" s="120">
        <f>E30*13%</f>
        <v>177768.34023804701</v>
      </c>
    </row>
    <row r="32" spans="2:6" ht="29.25" customHeight="1" x14ac:dyDescent="0.2">
      <c r="B32" s="114" t="s">
        <v>282</v>
      </c>
      <c r="C32" s="137" t="s">
        <v>284</v>
      </c>
      <c r="D32" s="121">
        <f>D31+D30</f>
        <v>6843776.5266731996</v>
      </c>
      <c r="E32" s="122">
        <f>E31+E30</f>
        <v>1545217.1112999471</v>
      </c>
    </row>
    <row r="33" spans="2:5" ht="29.25" customHeight="1" thickBot="1" x14ac:dyDescent="0.25">
      <c r="B33" s="132" t="s">
        <v>282</v>
      </c>
      <c r="C33" s="138" t="s">
        <v>281</v>
      </c>
      <c r="D33" s="150">
        <f>E32+D32</f>
        <v>8388993.6379731465</v>
      </c>
      <c r="E33" s="151"/>
    </row>
  </sheetData>
  <mergeCells count="1">
    <mergeCell ref="D33:E33"/>
  </mergeCells>
  <printOptions horizontalCentered="1"/>
  <pageMargins left="0.7" right="0.7" top="0"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zoomScale="120" zoomScaleNormal="120" workbookViewId="0">
      <pane xSplit="3" ySplit="2" topLeftCell="D15" activePane="bottomRight" state="frozen"/>
      <selection pane="topRight" activeCell="D1" sqref="D1"/>
      <selection pane="bottomLeft" activeCell="A5" sqref="A5"/>
      <selection pane="bottomRight" activeCell="E23" sqref="E23"/>
    </sheetView>
  </sheetViews>
  <sheetFormatPr defaultRowHeight="15" x14ac:dyDescent="0.2"/>
  <cols>
    <col min="1" max="1" width="1.5" style="11" customWidth="1"/>
    <col min="2" max="2" width="8.6640625" style="11" customWidth="1"/>
    <col min="3" max="3" width="51.1640625" style="11" customWidth="1"/>
    <col min="4" max="6" width="13.5" style="12" customWidth="1"/>
    <col min="7" max="16384" width="9.33203125" style="11"/>
  </cols>
  <sheetData>
    <row r="1" spans="2:6" ht="4.5" customHeight="1" thickBot="1" x14ac:dyDescent="0.25">
      <c r="B1" s="13"/>
      <c r="C1" s="14"/>
      <c r="D1" s="15"/>
      <c r="E1" s="15"/>
      <c r="F1" s="15"/>
    </row>
    <row r="2" spans="2:6" s="21" customFormat="1" ht="25.5" customHeight="1" thickBot="1" x14ac:dyDescent="0.25">
      <c r="B2" s="123" t="s">
        <v>201</v>
      </c>
      <c r="C2" s="124" t="s">
        <v>202</v>
      </c>
      <c r="D2" s="125" t="s">
        <v>199</v>
      </c>
      <c r="E2" s="125" t="s">
        <v>7</v>
      </c>
      <c r="F2" s="126" t="s">
        <v>200</v>
      </c>
    </row>
    <row r="3" spans="2:6" ht="5.25" customHeight="1" thickBot="1" x14ac:dyDescent="0.25">
      <c r="B3" s="16"/>
      <c r="C3" s="16"/>
      <c r="D3" s="17"/>
      <c r="E3" s="17"/>
      <c r="F3" s="18"/>
    </row>
    <row r="4" spans="2:6" s="58" customFormat="1" ht="26.25" customHeight="1" thickTop="1" thickBot="1" x14ac:dyDescent="0.25">
      <c r="B4" s="54">
        <v>230010</v>
      </c>
      <c r="C4" s="55" t="s">
        <v>8</v>
      </c>
      <c r="D4" s="56">
        <f>'HVAC-BOQ'!H10</f>
        <v>25000</v>
      </c>
      <c r="E4" s="56">
        <f>'HVAC-BOQ'!J10</f>
        <v>7000</v>
      </c>
      <c r="F4" s="57">
        <f>'HVAC-BOQ'!K10</f>
        <v>32000</v>
      </c>
    </row>
    <row r="5" spans="2:6" s="58" customFormat="1" ht="26.25" customHeight="1" thickTop="1" thickBot="1" x14ac:dyDescent="0.25">
      <c r="B5" s="59">
        <v>230100</v>
      </c>
      <c r="C5" s="60" t="s">
        <v>17</v>
      </c>
      <c r="D5" s="61">
        <f>'HVAC-BOQ'!H16</f>
        <v>0</v>
      </c>
      <c r="E5" s="61">
        <f>'HVAC-BOQ'!J16</f>
        <v>0</v>
      </c>
      <c r="F5" s="62">
        <f>'HVAC-BOQ'!K16</f>
        <v>0</v>
      </c>
    </row>
    <row r="6" spans="2:6" s="58" customFormat="1" ht="26.25" customHeight="1" thickTop="1" thickBot="1" x14ac:dyDescent="0.25">
      <c r="B6" s="59">
        <v>230500</v>
      </c>
      <c r="C6" s="60" t="s">
        <v>203</v>
      </c>
      <c r="D6" s="61">
        <f>'HVAC-BOQ'!H68</f>
        <v>1270000</v>
      </c>
      <c r="E6" s="61">
        <f>'HVAC-BOQ'!J68</f>
        <v>115000</v>
      </c>
      <c r="F6" s="62">
        <f>'HVAC-BOQ'!K68</f>
        <v>1385000</v>
      </c>
    </row>
    <row r="7" spans="2:6" s="58" customFormat="1" ht="26.25" customHeight="1" thickTop="1" thickBot="1" x14ac:dyDescent="0.25">
      <c r="B7" s="59">
        <v>230700</v>
      </c>
      <c r="C7" s="60" t="s">
        <v>204</v>
      </c>
      <c r="D7" s="61">
        <f>'HVAC-BOQ'!H95</f>
        <v>0</v>
      </c>
      <c r="E7" s="61">
        <f>'HVAC-BOQ'!J95</f>
        <v>0</v>
      </c>
      <c r="F7" s="62">
        <f>'HVAC-BOQ'!K95</f>
        <v>0</v>
      </c>
    </row>
    <row r="8" spans="2:6" s="58" customFormat="1" ht="26.25" customHeight="1" thickTop="1" thickBot="1" x14ac:dyDescent="0.25">
      <c r="B8" s="59">
        <v>230800</v>
      </c>
      <c r="C8" s="60" t="s">
        <v>205</v>
      </c>
      <c r="D8" s="61">
        <f>'HVAC-BOQ'!H100</f>
        <v>0</v>
      </c>
      <c r="E8" s="61">
        <f>'HVAC-BOQ'!J100</f>
        <v>0</v>
      </c>
      <c r="F8" s="62">
        <f>'HVAC-BOQ'!K100</f>
        <v>0</v>
      </c>
    </row>
    <row r="9" spans="2:6" s="58" customFormat="1" ht="26.25" customHeight="1" thickTop="1" thickBot="1" x14ac:dyDescent="0.25">
      <c r="B9" s="59">
        <v>230900</v>
      </c>
      <c r="C9" s="60" t="s">
        <v>206</v>
      </c>
      <c r="D9" s="61">
        <f>'HVAC-BOQ'!H106</f>
        <v>0</v>
      </c>
      <c r="E9" s="61">
        <f>'HVAC-BOQ'!J106</f>
        <v>0</v>
      </c>
      <c r="F9" s="62">
        <f>'HVAC-BOQ'!K106</f>
        <v>0</v>
      </c>
    </row>
    <row r="10" spans="2:6" s="58" customFormat="1" ht="26.25" customHeight="1" thickTop="1" thickBot="1" x14ac:dyDescent="0.25">
      <c r="B10" s="59">
        <v>232100</v>
      </c>
      <c r="C10" s="60" t="s">
        <v>207</v>
      </c>
      <c r="D10" s="61">
        <f>'HVAC-BOQ'!H137</f>
        <v>1367785</v>
      </c>
      <c r="E10" s="61">
        <f>'HVAC-BOQ'!J137</f>
        <v>302460</v>
      </c>
      <c r="F10" s="62">
        <f>'HVAC-BOQ'!K137</f>
        <v>1670245</v>
      </c>
    </row>
    <row r="11" spans="2:6" s="58" customFormat="1" ht="26.25" customHeight="1" thickTop="1" thickBot="1" x14ac:dyDescent="0.25">
      <c r="B11" s="59">
        <v>232300</v>
      </c>
      <c r="C11" s="60" t="s">
        <v>127</v>
      </c>
      <c r="D11" s="61">
        <f>'HVAC-BOQ'!H141</f>
        <v>0</v>
      </c>
      <c r="E11" s="61">
        <f>'HVAC-BOQ'!J141</f>
        <v>0</v>
      </c>
      <c r="F11" s="62">
        <f>'HVAC-BOQ'!K141</f>
        <v>0</v>
      </c>
    </row>
    <row r="12" spans="2:6" s="58" customFormat="1" ht="26.25" customHeight="1" thickTop="1" thickBot="1" x14ac:dyDescent="0.25">
      <c r="B12" s="59">
        <v>233100</v>
      </c>
      <c r="C12" s="60" t="s">
        <v>131</v>
      </c>
      <c r="D12" s="61">
        <f>'HVAC-BOQ'!H148</f>
        <v>1492470</v>
      </c>
      <c r="E12" s="61">
        <f>'HVAC-BOQ'!J148</f>
        <v>324450</v>
      </c>
      <c r="F12" s="62">
        <f>'HVAC-BOQ'!K148</f>
        <v>1816920</v>
      </c>
    </row>
    <row r="13" spans="2:6" s="58" customFormat="1" ht="26.25" customHeight="1" thickTop="1" thickBot="1" x14ac:dyDescent="0.25">
      <c r="B13" s="59">
        <v>233300</v>
      </c>
      <c r="C13" s="60" t="s">
        <v>208</v>
      </c>
      <c r="D13" s="61">
        <f>'HVAC-BOQ'!H159</f>
        <v>130000</v>
      </c>
      <c r="E13" s="61">
        <f>'HVAC-BOQ'!J159</f>
        <v>38000</v>
      </c>
      <c r="F13" s="62">
        <f>'HVAC-BOQ'!K159</f>
        <v>168000</v>
      </c>
    </row>
    <row r="14" spans="2:6" s="58" customFormat="1" ht="26.25" customHeight="1" thickTop="1" thickBot="1" x14ac:dyDescent="0.25">
      <c r="B14" s="59">
        <v>233400</v>
      </c>
      <c r="C14" s="60" t="s">
        <v>149</v>
      </c>
      <c r="D14" s="61">
        <f>'HVAC-BOQ'!H169</f>
        <v>0</v>
      </c>
      <c r="E14" s="61">
        <f>'HVAC-BOQ'!J169</f>
        <v>0</v>
      </c>
      <c r="F14" s="62">
        <f>'HVAC-BOQ'!K169</f>
        <v>0</v>
      </c>
    </row>
    <row r="15" spans="2:6" s="58" customFormat="1" ht="26.25" customHeight="1" thickTop="1" thickBot="1" x14ac:dyDescent="0.25">
      <c r="B15" s="59">
        <v>233700</v>
      </c>
      <c r="C15" s="60" t="s">
        <v>158</v>
      </c>
      <c r="D15" s="61">
        <f>'HVAC-BOQ'!H186</f>
        <v>0</v>
      </c>
      <c r="E15" s="61">
        <f>'HVAC-BOQ'!J186</f>
        <v>0</v>
      </c>
      <c r="F15" s="62">
        <f>'HVAC-BOQ'!K186</f>
        <v>0</v>
      </c>
    </row>
    <row r="16" spans="2:6" s="58" customFormat="1" ht="26.25" customHeight="1" thickTop="1" thickBot="1" x14ac:dyDescent="0.25">
      <c r="B16" s="59">
        <v>234100</v>
      </c>
      <c r="C16" s="60" t="s">
        <v>178</v>
      </c>
      <c r="D16" s="61">
        <f>'HVAC-BOQ'!H191</f>
        <v>0</v>
      </c>
      <c r="E16" s="61">
        <f>'HVAC-BOQ'!J191</f>
        <v>0</v>
      </c>
      <c r="F16" s="62">
        <f>'HVAC-BOQ'!K191</f>
        <v>0</v>
      </c>
    </row>
    <row r="17" spans="2:6" s="58" customFormat="1" ht="26.25" customHeight="1" thickTop="1" thickBot="1" x14ac:dyDescent="0.25">
      <c r="B17" s="59">
        <v>237400</v>
      </c>
      <c r="C17" s="60" t="s">
        <v>182</v>
      </c>
      <c r="D17" s="61">
        <f>'HVAC-BOQ'!I195</f>
        <v>0</v>
      </c>
      <c r="E17" s="61">
        <f>'HVAC-BOQ'!J195</f>
        <v>15000</v>
      </c>
      <c r="F17" s="62">
        <f>'HVAC-BOQ'!K195</f>
        <v>15000</v>
      </c>
    </row>
    <row r="18" spans="2:6" s="58" customFormat="1" ht="26.25" customHeight="1" thickTop="1" thickBot="1" x14ac:dyDescent="0.25">
      <c r="B18" s="59">
        <v>238100</v>
      </c>
      <c r="C18" s="60" t="s">
        <v>185</v>
      </c>
      <c r="D18" s="61">
        <f>'HVAC-BOQ'!H199+'HVAC-BOQ'!H200+'HVAC-BOQ'!H202</f>
        <v>0</v>
      </c>
      <c r="E18" s="61">
        <f>SUM('HVAC-BOQ'!J197:J202)</f>
        <v>124000</v>
      </c>
      <c r="F18" s="62">
        <f>SUM('HVAC-BOQ'!K197:K202)</f>
        <v>124000</v>
      </c>
    </row>
    <row r="19" spans="2:6" s="58" customFormat="1" ht="26.25" customHeight="1" thickTop="1" thickBot="1" x14ac:dyDescent="0.25">
      <c r="B19" s="131" t="s">
        <v>209</v>
      </c>
      <c r="C19" s="60" t="s">
        <v>192</v>
      </c>
      <c r="D19" s="61">
        <f>'HVAC-BOQ'!H204</f>
        <v>25000</v>
      </c>
      <c r="E19" s="61">
        <f>'HVAC-BOQ'!J204</f>
        <v>5000</v>
      </c>
      <c r="F19" s="62">
        <f>'HVAC-BOQ'!K204</f>
        <v>30000</v>
      </c>
    </row>
    <row r="20" spans="2:6" s="58" customFormat="1" ht="26.25" hidden="1" customHeight="1" thickTop="1" thickBot="1" x14ac:dyDescent="0.25">
      <c r="B20" s="19"/>
      <c r="C20" s="60" t="s">
        <v>194</v>
      </c>
      <c r="D20" s="62">
        <f t="shared" ref="D20:F20" si="0">SUM(D4:D19)</f>
        <v>4310255</v>
      </c>
      <c r="E20" s="62">
        <f t="shared" si="0"/>
        <v>930910</v>
      </c>
      <c r="F20" s="62">
        <f t="shared" si="0"/>
        <v>5241165</v>
      </c>
    </row>
    <row r="21" spans="2:6" s="58" customFormat="1" ht="26.25" customHeight="1" thickTop="1" thickBot="1" x14ac:dyDescent="0.25">
      <c r="B21" s="20"/>
      <c r="C21" s="63" t="s">
        <v>283</v>
      </c>
      <c r="D21" s="64">
        <f>D20</f>
        <v>4310255</v>
      </c>
      <c r="E21" s="64">
        <f>E20</f>
        <v>930910</v>
      </c>
      <c r="F21" s="64">
        <f>F20</f>
        <v>5241165</v>
      </c>
    </row>
    <row r="22" spans="2:6" ht="15.75" thickTop="1" x14ac:dyDescent="0.2">
      <c r="B22" s="152"/>
      <c r="C22" s="152"/>
      <c r="D22" s="152"/>
      <c r="E22" s="152"/>
      <c r="F22" s="152"/>
    </row>
  </sheetData>
  <mergeCells count="1">
    <mergeCell ref="B22:F22"/>
  </mergeCells>
  <printOptions horizontalCentered="1"/>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6"/>
  <sheetViews>
    <sheetView showGridLines="0" view="pageBreakPreview" topLeftCell="A4" zoomScaleNormal="90" zoomScaleSheetLayoutView="100" workbookViewId="0">
      <selection activeCell="I8" sqref="I8"/>
    </sheetView>
  </sheetViews>
  <sheetFormatPr defaultRowHeight="15" x14ac:dyDescent="0.2"/>
  <cols>
    <col min="1" max="1" width="8.83203125" style="2" customWidth="1"/>
    <col min="2" max="2" width="73.83203125" style="7" customWidth="1"/>
    <col min="3" max="3" width="6.6640625" style="8" customWidth="1"/>
    <col min="4" max="4" width="7.1640625" style="8" customWidth="1"/>
    <col min="5" max="5" width="11.83203125" style="10" customWidth="1"/>
    <col min="6" max="7" width="14.33203125" style="10" customWidth="1"/>
    <col min="8" max="8" width="17.5" style="10" customWidth="1"/>
    <col min="9" max="9" width="14.83203125" style="10" customWidth="1"/>
    <col min="10" max="10" width="17" style="10" customWidth="1"/>
    <col min="11" max="11" width="18.1640625" style="10" customWidth="1"/>
    <col min="12" max="16384" width="9.33203125" style="2"/>
  </cols>
  <sheetData>
    <row r="1" spans="1:11" x14ac:dyDescent="0.2">
      <c r="A1" s="1"/>
      <c r="B1" s="9"/>
      <c r="C1" s="9"/>
      <c r="D1" s="9"/>
    </row>
    <row r="2" spans="1:11" ht="19.5" customHeight="1" x14ac:dyDescent="0.2">
      <c r="A2" s="158" t="s">
        <v>2</v>
      </c>
      <c r="B2" s="161" t="s">
        <v>3</v>
      </c>
      <c r="C2" s="161" t="s">
        <v>4</v>
      </c>
      <c r="D2" s="161" t="s">
        <v>5</v>
      </c>
      <c r="E2" s="157" t="s">
        <v>292</v>
      </c>
      <c r="F2" s="157"/>
      <c r="G2" s="166" t="s">
        <v>288</v>
      </c>
      <c r="H2" s="166"/>
      <c r="I2" s="166"/>
      <c r="J2" s="166"/>
      <c r="K2" s="153" t="s">
        <v>285</v>
      </c>
    </row>
    <row r="3" spans="1:11" s="3" customFormat="1" ht="18.75" x14ac:dyDescent="0.2">
      <c r="A3" s="159"/>
      <c r="B3" s="162"/>
      <c r="C3" s="162"/>
      <c r="D3" s="162"/>
      <c r="E3" s="164" t="s">
        <v>6</v>
      </c>
      <c r="F3" s="164" t="s">
        <v>289</v>
      </c>
      <c r="G3" s="166" t="s">
        <v>290</v>
      </c>
      <c r="H3" s="166"/>
      <c r="I3" s="166" t="s">
        <v>291</v>
      </c>
      <c r="J3" s="166"/>
      <c r="K3" s="154"/>
    </row>
    <row r="4" spans="1:11" s="3" customFormat="1" ht="30.75" customHeight="1" x14ac:dyDescent="0.2">
      <c r="A4" s="160"/>
      <c r="B4" s="163"/>
      <c r="C4" s="163"/>
      <c r="D4" s="163"/>
      <c r="E4" s="165"/>
      <c r="F4" s="165"/>
      <c r="G4" s="148" t="s">
        <v>286</v>
      </c>
      <c r="H4" s="148" t="s">
        <v>287</v>
      </c>
      <c r="I4" s="148" t="s">
        <v>286</v>
      </c>
      <c r="J4" s="148" t="s">
        <v>287</v>
      </c>
      <c r="K4" s="155"/>
    </row>
    <row r="5" spans="1:11" ht="15.75" customHeight="1" x14ac:dyDescent="0.2">
      <c r="A5" s="65">
        <v>230010</v>
      </c>
      <c r="B5" s="65" t="s">
        <v>8</v>
      </c>
      <c r="C5" s="65"/>
      <c r="D5" s="65"/>
      <c r="E5" s="66"/>
      <c r="F5" s="66"/>
      <c r="G5" s="2"/>
      <c r="H5" s="2"/>
      <c r="I5" s="2"/>
      <c r="J5" s="2"/>
      <c r="K5" s="146"/>
    </row>
    <row r="6" spans="1:11" ht="31.5" x14ac:dyDescent="0.2">
      <c r="A6" s="67" t="s">
        <v>9</v>
      </c>
      <c r="B6" s="68" t="s">
        <v>10</v>
      </c>
      <c r="C6" s="69">
        <v>1</v>
      </c>
      <c r="D6" s="70" t="s">
        <v>11</v>
      </c>
      <c r="E6" s="66">
        <v>25000</v>
      </c>
      <c r="F6" s="66">
        <v>7000</v>
      </c>
      <c r="G6" s="66">
        <v>1</v>
      </c>
      <c r="H6" s="66">
        <f>G6*E6</f>
        <v>25000</v>
      </c>
      <c r="I6" s="66">
        <v>1</v>
      </c>
      <c r="J6" s="66">
        <f>I6*F6</f>
        <v>7000</v>
      </c>
      <c r="K6" s="140">
        <f>H6+J6</f>
        <v>32000</v>
      </c>
    </row>
    <row r="7" spans="1:11" ht="31.5" x14ac:dyDescent="0.2">
      <c r="A7" s="67" t="s">
        <v>12</v>
      </c>
      <c r="B7" s="68" t="s">
        <v>13</v>
      </c>
      <c r="C7" s="69">
        <v>1</v>
      </c>
      <c r="D7" s="70" t="s">
        <v>11</v>
      </c>
      <c r="E7" s="66">
        <v>15000</v>
      </c>
      <c r="F7" s="66">
        <v>5000</v>
      </c>
      <c r="G7" s="66"/>
      <c r="H7" s="66">
        <f t="shared" ref="H7:H70" si="0">G7*E7</f>
        <v>0</v>
      </c>
      <c r="I7" s="66"/>
      <c r="J7" s="66">
        <f t="shared" ref="J7:J70" si="1">I7*F7</f>
        <v>0</v>
      </c>
      <c r="K7" s="140">
        <f>H7+J7</f>
        <v>0</v>
      </c>
    </row>
    <row r="8" spans="1:11" ht="108.75" customHeight="1" x14ac:dyDescent="0.2">
      <c r="A8" s="67" t="s">
        <v>14</v>
      </c>
      <c r="B8" s="68" t="s">
        <v>15</v>
      </c>
      <c r="C8" s="69"/>
      <c r="D8" s="70"/>
      <c r="E8" s="66"/>
      <c r="F8" s="66"/>
      <c r="G8" s="66"/>
      <c r="H8" s="66">
        <f t="shared" si="0"/>
        <v>0</v>
      </c>
      <c r="I8" s="66"/>
      <c r="J8" s="66">
        <f t="shared" si="1"/>
        <v>0</v>
      </c>
      <c r="K8" s="66"/>
    </row>
    <row r="9" spans="1:11" ht="15.75" x14ac:dyDescent="0.2">
      <c r="A9" s="71"/>
      <c r="B9" s="68"/>
      <c r="C9" s="69"/>
      <c r="D9" s="70"/>
      <c r="E9" s="66"/>
      <c r="F9" s="66"/>
      <c r="G9" s="66"/>
      <c r="H9" s="66">
        <f t="shared" si="0"/>
        <v>0</v>
      </c>
      <c r="I9" s="66"/>
      <c r="J9" s="66">
        <f t="shared" si="1"/>
        <v>0</v>
      </c>
      <c r="K9" s="66"/>
    </row>
    <row r="10" spans="1:11" ht="15.75" x14ac:dyDescent="0.2">
      <c r="A10" s="127"/>
      <c r="B10" s="128" t="s">
        <v>16</v>
      </c>
      <c r="C10" s="128"/>
      <c r="D10" s="128"/>
      <c r="E10" s="129"/>
      <c r="F10" s="129"/>
      <c r="G10" s="129"/>
      <c r="H10" s="129">
        <f>SUM(H6:H9)</f>
        <v>25000</v>
      </c>
      <c r="I10" s="129"/>
      <c r="J10" s="129">
        <f>SUM(J6:J9)</f>
        <v>7000</v>
      </c>
      <c r="K10" s="129">
        <f>SUM(K6:K9)</f>
        <v>32000</v>
      </c>
    </row>
    <row r="11" spans="1:11" ht="15.75" x14ac:dyDescent="0.2">
      <c r="A11" s="65">
        <v>230100</v>
      </c>
      <c r="B11" s="65" t="s">
        <v>17</v>
      </c>
      <c r="C11" s="65"/>
      <c r="D11" s="65"/>
      <c r="E11" s="66"/>
      <c r="F11" s="66"/>
      <c r="G11" s="66"/>
      <c r="H11" s="66">
        <f t="shared" si="0"/>
        <v>0</v>
      </c>
      <c r="I11" s="66"/>
      <c r="J11" s="66">
        <f t="shared" si="1"/>
        <v>0</v>
      </c>
      <c r="K11" s="66"/>
    </row>
    <row r="12" spans="1:11" ht="15.75" x14ac:dyDescent="0.2">
      <c r="A12" s="71">
        <v>230113</v>
      </c>
      <c r="B12" s="68" t="s">
        <v>17</v>
      </c>
      <c r="C12" s="69"/>
      <c r="D12" s="70"/>
      <c r="E12" s="66"/>
      <c r="F12" s="66"/>
      <c r="G12" s="66"/>
      <c r="H12" s="66">
        <f t="shared" si="0"/>
        <v>0</v>
      </c>
      <c r="I12" s="66"/>
      <c r="J12" s="66">
        <f t="shared" si="1"/>
        <v>0</v>
      </c>
      <c r="K12" s="66"/>
    </row>
    <row r="13" spans="1:11" ht="35.25" customHeight="1" x14ac:dyDescent="0.2">
      <c r="A13" s="71" t="s">
        <v>9</v>
      </c>
      <c r="B13" s="68" t="s">
        <v>18</v>
      </c>
      <c r="C13" s="69">
        <v>1</v>
      </c>
      <c r="D13" s="70" t="s">
        <v>11</v>
      </c>
      <c r="E13" s="66">
        <v>0</v>
      </c>
      <c r="F13" s="66">
        <v>0</v>
      </c>
      <c r="G13" s="66">
        <v>0</v>
      </c>
      <c r="H13" s="66">
        <f>G13*E13</f>
        <v>0</v>
      </c>
      <c r="I13" s="66"/>
      <c r="J13" s="66">
        <f>I13*F13</f>
        <v>0</v>
      </c>
      <c r="K13" s="140">
        <f>H13+J13</f>
        <v>0</v>
      </c>
    </row>
    <row r="14" spans="1:11" ht="35.25" customHeight="1" x14ac:dyDescent="0.2">
      <c r="A14" s="71" t="s">
        <v>12</v>
      </c>
      <c r="B14" s="68" t="s">
        <v>19</v>
      </c>
      <c r="C14" s="69">
        <v>1</v>
      </c>
      <c r="D14" s="70" t="s">
        <v>11</v>
      </c>
      <c r="E14" s="66">
        <v>0</v>
      </c>
      <c r="F14" s="66">
        <v>0</v>
      </c>
      <c r="G14" s="66"/>
      <c r="H14" s="66">
        <f>G14*E14</f>
        <v>0</v>
      </c>
      <c r="I14" s="66"/>
      <c r="J14" s="66">
        <f t="shared" si="1"/>
        <v>0</v>
      </c>
      <c r="K14" s="140">
        <f t="shared" ref="K14:K15" si="2">H14+J14</f>
        <v>0</v>
      </c>
    </row>
    <row r="15" spans="1:11" ht="35.25" customHeight="1" x14ac:dyDescent="0.2">
      <c r="A15" s="71" t="s">
        <v>20</v>
      </c>
      <c r="B15" s="68" t="s">
        <v>21</v>
      </c>
      <c r="C15" s="69">
        <v>1</v>
      </c>
      <c r="D15" s="70" t="s">
        <v>11</v>
      </c>
      <c r="E15" s="66">
        <v>0</v>
      </c>
      <c r="F15" s="66">
        <v>0</v>
      </c>
      <c r="G15" s="66"/>
      <c r="H15" s="66">
        <f t="shared" si="0"/>
        <v>0</v>
      </c>
      <c r="I15" s="66"/>
      <c r="J15" s="66">
        <f t="shared" si="1"/>
        <v>0</v>
      </c>
      <c r="K15" s="140">
        <f t="shared" si="2"/>
        <v>0</v>
      </c>
    </row>
    <row r="16" spans="1:11" ht="15.75" x14ac:dyDescent="0.2">
      <c r="A16" s="127"/>
      <c r="B16" s="128" t="s">
        <v>16</v>
      </c>
      <c r="C16" s="128"/>
      <c r="D16" s="128"/>
      <c r="E16" s="129"/>
      <c r="F16" s="129"/>
      <c r="G16" s="129"/>
      <c r="H16" s="129">
        <f>SUM(H11:H15)</f>
        <v>0</v>
      </c>
      <c r="I16" s="129"/>
      <c r="J16" s="129">
        <f>SUM(J11:J15)</f>
        <v>0</v>
      </c>
      <c r="K16" s="129">
        <f>SUM(K13:K15)</f>
        <v>0</v>
      </c>
    </row>
    <row r="17" spans="1:11" ht="15.75" x14ac:dyDescent="0.2">
      <c r="A17" s="65">
        <v>230500</v>
      </c>
      <c r="B17" s="65" t="s">
        <v>22</v>
      </c>
      <c r="C17" s="65"/>
      <c r="D17" s="65"/>
      <c r="E17" s="66"/>
      <c r="F17" s="66"/>
      <c r="G17" s="66"/>
      <c r="H17" s="66">
        <f t="shared" si="0"/>
        <v>0</v>
      </c>
      <c r="I17" s="66"/>
      <c r="J17" s="66">
        <f t="shared" si="1"/>
        <v>0</v>
      </c>
      <c r="K17" s="66"/>
    </row>
    <row r="18" spans="1:11" ht="15.75" x14ac:dyDescent="0.2">
      <c r="A18" s="73">
        <v>230513.16</v>
      </c>
      <c r="B18" s="74" t="s">
        <v>23</v>
      </c>
      <c r="C18" s="75"/>
      <c r="D18" s="76"/>
      <c r="E18" s="66"/>
      <c r="F18" s="66"/>
      <c r="G18" s="66"/>
      <c r="H18" s="66">
        <f t="shared" si="0"/>
        <v>0</v>
      </c>
      <c r="I18" s="66"/>
      <c r="J18" s="66">
        <f t="shared" si="1"/>
        <v>0</v>
      </c>
      <c r="K18" s="66"/>
    </row>
    <row r="19" spans="1:11" ht="57.75" customHeight="1" x14ac:dyDescent="0.2">
      <c r="A19" s="72" t="s">
        <v>9</v>
      </c>
      <c r="B19" s="68" t="s">
        <v>24</v>
      </c>
      <c r="C19" s="69">
        <v>1</v>
      </c>
      <c r="D19" s="70" t="s">
        <v>11</v>
      </c>
      <c r="E19" s="66">
        <v>400000</v>
      </c>
      <c r="F19" s="66">
        <v>120000</v>
      </c>
      <c r="G19" s="66">
        <v>0</v>
      </c>
      <c r="H19" s="66">
        <f t="shared" si="0"/>
        <v>0</v>
      </c>
      <c r="I19" s="66"/>
      <c r="J19" s="66">
        <f t="shared" si="1"/>
        <v>0</v>
      </c>
      <c r="K19" s="140">
        <f>H19+J19</f>
        <v>0</v>
      </c>
    </row>
    <row r="20" spans="1:11" ht="15.75" x14ac:dyDescent="0.2">
      <c r="A20" s="77">
        <v>230519</v>
      </c>
      <c r="B20" s="74" t="s">
        <v>25</v>
      </c>
      <c r="C20" s="75"/>
      <c r="D20" s="76"/>
      <c r="E20" s="66"/>
      <c r="F20" s="66"/>
      <c r="G20" s="66"/>
      <c r="H20" s="66">
        <f t="shared" si="0"/>
        <v>0</v>
      </c>
      <c r="I20" s="66"/>
      <c r="J20" s="66">
        <f t="shared" si="1"/>
        <v>0</v>
      </c>
      <c r="K20" s="140">
        <f t="shared" ref="K20:K82" si="3">H20+J20</f>
        <v>0</v>
      </c>
    </row>
    <row r="21" spans="1:11" ht="57" customHeight="1" x14ac:dyDescent="0.2">
      <c r="A21" s="78" t="s">
        <v>9</v>
      </c>
      <c r="B21" s="79" t="s">
        <v>26</v>
      </c>
      <c r="C21" s="80"/>
      <c r="D21" s="81"/>
      <c r="E21" s="66"/>
      <c r="F21" s="66"/>
      <c r="G21" s="66"/>
      <c r="H21" s="66">
        <f t="shared" si="0"/>
        <v>0</v>
      </c>
      <c r="I21" s="66"/>
      <c r="J21" s="66">
        <f t="shared" si="1"/>
        <v>0</v>
      </c>
      <c r="K21" s="140">
        <f t="shared" si="3"/>
        <v>0</v>
      </c>
    </row>
    <row r="22" spans="1:11" ht="15.75" x14ac:dyDescent="0.2">
      <c r="A22" s="77"/>
      <c r="B22" s="82" t="s">
        <v>27</v>
      </c>
      <c r="C22" s="80"/>
      <c r="D22" s="81"/>
      <c r="E22" s="66"/>
      <c r="F22" s="66"/>
      <c r="G22" s="66"/>
      <c r="H22" s="66">
        <f t="shared" si="0"/>
        <v>0</v>
      </c>
      <c r="I22" s="66"/>
      <c r="J22" s="66">
        <f t="shared" si="1"/>
        <v>0</v>
      </c>
      <c r="K22" s="140">
        <f t="shared" si="3"/>
        <v>0</v>
      </c>
    </row>
    <row r="23" spans="1:11" ht="21" customHeight="1" x14ac:dyDescent="0.2">
      <c r="A23" s="81" t="s">
        <v>28</v>
      </c>
      <c r="B23" s="79" t="s">
        <v>29</v>
      </c>
      <c r="C23" s="80" t="s">
        <v>30</v>
      </c>
      <c r="D23" s="81" t="s">
        <v>31</v>
      </c>
      <c r="E23" s="66">
        <v>5000</v>
      </c>
      <c r="F23" s="66">
        <v>500</v>
      </c>
      <c r="G23" s="66">
        <v>0</v>
      </c>
      <c r="H23" s="66">
        <f t="shared" si="0"/>
        <v>0</v>
      </c>
      <c r="I23" s="66"/>
      <c r="J23" s="66">
        <f t="shared" si="1"/>
        <v>0</v>
      </c>
      <c r="K23" s="140">
        <f t="shared" si="3"/>
        <v>0</v>
      </c>
    </row>
    <row r="24" spans="1:11" ht="21" customHeight="1" x14ac:dyDescent="0.2">
      <c r="A24" s="81" t="s">
        <v>32</v>
      </c>
      <c r="B24" s="83" t="s">
        <v>33</v>
      </c>
      <c r="C24" s="80" t="s">
        <v>30</v>
      </c>
      <c r="D24" s="81" t="s">
        <v>31</v>
      </c>
      <c r="E24" s="66">
        <v>4800</v>
      </c>
      <c r="F24" s="66">
        <v>500</v>
      </c>
      <c r="G24" s="66"/>
      <c r="H24" s="66">
        <f t="shared" si="0"/>
        <v>0</v>
      </c>
      <c r="I24" s="66"/>
      <c r="J24" s="66">
        <f t="shared" si="1"/>
        <v>0</v>
      </c>
      <c r="K24" s="140">
        <f t="shared" si="3"/>
        <v>0</v>
      </c>
    </row>
    <row r="25" spans="1:11" ht="21" customHeight="1" x14ac:dyDescent="0.2">
      <c r="A25" s="81" t="s">
        <v>34</v>
      </c>
      <c r="B25" s="83" t="s">
        <v>35</v>
      </c>
      <c r="C25" s="80" t="s">
        <v>30</v>
      </c>
      <c r="D25" s="81" t="s">
        <v>31</v>
      </c>
      <c r="E25" s="66">
        <v>800</v>
      </c>
      <c r="F25" s="66">
        <v>300</v>
      </c>
      <c r="G25" s="66"/>
      <c r="H25" s="66">
        <f t="shared" si="0"/>
        <v>0</v>
      </c>
      <c r="I25" s="66"/>
      <c r="J25" s="66">
        <f t="shared" si="1"/>
        <v>0</v>
      </c>
      <c r="K25" s="140">
        <f t="shared" si="3"/>
        <v>0</v>
      </c>
    </row>
    <row r="26" spans="1:11" ht="21" customHeight="1" x14ac:dyDescent="0.2">
      <c r="A26" s="81" t="s">
        <v>36</v>
      </c>
      <c r="B26" s="83" t="s">
        <v>37</v>
      </c>
      <c r="C26" s="80" t="s">
        <v>30</v>
      </c>
      <c r="D26" s="81" t="s">
        <v>31</v>
      </c>
      <c r="E26" s="66">
        <v>800</v>
      </c>
      <c r="F26" s="66">
        <v>300</v>
      </c>
      <c r="G26" s="66"/>
      <c r="H26" s="66">
        <f t="shared" si="0"/>
        <v>0</v>
      </c>
      <c r="I26" s="66"/>
      <c r="J26" s="66">
        <f t="shared" si="1"/>
        <v>0</v>
      </c>
      <c r="K26" s="140">
        <f t="shared" si="3"/>
        <v>0</v>
      </c>
    </row>
    <row r="27" spans="1:11" ht="15.75" x14ac:dyDescent="0.2">
      <c r="A27" s="77">
        <v>230523</v>
      </c>
      <c r="B27" s="74" t="s">
        <v>38</v>
      </c>
      <c r="C27" s="84"/>
      <c r="D27" s="81"/>
      <c r="E27" s="66"/>
      <c r="F27" s="66"/>
      <c r="G27" s="66"/>
      <c r="H27" s="66">
        <f t="shared" si="0"/>
        <v>0</v>
      </c>
      <c r="I27" s="66"/>
      <c r="J27" s="66">
        <f t="shared" si="1"/>
        <v>0</v>
      </c>
      <c r="K27" s="140">
        <f t="shared" si="3"/>
        <v>0</v>
      </c>
    </row>
    <row r="28" spans="1:11" ht="55.5" customHeight="1" x14ac:dyDescent="0.2">
      <c r="A28" s="85"/>
      <c r="B28" s="79" t="s">
        <v>39</v>
      </c>
      <c r="C28" s="80"/>
      <c r="D28" s="81"/>
      <c r="E28" s="66"/>
      <c r="F28" s="66"/>
      <c r="G28" s="66"/>
      <c r="H28" s="66">
        <f t="shared" si="0"/>
        <v>0</v>
      </c>
      <c r="I28" s="66"/>
      <c r="J28" s="66">
        <f t="shared" si="1"/>
        <v>0</v>
      </c>
      <c r="K28" s="140">
        <f t="shared" si="3"/>
        <v>0</v>
      </c>
    </row>
    <row r="29" spans="1:11" ht="15.75" x14ac:dyDescent="0.2">
      <c r="A29" s="85" t="s">
        <v>0</v>
      </c>
      <c r="B29" s="82" t="s">
        <v>40</v>
      </c>
      <c r="C29" s="80"/>
      <c r="D29" s="81"/>
      <c r="E29" s="66"/>
      <c r="F29" s="66"/>
      <c r="G29" s="66"/>
      <c r="H29" s="66">
        <f t="shared" si="0"/>
        <v>0</v>
      </c>
      <c r="I29" s="66"/>
      <c r="J29" s="66">
        <f t="shared" si="1"/>
        <v>0</v>
      </c>
      <c r="K29" s="140">
        <f t="shared" si="3"/>
        <v>0</v>
      </c>
    </row>
    <row r="30" spans="1:11" ht="18" customHeight="1" x14ac:dyDescent="0.2">
      <c r="A30" s="85" t="s">
        <v>9</v>
      </c>
      <c r="B30" s="79" t="s">
        <v>41</v>
      </c>
      <c r="C30" s="80"/>
      <c r="D30" s="81"/>
      <c r="E30" s="66"/>
      <c r="F30" s="66"/>
      <c r="G30" s="66"/>
      <c r="H30" s="66">
        <f t="shared" si="0"/>
        <v>0</v>
      </c>
      <c r="I30" s="66"/>
      <c r="J30" s="66">
        <f t="shared" si="1"/>
        <v>0</v>
      </c>
      <c r="K30" s="140">
        <f t="shared" si="3"/>
        <v>0</v>
      </c>
    </row>
    <row r="31" spans="1:11" ht="18" customHeight="1" x14ac:dyDescent="0.2">
      <c r="A31" s="85"/>
      <c r="B31" s="79" t="s">
        <v>42</v>
      </c>
      <c r="C31" s="80" t="s">
        <v>30</v>
      </c>
      <c r="D31" s="81" t="s">
        <v>31</v>
      </c>
      <c r="E31" s="66">
        <v>8500</v>
      </c>
      <c r="F31" s="66">
        <v>1500</v>
      </c>
      <c r="G31" s="66"/>
      <c r="H31" s="66">
        <f t="shared" si="0"/>
        <v>0</v>
      </c>
      <c r="I31" s="66"/>
      <c r="J31" s="66">
        <f t="shared" si="1"/>
        <v>0</v>
      </c>
      <c r="K31" s="140">
        <f t="shared" si="3"/>
        <v>0</v>
      </c>
    </row>
    <row r="32" spans="1:11" ht="18" customHeight="1" x14ac:dyDescent="0.2">
      <c r="A32" s="85" t="s">
        <v>12</v>
      </c>
      <c r="B32" s="79" t="s">
        <v>43</v>
      </c>
      <c r="C32" s="80"/>
      <c r="D32" s="81"/>
      <c r="E32" s="66"/>
      <c r="F32" s="66"/>
      <c r="G32" s="66"/>
      <c r="H32" s="66">
        <f t="shared" si="0"/>
        <v>0</v>
      </c>
      <c r="I32" s="66"/>
      <c r="J32" s="66">
        <f t="shared" si="1"/>
        <v>0</v>
      </c>
      <c r="K32" s="140">
        <f t="shared" si="3"/>
        <v>0</v>
      </c>
    </row>
    <row r="33" spans="1:11" ht="18" customHeight="1" x14ac:dyDescent="0.2">
      <c r="A33" s="85"/>
      <c r="B33" s="79" t="s">
        <v>42</v>
      </c>
      <c r="C33" s="80" t="s">
        <v>44</v>
      </c>
      <c r="D33" s="81" t="s">
        <v>31</v>
      </c>
      <c r="E33" s="66">
        <v>16500</v>
      </c>
      <c r="F33" s="66">
        <v>1500</v>
      </c>
      <c r="G33" s="66"/>
      <c r="H33" s="66">
        <f t="shared" si="0"/>
        <v>0</v>
      </c>
      <c r="I33" s="66"/>
      <c r="J33" s="66">
        <f t="shared" si="1"/>
        <v>0</v>
      </c>
      <c r="K33" s="140">
        <f t="shared" si="3"/>
        <v>0</v>
      </c>
    </row>
    <row r="34" spans="1:11" ht="18" customHeight="1" x14ac:dyDescent="0.2">
      <c r="A34" s="85" t="s">
        <v>20</v>
      </c>
      <c r="B34" s="79" t="s">
        <v>45</v>
      </c>
      <c r="C34" s="80"/>
      <c r="D34" s="81"/>
      <c r="E34" s="66"/>
      <c r="F34" s="66"/>
      <c r="G34" s="66"/>
      <c r="H34" s="66">
        <f t="shared" si="0"/>
        <v>0</v>
      </c>
      <c r="I34" s="66"/>
      <c r="J34" s="66">
        <f t="shared" si="1"/>
        <v>0</v>
      </c>
      <c r="K34" s="140">
        <f t="shared" si="3"/>
        <v>0</v>
      </c>
    </row>
    <row r="35" spans="1:11" ht="18" customHeight="1" x14ac:dyDescent="0.2">
      <c r="A35" s="85"/>
      <c r="B35" s="79" t="s">
        <v>42</v>
      </c>
      <c r="C35" s="80" t="s">
        <v>44</v>
      </c>
      <c r="D35" s="81" t="s">
        <v>31</v>
      </c>
      <c r="E35" s="66">
        <v>85000</v>
      </c>
      <c r="F35" s="66">
        <v>1500</v>
      </c>
      <c r="G35" s="66"/>
      <c r="H35" s="66">
        <f t="shared" si="0"/>
        <v>0</v>
      </c>
      <c r="I35" s="66"/>
      <c r="J35" s="66">
        <f t="shared" si="1"/>
        <v>0</v>
      </c>
      <c r="K35" s="140">
        <f t="shared" si="3"/>
        <v>0</v>
      </c>
    </row>
    <row r="36" spans="1:11" ht="18" customHeight="1" x14ac:dyDescent="0.2">
      <c r="A36" s="85"/>
      <c r="B36" s="79" t="s">
        <v>196</v>
      </c>
      <c r="C36" s="80" t="s">
        <v>44</v>
      </c>
      <c r="D36" s="81" t="s">
        <v>31</v>
      </c>
      <c r="E36" s="66">
        <v>0</v>
      </c>
      <c r="F36" s="66">
        <v>0</v>
      </c>
      <c r="G36" s="66"/>
      <c r="H36" s="66">
        <f t="shared" si="0"/>
        <v>0</v>
      </c>
      <c r="I36" s="66"/>
      <c r="J36" s="66">
        <f t="shared" si="1"/>
        <v>0</v>
      </c>
      <c r="K36" s="140">
        <f t="shared" si="3"/>
        <v>0</v>
      </c>
    </row>
    <row r="37" spans="1:11" ht="15.75" x14ac:dyDescent="0.2">
      <c r="A37" s="85"/>
      <c r="B37" s="82" t="s">
        <v>46</v>
      </c>
      <c r="C37" s="80"/>
      <c r="D37" s="81"/>
      <c r="E37" s="66"/>
      <c r="F37" s="66"/>
      <c r="G37" s="66"/>
      <c r="H37" s="66">
        <f t="shared" si="0"/>
        <v>0</v>
      </c>
      <c r="I37" s="66"/>
      <c r="J37" s="66">
        <f t="shared" si="1"/>
        <v>0</v>
      </c>
      <c r="K37" s="140">
        <f t="shared" si="3"/>
        <v>0</v>
      </c>
    </row>
    <row r="38" spans="1:11" ht="15.75" x14ac:dyDescent="0.2">
      <c r="A38" s="81" t="s">
        <v>9</v>
      </c>
      <c r="B38" s="79" t="s">
        <v>41</v>
      </c>
      <c r="C38" s="80"/>
      <c r="D38" s="81"/>
      <c r="E38" s="66"/>
      <c r="F38" s="66"/>
      <c r="G38" s="66"/>
      <c r="H38" s="66">
        <f t="shared" si="0"/>
        <v>0</v>
      </c>
      <c r="I38" s="66"/>
      <c r="J38" s="66">
        <f t="shared" si="1"/>
        <v>0</v>
      </c>
      <c r="K38" s="140">
        <f t="shared" si="3"/>
        <v>0</v>
      </c>
    </row>
    <row r="39" spans="1:11" ht="15.75" x14ac:dyDescent="0.2">
      <c r="A39" s="81"/>
      <c r="B39" s="79" t="s">
        <v>47</v>
      </c>
      <c r="C39" s="80" t="s">
        <v>48</v>
      </c>
      <c r="D39" s="81" t="s">
        <v>31</v>
      </c>
      <c r="E39" s="66">
        <v>2550</v>
      </c>
      <c r="F39" s="66">
        <v>800</v>
      </c>
      <c r="G39" s="66">
        <v>20</v>
      </c>
      <c r="H39" s="66">
        <f t="shared" si="0"/>
        <v>51000</v>
      </c>
      <c r="I39" s="66"/>
      <c r="J39" s="66">
        <f t="shared" si="1"/>
        <v>0</v>
      </c>
      <c r="K39" s="140">
        <f t="shared" si="3"/>
        <v>51000</v>
      </c>
    </row>
    <row r="40" spans="1:11" ht="15.75" x14ac:dyDescent="0.2">
      <c r="A40" s="81"/>
      <c r="B40" s="79" t="s">
        <v>49</v>
      </c>
      <c r="C40" s="80" t="s">
        <v>50</v>
      </c>
      <c r="D40" s="81" t="s">
        <v>31</v>
      </c>
      <c r="E40" s="66">
        <v>3800</v>
      </c>
      <c r="F40" s="66">
        <v>800</v>
      </c>
      <c r="G40" s="66">
        <v>30</v>
      </c>
      <c r="H40" s="66">
        <f t="shared" si="0"/>
        <v>114000</v>
      </c>
      <c r="I40" s="66"/>
      <c r="J40" s="66">
        <f t="shared" si="1"/>
        <v>0</v>
      </c>
      <c r="K40" s="140">
        <f t="shared" si="3"/>
        <v>114000</v>
      </c>
    </row>
    <row r="41" spans="1:11" ht="15.75" x14ac:dyDescent="0.2">
      <c r="A41" s="81" t="s">
        <v>12</v>
      </c>
      <c r="B41" s="79" t="s">
        <v>43</v>
      </c>
      <c r="C41" s="80"/>
      <c r="D41" s="81"/>
      <c r="E41" s="66"/>
      <c r="F41" s="66"/>
      <c r="G41" s="66"/>
      <c r="H41" s="66">
        <f t="shared" si="0"/>
        <v>0</v>
      </c>
      <c r="I41" s="66"/>
      <c r="J41" s="66">
        <f t="shared" si="1"/>
        <v>0</v>
      </c>
      <c r="K41" s="140">
        <f t="shared" si="3"/>
        <v>0</v>
      </c>
    </row>
    <row r="42" spans="1:11" ht="15.75" x14ac:dyDescent="0.2">
      <c r="A42" s="81"/>
      <c r="B42" s="79" t="s">
        <v>47</v>
      </c>
      <c r="C42" s="80" t="s">
        <v>51</v>
      </c>
      <c r="D42" s="81" t="s">
        <v>52</v>
      </c>
      <c r="E42" s="66">
        <v>6850</v>
      </c>
      <c r="F42" s="66">
        <v>800</v>
      </c>
      <c r="G42" s="66"/>
      <c r="H42" s="66">
        <f t="shared" si="0"/>
        <v>0</v>
      </c>
      <c r="I42" s="66"/>
      <c r="J42" s="66">
        <f t="shared" si="1"/>
        <v>0</v>
      </c>
      <c r="K42" s="140">
        <f t="shared" si="3"/>
        <v>0</v>
      </c>
    </row>
    <row r="43" spans="1:11" ht="15.75" x14ac:dyDescent="0.2">
      <c r="A43" s="81"/>
      <c r="B43" s="79" t="s">
        <v>49</v>
      </c>
      <c r="C43" s="80" t="s">
        <v>53</v>
      </c>
      <c r="D43" s="81" t="s">
        <v>31</v>
      </c>
      <c r="E43" s="66">
        <v>7500</v>
      </c>
      <c r="F43" s="66">
        <v>800</v>
      </c>
      <c r="G43" s="66"/>
      <c r="H43" s="66">
        <f t="shared" si="0"/>
        <v>0</v>
      </c>
      <c r="I43" s="66"/>
      <c r="J43" s="66">
        <f t="shared" si="1"/>
        <v>0</v>
      </c>
      <c r="K43" s="140">
        <f t="shared" si="3"/>
        <v>0</v>
      </c>
    </row>
    <row r="44" spans="1:11" ht="15.75" x14ac:dyDescent="0.2">
      <c r="A44" s="81" t="s">
        <v>20</v>
      </c>
      <c r="B44" s="79" t="s">
        <v>54</v>
      </c>
      <c r="C44" s="80"/>
      <c r="D44" s="81"/>
      <c r="E44" s="66"/>
      <c r="F44" s="66"/>
      <c r="G44" s="66"/>
      <c r="H44" s="66">
        <f t="shared" si="0"/>
        <v>0</v>
      </c>
      <c r="I44" s="66"/>
      <c r="J44" s="66">
        <f t="shared" si="1"/>
        <v>0</v>
      </c>
      <c r="K44" s="140">
        <f t="shared" si="3"/>
        <v>0</v>
      </c>
    </row>
    <row r="45" spans="1:11" ht="15.75" x14ac:dyDescent="0.2">
      <c r="A45" s="81"/>
      <c r="B45" s="79" t="s">
        <v>197</v>
      </c>
      <c r="C45" s="80" t="s">
        <v>198</v>
      </c>
      <c r="D45" s="81" t="s">
        <v>31</v>
      </c>
      <c r="E45" s="66">
        <v>9500</v>
      </c>
      <c r="F45" s="66">
        <v>1000</v>
      </c>
      <c r="G45" s="66"/>
      <c r="H45" s="66">
        <f t="shared" si="0"/>
        <v>0</v>
      </c>
      <c r="I45" s="66"/>
      <c r="J45" s="66">
        <f t="shared" si="1"/>
        <v>0</v>
      </c>
      <c r="K45" s="140">
        <f t="shared" si="3"/>
        <v>0</v>
      </c>
    </row>
    <row r="46" spans="1:11" ht="15.75" x14ac:dyDescent="0.2">
      <c r="A46" s="81"/>
      <c r="B46" s="79" t="s">
        <v>47</v>
      </c>
      <c r="C46" s="80" t="s">
        <v>51</v>
      </c>
      <c r="D46" s="81" t="s">
        <v>31</v>
      </c>
      <c r="E46" s="66">
        <v>10500</v>
      </c>
      <c r="F46" s="66">
        <v>1000</v>
      </c>
      <c r="G46" s="66"/>
      <c r="H46" s="66">
        <f t="shared" si="0"/>
        <v>0</v>
      </c>
      <c r="I46" s="66"/>
      <c r="J46" s="66">
        <f t="shared" si="1"/>
        <v>0</v>
      </c>
      <c r="K46" s="140">
        <f t="shared" si="3"/>
        <v>0</v>
      </c>
    </row>
    <row r="47" spans="1:11" ht="15.75" x14ac:dyDescent="0.2">
      <c r="A47" s="81"/>
      <c r="B47" s="79" t="s">
        <v>49</v>
      </c>
      <c r="C47" s="80" t="s">
        <v>53</v>
      </c>
      <c r="D47" s="81" t="s">
        <v>31</v>
      </c>
      <c r="E47" s="66">
        <v>16000</v>
      </c>
      <c r="F47" s="66">
        <v>1000</v>
      </c>
      <c r="G47" s="66"/>
      <c r="H47" s="66">
        <f t="shared" si="0"/>
        <v>0</v>
      </c>
      <c r="I47" s="66"/>
      <c r="J47" s="66">
        <f t="shared" si="1"/>
        <v>0</v>
      </c>
      <c r="K47" s="140">
        <f t="shared" si="3"/>
        <v>0</v>
      </c>
    </row>
    <row r="48" spans="1:11" ht="15.75" x14ac:dyDescent="0.2">
      <c r="A48" s="81"/>
      <c r="B48" s="82" t="s">
        <v>55</v>
      </c>
      <c r="C48" s="80"/>
      <c r="D48" s="81"/>
      <c r="E48" s="66"/>
      <c r="F48" s="66"/>
      <c r="G48" s="66"/>
      <c r="H48" s="66">
        <f t="shared" si="0"/>
        <v>0</v>
      </c>
      <c r="I48" s="66"/>
      <c r="J48" s="66">
        <f t="shared" si="1"/>
        <v>0</v>
      </c>
      <c r="K48" s="140">
        <f t="shared" si="3"/>
        <v>0</v>
      </c>
    </row>
    <row r="49" spans="1:11" ht="31.5" x14ac:dyDescent="0.2">
      <c r="A49" s="81"/>
      <c r="B49" s="79" t="s">
        <v>56</v>
      </c>
      <c r="C49" s="80" t="s">
        <v>57</v>
      </c>
      <c r="D49" s="81" t="s">
        <v>52</v>
      </c>
      <c r="E49" s="66">
        <v>0</v>
      </c>
      <c r="F49" s="66">
        <v>8000</v>
      </c>
      <c r="G49" s="66"/>
      <c r="H49" s="66">
        <f t="shared" si="0"/>
        <v>0</v>
      </c>
      <c r="I49" s="66"/>
      <c r="J49" s="66">
        <f t="shared" si="1"/>
        <v>0</v>
      </c>
      <c r="K49" s="140">
        <f t="shared" si="3"/>
        <v>0</v>
      </c>
    </row>
    <row r="50" spans="1:11" ht="31.5" x14ac:dyDescent="0.2">
      <c r="A50" s="81"/>
      <c r="B50" s="79" t="s">
        <v>58</v>
      </c>
      <c r="C50" s="80" t="s">
        <v>57</v>
      </c>
      <c r="D50" s="81" t="s">
        <v>52</v>
      </c>
      <c r="E50" s="66">
        <v>0</v>
      </c>
      <c r="F50" s="66">
        <v>10000</v>
      </c>
      <c r="G50" s="66"/>
      <c r="H50" s="66">
        <f t="shared" si="0"/>
        <v>0</v>
      </c>
      <c r="I50" s="66"/>
      <c r="J50" s="66">
        <f t="shared" si="1"/>
        <v>0</v>
      </c>
      <c r="K50" s="140">
        <f t="shared" si="3"/>
        <v>0</v>
      </c>
    </row>
    <row r="51" spans="1:11" ht="15.75" x14ac:dyDescent="0.2">
      <c r="A51" s="85"/>
      <c r="B51" s="82" t="s">
        <v>59</v>
      </c>
      <c r="C51" s="80"/>
      <c r="D51" s="81"/>
      <c r="E51" s="66"/>
      <c r="F51" s="66"/>
      <c r="G51" s="66"/>
      <c r="H51" s="66">
        <f t="shared" si="0"/>
        <v>0</v>
      </c>
      <c r="I51" s="66"/>
      <c r="J51" s="66">
        <f t="shared" si="1"/>
        <v>0</v>
      </c>
      <c r="K51" s="140">
        <f t="shared" si="3"/>
        <v>0</v>
      </c>
    </row>
    <row r="52" spans="1:11" ht="15.75" x14ac:dyDescent="0.2">
      <c r="A52" s="85" t="s">
        <v>9</v>
      </c>
      <c r="B52" s="79" t="s">
        <v>60</v>
      </c>
      <c r="C52" s="80"/>
      <c r="D52" s="81"/>
      <c r="E52" s="66"/>
      <c r="F52" s="66"/>
      <c r="G52" s="66"/>
      <c r="H52" s="66">
        <f t="shared" si="0"/>
        <v>0</v>
      </c>
      <c r="I52" s="66"/>
      <c r="J52" s="66">
        <f t="shared" si="1"/>
        <v>0</v>
      </c>
      <c r="K52" s="140">
        <f t="shared" si="3"/>
        <v>0</v>
      </c>
    </row>
    <row r="53" spans="1:11" ht="15.75" x14ac:dyDescent="0.2">
      <c r="A53" s="85"/>
      <c r="B53" s="79" t="s">
        <v>61</v>
      </c>
      <c r="C53" s="80" t="s">
        <v>62</v>
      </c>
      <c r="D53" s="81" t="s">
        <v>31</v>
      </c>
      <c r="E53" s="66">
        <v>47500</v>
      </c>
      <c r="F53" s="66">
        <v>2500</v>
      </c>
      <c r="G53" s="66"/>
      <c r="H53" s="66">
        <f t="shared" si="0"/>
        <v>0</v>
      </c>
      <c r="I53" s="66"/>
      <c r="J53" s="66">
        <f t="shared" si="1"/>
        <v>0</v>
      </c>
      <c r="K53" s="140">
        <f t="shared" si="3"/>
        <v>0</v>
      </c>
    </row>
    <row r="54" spans="1:11" ht="15.75" x14ac:dyDescent="0.2">
      <c r="A54" s="85"/>
      <c r="B54" s="79" t="s">
        <v>63</v>
      </c>
      <c r="C54" s="80" t="s">
        <v>44</v>
      </c>
      <c r="D54" s="81" t="s">
        <v>31</v>
      </c>
      <c r="E54" s="66">
        <v>29900</v>
      </c>
      <c r="F54" s="66">
        <v>2200</v>
      </c>
      <c r="G54" s="66"/>
      <c r="H54" s="66">
        <f t="shared" si="0"/>
        <v>0</v>
      </c>
      <c r="I54" s="66"/>
      <c r="J54" s="66">
        <f t="shared" si="1"/>
        <v>0</v>
      </c>
      <c r="K54" s="140">
        <f t="shared" si="3"/>
        <v>0</v>
      </c>
    </row>
    <row r="55" spans="1:11" ht="15.75" x14ac:dyDescent="0.2">
      <c r="A55" s="85" t="s">
        <v>12</v>
      </c>
      <c r="B55" s="79" t="s">
        <v>64</v>
      </c>
      <c r="C55" s="80"/>
      <c r="D55" s="81"/>
      <c r="E55" s="66"/>
      <c r="F55" s="66"/>
      <c r="G55" s="66"/>
      <c r="H55" s="66">
        <f t="shared" si="0"/>
        <v>0</v>
      </c>
      <c r="I55" s="66"/>
      <c r="J55" s="66">
        <f t="shared" si="1"/>
        <v>0</v>
      </c>
      <c r="K55" s="140">
        <f t="shared" si="3"/>
        <v>0</v>
      </c>
    </row>
    <row r="56" spans="1:11" ht="15.75" x14ac:dyDescent="0.2">
      <c r="A56" s="85"/>
      <c r="B56" s="79" t="s">
        <v>63</v>
      </c>
      <c r="C56" s="80" t="s">
        <v>57</v>
      </c>
      <c r="D56" s="81" t="s">
        <v>52</v>
      </c>
      <c r="E56" s="66">
        <v>27000</v>
      </c>
      <c r="F56" s="66">
        <v>2200</v>
      </c>
      <c r="G56" s="66"/>
      <c r="H56" s="66">
        <f t="shared" si="0"/>
        <v>0</v>
      </c>
      <c r="I56" s="66"/>
      <c r="J56" s="66">
        <f t="shared" si="1"/>
        <v>0</v>
      </c>
      <c r="K56" s="140">
        <f t="shared" si="3"/>
        <v>0</v>
      </c>
    </row>
    <row r="57" spans="1:11" ht="15.75" x14ac:dyDescent="0.2">
      <c r="A57" s="85"/>
      <c r="B57" s="79" t="s">
        <v>61</v>
      </c>
      <c r="C57" s="80" t="s">
        <v>57</v>
      </c>
      <c r="D57" s="81" t="s">
        <v>52</v>
      </c>
      <c r="E57" s="66">
        <v>57000</v>
      </c>
      <c r="F57" s="66">
        <v>2500</v>
      </c>
      <c r="G57" s="66"/>
      <c r="H57" s="66">
        <f t="shared" si="0"/>
        <v>0</v>
      </c>
      <c r="I57" s="66"/>
      <c r="J57" s="66">
        <f t="shared" si="1"/>
        <v>0</v>
      </c>
      <c r="K57" s="140">
        <f t="shared" si="3"/>
        <v>0</v>
      </c>
    </row>
    <row r="58" spans="1:11" ht="15.75" x14ac:dyDescent="0.2">
      <c r="A58" s="77">
        <v>230526</v>
      </c>
      <c r="B58" s="74" t="s">
        <v>65</v>
      </c>
      <c r="C58" s="80"/>
      <c r="D58" s="81"/>
      <c r="E58" s="66"/>
      <c r="F58" s="66"/>
      <c r="G58" s="66"/>
      <c r="H58" s="66">
        <f t="shared" si="0"/>
        <v>0</v>
      </c>
      <c r="I58" s="66"/>
      <c r="J58" s="66">
        <f t="shared" si="1"/>
        <v>0</v>
      </c>
      <c r="K58" s="140">
        <f t="shared" si="3"/>
        <v>0</v>
      </c>
    </row>
    <row r="59" spans="1:11" ht="47.25" x14ac:dyDescent="0.2">
      <c r="A59" s="81" t="s">
        <v>9</v>
      </c>
      <c r="B59" s="79" t="s">
        <v>66</v>
      </c>
      <c r="C59" s="80" t="s">
        <v>57</v>
      </c>
      <c r="D59" s="81" t="s">
        <v>11</v>
      </c>
      <c r="E59" s="66">
        <v>510000</v>
      </c>
      <c r="F59" s="66">
        <v>25000</v>
      </c>
      <c r="G59" s="66">
        <v>1</v>
      </c>
      <c r="H59" s="66">
        <f t="shared" si="0"/>
        <v>510000</v>
      </c>
      <c r="I59" s="66">
        <v>1</v>
      </c>
      <c r="J59" s="66">
        <f t="shared" si="1"/>
        <v>25000</v>
      </c>
      <c r="K59" s="140">
        <f t="shared" si="3"/>
        <v>535000</v>
      </c>
    </row>
    <row r="60" spans="1:11" ht="15.75" x14ac:dyDescent="0.2">
      <c r="A60" s="77">
        <v>230529.13</v>
      </c>
      <c r="B60" s="74" t="s">
        <v>67</v>
      </c>
      <c r="C60" s="80"/>
      <c r="D60" s="81"/>
      <c r="E60" s="66"/>
      <c r="F60" s="66"/>
      <c r="G60" s="66"/>
      <c r="H60" s="66">
        <f t="shared" si="0"/>
        <v>0</v>
      </c>
      <c r="I60" s="66"/>
      <c r="J60" s="66">
        <f t="shared" si="1"/>
        <v>0</v>
      </c>
      <c r="K60" s="140">
        <f t="shared" si="3"/>
        <v>0</v>
      </c>
    </row>
    <row r="61" spans="1:11" ht="47.25" x14ac:dyDescent="0.2">
      <c r="A61" s="81" t="s">
        <v>9</v>
      </c>
      <c r="B61" s="79" t="s">
        <v>68</v>
      </c>
      <c r="C61" s="80" t="s">
        <v>57</v>
      </c>
      <c r="D61" s="81" t="s">
        <v>11</v>
      </c>
      <c r="E61" s="66">
        <v>475000</v>
      </c>
      <c r="F61" s="66">
        <v>70000</v>
      </c>
      <c r="G61" s="66">
        <v>1</v>
      </c>
      <c r="H61" s="66">
        <f t="shared" si="0"/>
        <v>475000</v>
      </c>
      <c r="I61" s="66">
        <v>1</v>
      </c>
      <c r="J61" s="66">
        <f t="shared" si="1"/>
        <v>70000</v>
      </c>
      <c r="K61" s="140">
        <f t="shared" si="3"/>
        <v>545000</v>
      </c>
    </row>
    <row r="62" spans="1:11" ht="15.75" x14ac:dyDescent="0.2">
      <c r="A62" s="77">
        <v>230529.16</v>
      </c>
      <c r="B62" s="74" t="s">
        <v>69</v>
      </c>
      <c r="C62" s="80"/>
      <c r="D62" s="81"/>
      <c r="E62" s="66"/>
      <c r="F62" s="66"/>
      <c r="G62" s="66"/>
      <c r="H62" s="66">
        <f t="shared" si="0"/>
        <v>0</v>
      </c>
      <c r="I62" s="66"/>
      <c r="J62" s="66">
        <f t="shared" si="1"/>
        <v>0</v>
      </c>
      <c r="K62" s="140">
        <f t="shared" si="3"/>
        <v>0</v>
      </c>
    </row>
    <row r="63" spans="1:11" ht="47.25" x14ac:dyDescent="0.2">
      <c r="A63" s="81" t="s">
        <v>9</v>
      </c>
      <c r="B63" s="79" t="s">
        <v>70</v>
      </c>
      <c r="C63" s="80" t="s">
        <v>57</v>
      </c>
      <c r="D63" s="81" t="s">
        <v>11</v>
      </c>
      <c r="E63" s="66">
        <v>120000</v>
      </c>
      <c r="F63" s="66">
        <v>20000</v>
      </c>
      <c r="G63" s="66">
        <v>1</v>
      </c>
      <c r="H63" s="66">
        <f t="shared" si="0"/>
        <v>120000</v>
      </c>
      <c r="I63" s="66">
        <v>1</v>
      </c>
      <c r="J63" s="66">
        <f t="shared" si="1"/>
        <v>20000</v>
      </c>
      <c r="K63" s="140">
        <f t="shared" si="3"/>
        <v>140000</v>
      </c>
    </row>
    <row r="64" spans="1:11" ht="15.75" x14ac:dyDescent="0.2">
      <c r="A64" s="77">
        <v>230553</v>
      </c>
      <c r="B64" s="86" t="s">
        <v>71</v>
      </c>
      <c r="C64" s="80"/>
      <c r="D64" s="81"/>
      <c r="E64" s="66"/>
      <c r="F64" s="66"/>
      <c r="G64" s="66"/>
      <c r="H64" s="66">
        <f t="shared" si="0"/>
        <v>0</v>
      </c>
      <c r="I64" s="66"/>
      <c r="J64" s="66">
        <f t="shared" si="1"/>
        <v>0</v>
      </c>
      <c r="K64" s="140">
        <f t="shared" si="3"/>
        <v>0</v>
      </c>
    </row>
    <row r="65" spans="1:11" ht="47.25" x14ac:dyDescent="0.2">
      <c r="A65" s="81" t="s">
        <v>9</v>
      </c>
      <c r="B65" s="79" t="s">
        <v>72</v>
      </c>
      <c r="C65" s="80" t="s">
        <v>57</v>
      </c>
      <c r="D65" s="81" t="s">
        <v>11</v>
      </c>
      <c r="E65" s="66">
        <v>35000</v>
      </c>
      <c r="F65" s="66">
        <v>15000</v>
      </c>
      <c r="G65" s="66"/>
      <c r="H65" s="66">
        <f t="shared" si="0"/>
        <v>0</v>
      </c>
      <c r="I65" s="66"/>
      <c r="J65" s="66">
        <f t="shared" si="1"/>
        <v>0</v>
      </c>
      <c r="K65" s="140">
        <f t="shared" si="3"/>
        <v>0</v>
      </c>
    </row>
    <row r="66" spans="1:11" ht="15.75" x14ac:dyDescent="0.2">
      <c r="A66" s="77">
        <v>230579</v>
      </c>
      <c r="B66" s="74" t="s">
        <v>73</v>
      </c>
      <c r="C66" s="80"/>
      <c r="D66" s="81"/>
      <c r="E66" s="66"/>
      <c r="F66" s="66"/>
      <c r="G66" s="66"/>
      <c r="H66" s="66">
        <f t="shared" si="0"/>
        <v>0</v>
      </c>
      <c r="I66" s="66"/>
      <c r="J66" s="66">
        <f t="shared" si="1"/>
        <v>0</v>
      </c>
      <c r="K66" s="140">
        <f t="shared" si="3"/>
        <v>0</v>
      </c>
    </row>
    <row r="67" spans="1:11" ht="31.5" x14ac:dyDescent="0.2">
      <c r="A67" s="81" t="s">
        <v>9</v>
      </c>
      <c r="B67" s="79" t="s">
        <v>74</v>
      </c>
      <c r="C67" s="80" t="s">
        <v>57</v>
      </c>
      <c r="D67" s="81" t="s">
        <v>11</v>
      </c>
      <c r="E67" s="66">
        <f>50000-30000</f>
        <v>20000</v>
      </c>
      <c r="F67" s="66">
        <f>20000-15000</f>
        <v>5000</v>
      </c>
      <c r="G67" s="66"/>
      <c r="H67" s="66">
        <f t="shared" si="0"/>
        <v>0</v>
      </c>
      <c r="I67" s="66"/>
      <c r="J67" s="66">
        <f t="shared" si="1"/>
        <v>0</v>
      </c>
      <c r="K67" s="140">
        <f t="shared" si="3"/>
        <v>0</v>
      </c>
    </row>
    <row r="68" spans="1:11" ht="15.75" x14ac:dyDescent="0.2">
      <c r="A68" s="127"/>
      <c r="B68" s="128" t="s">
        <v>16</v>
      </c>
      <c r="C68" s="128"/>
      <c r="D68" s="128"/>
      <c r="E68" s="129"/>
      <c r="F68" s="129"/>
      <c r="G68" s="129"/>
      <c r="H68" s="129">
        <f>SUM(H17:H67)</f>
        <v>1270000</v>
      </c>
      <c r="I68" s="129"/>
      <c r="J68" s="129">
        <f>SUM(J17:J67)</f>
        <v>115000</v>
      </c>
      <c r="K68" s="142">
        <f>SUM(K19:K67)</f>
        <v>1385000</v>
      </c>
    </row>
    <row r="69" spans="1:11" ht="15.75" x14ac:dyDescent="0.2">
      <c r="A69" s="87">
        <v>230700</v>
      </c>
      <c r="B69" s="88" t="s">
        <v>75</v>
      </c>
      <c r="C69" s="88"/>
      <c r="D69" s="88"/>
      <c r="E69" s="66"/>
      <c r="F69" s="66"/>
      <c r="G69" s="66"/>
      <c r="H69" s="66">
        <f t="shared" si="0"/>
        <v>0</v>
      </c>
      <c r="I69" s="66"/>
      <c r="J69" s="66">
        <f t="shared" si="1"/>
        <v>0</v>
      </c>
      <c r="K69" s="140">
        <f>H69+J69</f>
        <v>0</v>
      </c>
    </row>
    <row r="70" spans="1:11" ht="15.75" x14ac:dyDescent="0.2">
      <c r="A70" s="77">
        <v>230716</v>
      </c>
      <c r="B70" s="74" t="s">
        <v>76</v>
      </c>
      <c r="C70" s="80"/>
      <c r="D70" s="81"/>
      <c r="E70" s="66"/>
      <c r="F70" s="66"/>
      <c r="G70" s="66"/>
      <c r="H70" s="66">
        <f t="shared" si="0"/>
        <v>0</v>
      </c>
      <c r="I70" s="66"/>
      <c r="J70" s="66">
        <f t="shared" si="1"/>
        <v>0</v>
      </c>
      <c r="K70" s="140">
        <f t="shared" si="3"/>
        <v>0</v>
      </c>
    </row>
    <row r="71" spans="1:11" ht="31.5" x14ac:dyDescent="0.2">
      <c r="A71" s="81" t="s">
        <v>9</v>
      </c>
      <c r="B71" s="83" t="s">
        <v>77</v>
      </c>
      <c r="C71" s="80" t="s">
        <v>57</v>
      </c>
      <c r="D71" s="81" t="s">
        <v>78</v>
      </c>
      <c r="E71" s="66"/>
      <c r="F71" s="66">
        <v>0</v>
      </c>
      <c r="G71" s="66"/>
      <c r="H71" s="66">
        <f t="shared" ref="H71:H134" si="4">G71*E71</f>
        <v>0</v>
      </c>
      <c r="I71" s="66"/>
      <c r="J71" s="66">
        <f t="shared" ref="J71:J134" si="5">I71*F71</f>
        <v>0</v>
      </c>
      <c r="K71" s="140">
        <f t="shared" si="3"/>
        <v>0</v>
      </c>
    </row>
    <row r="72" spans="1:11" ht="15.75" x14ac:dyDescent="0.2">
      <c r="A72" s="77">
        <v>230719.13</v>
      </c>
      <c r="B72" s="82" t="s">
        <v>79</v>
      </c>
      <c r="C72" s="80"/>
      <c r="D72" s="81"/>
      <c r="E72" s="66"/>
      <c r="F72" s="66"/>
      <c r="G72" s="66"/>
      <c r="H72" s="66">
        <f t="shared" si="4"/>
        <v>0</v>
      </c>
      <c r="I72" s="66"/>
      <c r="J72" s="66">
        <f t="shared" si="5"/>
        <v>0</v>
      </c>
      <c r="K72" s="140">
        <f t="shared" si="3"/>
        <v>0</v>
      </c>
    </row>
    <row r="73" spans="1:11" ht="120.75" customHeight="1" x14ac:dyDescent="0.2">
      <c r="A73" s="81" t="s">
        <v>9</v>
      </c>
      <c r="B73" s="83" t="s">
        <v>279</v>
      </c>
      <c r="C73" s="80"/>
      <c r="D73" s="81"/>
      <c r="E73" s="66"/>
      <c r="F73" s="66"/>
      <c r="G73" s="66"/>
      <c r="H73" s="66">
        <f t="shared" si="4"/>
        <v>0</v>
      </c>
      <c r="I73" s="66"/>
      <c r="J73" s="66">
        <f t="shared" si="5"/>
        <v>0</v>
      </c>
      <c r="K73" s="140">
        <f t="shared" si="3"/>
        <v>0</v>
      </c>
    </row>
    <row r="74" spans="1:11" ht="15.75" x14ac:dyDescent="0.2">
      <c r="A74" s="89" t="s">
        <v>80</v>
      </c>
      <c r="B74" s="82" t="s">
        <v>81</v>
      </c>
      <c r="C74" s="80"/>
      <c r="D74" s="81"/>
      <c r="E74" s="66"/>
      <c r="F74" s="66"/>
      <c r="G74" s="66"/>
      <c r="H74" s="66">
        <f t="shared" si="4"/>
        <v>0</v>
      </c>
      <c r="I74" s="66"/>
      <c r="J74" s="66">
        <f t="shared" si="5"/>
        <v>0</v>
      </c>
      <c r="K74" s="140">
        <f t="shared" si="3"/>
        <v>0</v>
      </c>
    </row>
    <row r="75" spans="1:11" ht="15.75" x14ac:dyDescent="0.2">
      <c r="A75" s="89"/>
      <c r="B75" s="79" t="s">
        <v>47</v>
      </c>
      <c r="C75" s="80" t="s">
        <v>82</v>
      </c>
      <c r="D75" s="81" t="s">
        <v>83</v>
      </c>
      <c r="E75" s="66">
        <v>450</v>
      </c>
      <c r="F75" s="66">
        <v>130</v>
      </c>
      <c r="G75" s="66"/>
      <c r="H75" s="66">
        <f t="shared" si="4"/>
        <v>0</v>
      </c>
      <c r="I75" s="66"/>
      <c r="J75" s="66">
        <f t="shared" si="5"/>
        <v>0</v>
      </c>
      <c r="K75" s="140">
        <f t="shared" si="3"/>
        <v>0</v>
      </c>
    </row>
    <row r="76" spans="1:11" ht="15.75" x14ac:dyDescent="0.2">
      <c r="A76" s="89"/>
      <c r="B76" s="79" t="s">
        <v>49</v>
      </c>
      <c r="C76" s="80" t="s">
        <v>84</v>
      </c>
      <c r="D76" s="81" t="s">
        <v>83</v>
      </c>
      <c r="E76" s="66">
        <v>500</v>
      </c>
      <c r="F76" s="66">
        <v>150</v>
      </c>
      <c r="G76" s="66"/>
      <c r="H76" s="66">
        <f t="shared" si="4"/>
        <v>0</v>
      </c>
      <c r="I76" s="66"/>
      <c r="J76" s="66">
        <f t="shared" si="5"/>
        <v>0</v>
      </c>
      <c r="K76" s="140">
        <f t="shared" si="3"/>
        <v>0</v>
      </c>
    </row>
    <row r="77" spans="1:11" ht="15.75" x14ac:dyDescent="0.2">
      <c r="A77" s="89"/>
      <c r="B77" s="79" t="s">
        <v>85</v>
      </c>
      <c r="C77" s="80" t="s">
        <v>86</v>
      </c>
      <c r="D77" s="81" t="s">
        <v>83</v>
      </c>
      <c r="E77" s="66">
        <v>590</v>
      </c>
      <c r="F77" s="66">
        <v>160</v>
      </c>
      <c r="G77" s="66"/>
      <c r="H77" s="66">
        <f t="shared" si="4"/>
        <v>0</v>
      </c>
      <c r="I77" s="66"/>
      <c r="J77" s="66">
        <f t="shared" si="5"/>
        <v>0</v>
      </c>
      <c r="K77" s="140">
        <f t="shared" si="3"/>
        <v>0</v>
      </c>
    </row>
    <row r="78" spans="1:11" ht="15.75" x14ac:dyDescent="0.2">
      <c r="A78" s="89"/>
      <c r="B78" s="79" t="s">
        <v>42</v>
      </c>
      <c r="C78" s="80" t="s">
        <v>87</v>
      </c>
      <c r="D78" s="81" t="s">
        <v>83</v>
      </c>
      <c r="E78" s="66">
        <v>680</v>
      </c>
      <c r="F78" s="66">
        <v>170</v>
      </c>
      <c r="G78" s="66"/>
      <c r="H78" s="66">
        <f t="shared" si="4"/>
        <v>0</v>
      </c>
      <c r="I78" s="66"/>
      <c r="J78" s="66">
        <f t="shared" si="5"/>
        <v>0</v>
      </c>
      <c r="K78" s="140">
        <f t="shared" si="3"/>
        <v>0</v>
      </c>
    </row>
    <row r="79" spans="1:11" ht="15.75" x14ac:dyDescent="0.2">
      <c r="A79" s="89" t="s">
        <v>88</v>
      </c>
      <c r="B79" s="82" t="s">
        <v>89</v>
      </c>
      <c r="C79" s="80"/>
      <c r="D79" s="81"/>
      <c r="E79" s="66"/>
      <c r="F79" s="66"/>
      <c r="G79" s="66"/>
      <c r="H79" s="66">
        <f t="shared" si="4"/>
        <v>0</v>
      </c>
      <c r="I79" s="66"/>
      <c r="J79" s="66">
        <f t="shared" si="5"/>
        <v>0</v>
      </c>
      <c r="K79" s="140">
        <f t="shared" si="3"/>
        <v>0</v>
      </c>
    </row>
    <row r="80" spans="1:11" ht="15.75" x14ac:dyDescent="0.2">
      <c r="A80" s="89"/>
      <c r="B80" s="79" t="s">
        <v>90</v>
      </c>
      <c r="C80" s="80" t="s">
        <v>91</v>
      </c>
      <c r="D80" s="81" t="s">
        <v>83</v>
      </c>
      <c r="E80" s="66">
        <v>750</v>
      </c>
      <c r="F80" s="66">
        <v>200</v>
      </c>
      <c r="G80" s="66"/>
      <c r="H80" s="66">
        <f t="shared" si="4"/>
        <v>0</v>
      </c>
      <c r="I80" s="66"/>
      <c r="J80" s="66">
        <f t="shared" si="5"/>
        <v>0</v>
      </c>
      <c r="K80" s="140">
        <f t="shared" si="3"/>
        <v>0</v>
      </c>
    </row>
    <row r="81" spans="1:11" ht="15.75" x14ac:dyDescent="0.2">
      <c r="A81" s="89"/>
      <c r="B81" s="79" t="s">
        <v>92</v>
      </c>
      <c r="C81" s="80" t="s">
        <v>93</v>
      </c>
      <c r="D81" s="81" t="s">
        <v>83</v>
      </c>
      <c r="E81" s="66">
        <v>835</v>
      </c>
      <c r="F81" s="66">
        <v>210</v>
      </c>
      <c r="G81" s="66"/>
      <c r="H81" s="66">
        <f t="shared" si="4"/>
        <v>0</v>
      </c>
      <c r="I81" s="66"/>
      <c r="J81" s="66">
        <f t="shared" si="5"/>
        <v>0</v>
      </c>
      <c r="K81" s="140">
        <f t="shared" si="3"/>
        <v>0</v>
      </c>
    </row>
    <row r="82" spans="1:11" ht="15.75" x14ac:dyDescent="0.2">
      <c r="A82" s="89"/>
      <c r="B82" s="79" t="s">
        <v>63</v>
      </c>
      <c r="C82" s="80" t="s">
        <v>94</v>
      </c>
      <c r="D82" s="81" t="s">
        <v>83</v>
      </c>
      <c r="E82" s="66">
        <v>925</v>
      </c>
      <c r="F82" s="66">
        <v>250</v>
      </c>
      <c r="G82" s="66"/>
      <c r="H82" s="66">
        <f t="shared" si="4"/>
        <v>0</v>
      </c>
      <c r="I82" s="66"/>
      <c r="J82" s="66">
        <f t="shared" si="5"/>
        <v>0</v>
      </c>
      <c r="K82" s="140">
        <f t="shared" si="3"/>
        <v>0</v>
      </c>
    </row>
    <row r="83" spans="1:11" ht="15.75" x14ac:dyDescent="0.2">
      <c r="A83" s="89"/>
      <c r="B83" s="79" t="s">
        <v>61</v>
      </c>
      <c r="C83" s="80" t="s">
        <v>95</v>
      </c>
      <c r="D83" s="81" t="s">
        <v>83</v>
      </c>
      <c r="E83" s="66">
        <v>1150</v>
      </c>
      <c r="F83" s="66">
        <v>390</v>
      </c>
      <c r="G83" s="66"/>
      <c r="H83" s="66">
        <f t="shared" si="4"/>
        <v>0</v>
      </c>
      <c r="I83" s="66"/>
      <c r="J83" s="66">
        <f t="shared" si="5"/>
        <v>0</v>
      </c>
      <c r="K83" s="140">
        <f>H83+J83</f>
        <v>0</v>
      </c>
    </row>
    <row r="84" spans="1:11" ht="47.25" x14ac:dyDescent="0.2">
      <c r="A84" s="81" t="s">
        <v>12</v>
      </c>
      <c r="B84" s="79" t="s">
        <v>96</v>
      </c>
      <c r="C84" s="80" t="s">
        <v>57</v>
      </c>
      <c r="D84" s="81" t="s">
        <v>78</v>
      </c>
      <c r="E84" s="66">
        <v>90000</v>
      </c>
      <c r="F84" s="66">
        <v>55000</v>
      </c>
      <c r="G84" s="66"/>
      <c r="H84" s="66">
        <f t="shared" si="4"/>
        <v>0</v>
      </c>
      <c r="I84" s="66"/>
      <c r="J84" s="66">
        <f t="shared" si="5"/>
        <v>0</v>
      </c>
      <c r="K84" s="140">
        <f t="shared" ref="K84:K147" si="6">H84+J84</f>
        <v>0</v>
      </c>
    </row>
    <row r="85" spans="1:11" ht="15.75" x14ac:dyDescent="0.2">
      <c r="A85" s="82">
        <v>230719.23</v>
      </c>
      <c r="B85" s="82" t="s">
        <v>97</v>
      </c>
      <c r="C85" s="80"/>
      <c r="D85" s="81"/>
      <c r="E85" s="66"/>
      <c r="F85" s="66"/>
      <c r="G85" s="66"/>
      <c r="H85" s="66">
        <f t="shared" si="4"/>
        <v>0</v>
      </c>
      <c r="I85" s="66"/>
      <c r="J85" s="66">
        <f t="shared" si="5"/>
        <v>0</v>
      </c>
      <c r="K85" s="140">
        <f t="shared" si="6"/>
        <v>0</v>
      </c>
    </row>
    <row r="86" spans="1:11" ht="47.25" x14ac:dyDescent="0.2">
      <c r="A86" s="81" t="s">
        <v>9</v>
      </c>
      <c r="B86" s="79" t="s">
        <v>98</v>
      </c>
      <c r="C86" s="80" t="s">
        <v>57</v>
      </c>
      <c r="D86" s="81" t="s">
        <v>78</v>
      </c>
      <c r="E86" s="66">
        <v>70000</v>
      </c>
      <c r="F86" s="66">
        <v>30000</v>
      </c>
      <c r="G86" s="66"/>
      <c r="H86" s="66">
        <f t="shared" si="4"/>
        <v>0</v>
      </c>
      <c r="I86" s="66"/>
      <c r="J86" s="66">
        <f t="shared" si="5"/>
        <v>0</v>
      </c>
      <c r="K86" s="140">
        <f t="shared" si="6"/>
        <v>0</v>
      </c>
    </row>
    <row r="87" spans="1:11" ht="15.75" x14ac:dyDescent="0.2">
      <c r="A87" s="77">
        <v>230719.26</v>
      </c>
      <c r="B87" s="82" t="s">
        <v>99</v>
      </c>
      <c r="C87" s="80"/>
      <c r="D87" s="81"/>
      <c r="E87" s="66"/>
      <c r="F87" s="66"/>
      <c r="G87" s="66"/>
      <c r="H87" s="66">
        <f t="shared" si="4"/>
        <v>0</v>
      </c>
      <c r="I87" s="66"/>
      <c r="J87" s="66">
        <f t="shared" si="5"/>
        <v>0</v>
      </c>
      <c r="K87" s="140">
        <f t="shared" si="6"/>
        <v>0</v>
      </c>
    </row>
    <row r="88" spans="1:11" ht="63" x14ac:dyDescent="0.2">
      <c r="A88" s="81" t="s">
        <v>9</v>
      </c>
      <c r="B88" s="83" t="s">
        <v>100</v>
      </c>
      <c r="C88" s="80"/>
      <c r="D88" s="81"/>
      <c r="E88" s="66"/>
      <c r="F88" s="66"/>
      <c r="G88" s="66"/>
      <c r="H88" s="66">
        <f t="shared" si="4"/>
        <v>0</v>
      </c>
      <c r="I88" s="66"/>
      <c r="J88" s="66">
        <f t="shared" si="5"/>
        <v>0</v>
      </c>
      <c r="K88" s="140">
        <f t="shared" si="6"/>
        <v>0</v>
      </c>
    </row>
    <row r="89" spans="1:11" ht="15.75" x14ac:dyDescent="0.2">
      <c r="A89" s="85"/>
      <c r="B89" s="79" t="s">
        <v>47</v>
      </c>
      <c r="C89" s="80" t="s">
        <v>101</v>
      </c>
      <c r="D89" s="81" t="s">
        <v>83</v>
      </c>
      <c r="E89" s="66">
        <v>90</v>
      </c>
      <c r="F89" s="66">
        <v>20</v>
      </c>
      <c r="G89" s="66"/>
      <c r="H89" s="66">
        <f t="shared" si="4"/>
        <v>0</v>
      </c>
      <c r="I89" s="66"/>
      <c r="J89" s="66">
        <f t="shared" si="5"/>
        <v>0</v>
      </c>
      <c r="K89" s="140">
        <f t="shared" si="6"/>
        <v>0</v>
      </c>
    </row>
    <row r="90" spans="1:11" ht="15.75" x14ac:dyDescent="0.2">
      <c r="A90" s="77"/>
      <c r="B90" s="79" t="s">
        <v>49</v>
      </c>
      <c r="C90" s="80" t="s">
        <v>102</v>
      </c>
      <c r="D90" s="81" t="s">
        <v>83</v>
      </c>
      <c r="E90" s="66">
        <v>100</v>
      </c>
      <c r="F90" s="66">
        <v>25</v>
      </c>
      <c r="G90" s="66"/>
      <c r="H90" s="66">
        <f t="shared" si="4"/>
        <v>0</v>
      </c>
      <c r="I90" s="66"/>
      <c r="J90" s="66">
        <f t="shared" si="5"/>
        <v>0</v>
      </c>
      <c r="K90" s="140">
        <f t="shared" si="6"/>
        <v>0</v>
      </c>
    </row>
    <row r="91" spans="1:11" ht="15.75" x14ac:dyDescent="0.2">
      <c r="A91" s="77"/>
      <c r="B91" s="79" t="s">
        <v>85</v>
      </c>
      <c r="C91" s="80" t="s">
        <v>103</v>
      </c>
      <c r="D91" s="81" t="s">
        <v>83</v>
      </c>
      <c r="E91" s="66">
        <v>107</v>
      </c>
      <c r="F91" s="66">
        <v>30</v>
      </c>
      <c r="G91" s="66"/>
      <c r="H91" s="66">
        <f t="shared" si="4"/>
        <v>0</v>
      </c>
      <c r="I91" s="66"/>
      <c r="J91" s="66">
        <f t="shared" si="5"/>
        <v>0</v>
      </c>
      <c r="K91" s="140">
        <f t="shared" si="6"/>
        <v>0</v>
      </c>
    </row>
    <row r="92" spans="1:11" ht="15.75" x14ac:dyDescent="0.2">
      <c r="A92" s="77"/>
      <c r="B92" s="79" t="s">
        <v>42</v>
      </c>
      <c r="C92" s="80" t="s">
        <v>104</v>
      </c>
      <c r="D92" s="81" t="s">
        <v>83</v>
      </c>
      <c r="E92" s="66">
        <v>127</v>
      </c>
      <c r="F92" s="66">
        <v>35</v>
      </c>
      <c r="G92" s="66"/>
      <c r="H92" s="66">
        <f t="shared" si="4"/>
        <v>0</v>
      </c>
      <c r="I92" s="66"/>
      <c r="J92" s="66">
        <f t="shared" si="5"/>
        <v>0</v>
      </c>
      <c r="K92" s="140">
        <f t="shared" si="6"/>
        <v>0</v>
      </c>
    </row>
    <row r="93" spans="1:11" ht="15.75" x14ac:dyDescent="0.2">
      <c r="A93" s="77"/>
      <c r="B93" s="79" t="s">
        <v>90</v>
      </c>
      <c r="C93" s="80" t="s">
        <v>105</v>
      </c>
      <c r="D93" s="81" t="s">
        <v>83</v>
      </c>
      <c r="E93" s="66">
        <v>135</v>
      </c>
      <c r="F93" s="66">
        <v>40</v>
      </c>
      <c r="G93" s="66"/>
      <c r="H93" s="66">
        <f t="shared" si="4"/>
        <v>0</v>
      </c>
      <c r="I93" s="66"/>
      <c r="J93" s="66">
        <f t="shared" si="5"/>
        <v>0</v>
      </c>
      <c r="K93" s="140">
        <f t="shared" si="6"/>
        <v>0</v>
      </c>
    </row>
    <row r="94" spans="1:11" ht="15.75" x14ac:dyDescent="0.2">
      <c r="A94" s="77"/>
      <c r="B94" s="79" t="s">
        <v>92</v>
      </c>
      <c r="C94" s="80" t="s">
        <v>106</v>
      </c>
      <c r="D94" s="81" t="s">
        <v>83</v>
      </c>
      <c r="E94" s="66">
        <v>190</v>
      </c>
      <c r="F94" s="66">
        <v>45</v>
      </c>
      <c r="G94" s="66"/>
      <c r="H94" s="66">
        <f t="shared" si="4"/>
        <v>0</v>
      </c>
      <c r="I94" s="66"/>
      <c r="J94" s="66">
        <f t="shared" si="5"/>
        <v>0</v>
      </c>
      <c r="K94" s="140">
        <f t="shared" si="6"/>
        <v>0</v>
      </c>
    </row>
    <row r="95" spans="1:11" ht="15.75" x14ac:dyDescent="0.2">
      <c r="A95" s="127"/>
      <c r="B95" s="128" t="s">
        <v>16</v>
      </c>
      <c r="C95" s="128"/>
      <c r="D95" s="128"/>
      <c r="E95" s="130"/>
      <c r="F95" s="130"/>
      <c r="G95" s="145"/>
      <c r="H95" s="130">
        <f>SUM(H69:H94)</f>
        <v>0</v>
      </c>
      <c r="I95" s="145"/>
      <c r="J95" s="130">
        <f>SUM(J69:J94)</f>
        <v>0</v>
      </c>
      <c r="K95" s="142">
        <f>SUM(K69:K94)</f>
        <v>0</v>
      </c>
    </row>
    <row r="96" spans="1:11" ht="15.75" x14ac:dyDescent="0.2">
      <c r="A96" s="87">
        <v>230800</v>
      </c>
      <c r="B96" s="88" t="s">
        <v>107</v>
      </c>
      <c r="C96" s="88"/>
      <c r="D96" s="88"/>
      <c r="E96" s="66"/>
      <c r="F96" s="66"/>
      <c r="G96" s="66"/>
      <c r="H96" s="66">
        <f t="shared" si="4"/>
        <v>0</v>
      </c>
      <c r="I96" s="66"/>
      <c r="J96" s="66">
        <f t="shared" si="5"/>
        <v>0</v>
      </c>
      <c r="K96" s="140">
        <f t="shared" si="6"/>
        <v>0</v>
      </c>
    </row>
    <row r="97" spans="1:11" s="6" customFormat="1" ht="15.75" x14ac:dyDescent="0.2">
      <c r="A97" s="77">
        <v>230813</v>
      </c>
      <c r="B97" s="82" t="s">
        <v>108</v>
      </c>
      <c r="C97" s="84"/>
      <c r="D97" s="89"/>
      <c r="E97" s="66"/>
      <c r="F97" s="66"/>
      <c r="G97" s="66"/>
      <c r="H97" s="66">
        <f t="shared" si="4"/>
        <v>0</v>
      </c>
      <c r="I97" s="90"/>
      <c r="J97" s="66">
        <f t="shared" si="5"/>
        <v>0</v>
      </c>
      <c r="K97" s="140">
        <f t="shared" si="6"/>
        <v>0</v>
      </c>
    </row>
    <row r="98" spans="1:11" ht="78.75" x14ac:dyDescent="0.2">
      <c r="A98" s="89" t="s">
        <v>9</v>
      </c>
      <c r="B98" s="68" t="s">
        <v>109</v>
      </c>
      <c r="C98" s="69">
        <v>1</v>
      </c>
      <c r="D98" s="70" t="s">
        <v>11</v>
      </c>
      <c r="E98" s="66">
        <v>175000</v>
      </c>
      <c r="F98" s="66">
        <v>25000</v>
      </c>
      <c r="G98" s="66"/>
      <c r="H98" s="66">
        <f t="shared" si="4"/>
        <v>0</v>
      </c>
      <c r="I98" s="66"/>
      <c r="J98" s="66">
        <f t="shared" si="5"/>
        <v>0</v>
      </c>
      <c r="K98" s="140">
        <f t="shared" si="6"/>
        <v>0</v>
      </c>
    </row>
    <row r="99" spans="1:11" ht="31.5" x14ac:dyDescent="0.2">
      <c r="A99" s="89" t="s">
        <v>12</v>
      </c>
      <c r="B99" s="68" t="s">
        <v>110</v>
      </c>
      <c r="C99" s="69">
        <v>1</v>
      </c>
      <c r="D99" s="70" t="s">
        <v>11</v>
      </c>
      <c r="E99" s="66">
        <v>25000</v>
      </c>
      <c r="F99" s="66">
        <v>2000</v>
      </c>
      <c r="G99" s="66"/>
      <c r="H99" s="66">
        <f t="shared" si="4"/>
        <v>0</v>
      </c>
      <c r="I99" s="66"/>
      <c r="J99" s="66">
        <f t="shared" si="5"/>
        <v>0</v>
      </c>
      <c r="K99" s="140">
        <f t="shared" si="6"/>
        <v>0</v>
      </c>
    </row>
    <row r="100" spans="1:11" ht="15.75" x14ac:dyDescent="0.2">
      <c r="A100" s="127"/>
      <c r="B100" s="128" t="s">
        <v>16</v>
      </c>
      <c r="C100" s="128"/>
      <c r="D100" s="128"/>
      <c r="E100" s="129"/>
      <c r="F100" s="129"/>
      <c r="G100" s="145"/>
      <c r="H100" s="129">
        <f>SUM(H96:H99)</f>
        <v>0</v>
      </c>
      <c r="I100" s="145"/>
      <c r="J100" s="129">
        <f>SUM(J96:J99)</f>
        <v>0</v>
      </c>
      <c r="K100" s="142">
        <f>SUM(K96:K99)</f>
        <v>0</v>
      </c>
    </row>
    <row r="101" spans="1:11" ht="15.75" x14ac:dyDescent="0.2">
      <c r="A101" s="87">
        <v>230900</v>
      </c>
      <c r="B101" s="65" t="s">
        <v>111</v>
      </c>
      <c r="C101" s="65"/>
      <c r="D101" s="65"/>
      <c r="E101" s="66"/>
      <c r="F101" s="66"/>
      <c r="G101" s="66"/>
      <c r="H101" s="66">
        <f t="shared" si="4"/>
        <v>0</v>
      </c>
      <c r="I101" s="66"/>
      <c r="J101" s="66">
        <f t="shared" si="5"/>
        <v>0</v>
      </c>
      <c r="K101" s="140">
        <f t="shared" si="6"/>
        <v>0</v>
      </c>
    </row>
    <row r="102" spans="1:11" ht="15.75" x14ac:dyDescent="0.2">
      <c r="A102" s="91">
        <v>230923</v>
      </c>
      <c r="B102" s="91" t="s">
        <v>112</v>
      </c>
      <c r="C102" s="78"/>
      <c r="D102" s="78"/>
      <c r="E102" s="66"/>
      <c r="F102" s="66"/>
      <c r="G102" s="66"/>
      <c r="H102" s="66">
        <f t="shared" si="4"/>
        <v>0</v>
      </c>
      <c r="I102" s="66"/>
      <c r="J102" s="66">
        <f t="shared" si="5"/>
        <v>0</v>
      </c>
      <c r="K102" s="140">
        <f t="shared" si="6"/>
        <v>0</v>
      </c>
    </row>
    <row r="103" spans="1:11" ht="63" x14ac:dyDescent="0.2">
      <c r="A103" s="81" t="s">
        <v>9</v>
      </c>
      <c r="B103" s="79" t="s">
        <v>1</v>
      </c>
      <c r="C103" s="80" t="s">
        <v>274</v>
      </c>
      <c r="D103" s="81" t="s">
        <v>52</v>
      </c>
      <c r="E103" s="66">
        <v>11923.076923076924</v>
      </c>
      <c r="F103" s="66">
        <v>1907.6923076923076</v>
      </c>
      <c r="G103" s="66"/>
      <c r="H103" s="66">
        <f t="shared" si="4"/>
        <v>0</v>
      </c>
      <c r="I103" s="66"/>
      <c r="J103" s="66">
        <f t="shared" si="5"/>
        <v>0</v>
      </c>
      <c r="K103" s="140">
        <f t="shared" si="6"/>
        <v>0</v>
      </c>
    </row>
    <row r="104" spans="1:11" ht="15.75" x14ac:dyDescent="0.2">
      <c r="A104" s="91">
        <v>230926</v>
      </c>
      <c r="B104" s="91" t="s">
        <v>113</v>
      </c>
      <c r="C104" s="78"/>
      <c r="D104" s="78"/>
      <c r="E104" s="66"/>
      <c r="F104" s="66"/>
      <c r="G104" s="66"/>
      <c r="H104" s="66">
        <f t="shared" si="4"/>
        <v>0</v>
      </c>
      <c r="I104" s="66"/>
      <c r="J104" s="66">
        <f t="shared" si="5"/>
        <v>0</v>
      </c>
      <c r="K104" s="140">
        <f t="shared" si="6"/>
        <v>0</v>
      </c>
    </row>
    <row r="105" spans="1:11" ht="47.25" x14ac:dyDescent="0.2">
      <c r="A105" s="81" t="s">
        <v>9</v>
      </c>
      <c r="B105" s="79" t="s">
        <v>114</v>
      </c>
      <c r="C105" s="80" t="s">
        <v>57</v>
      </c>
      <c r="D105" s="81" t="s">
        <v>11</v>
      </c>
      <c r="E105" s="66">
        <v>0</v>
      </c>
      <c r="F105" s="66">
        <v>0</v>
      </c>
      <c r="G105" s="66"/>
      <c r="H105" s="66">
        <f t="shared" si="4"/>
        <v>0</v>
      </c>
      <c r="I105" s="66"/>
      <c r="J105" s="66">
        <f t="shared" si="5"/>
        <v>0</v>
      </c>
      <c r="K105" s="140">
        <f t="shared" si="6"/>
        <v>0</v>
      </c>
    </row>
    <row r="106" spans="1:11" ht="15.75" x14ac:dyDescent="0.2">
      <c r="A106" s="127"/>
      <c r="B106" s="128" t="s">
        <v>16</v>
      </c>
      <c r="C106" s="128"/>
      <c r="D106" s="128"/>
      <c r="E106" s="129"/>
      <c r="F106" s="129"/>
      <c r="G106" s="145"/>
      <c r="H106" s="129">
        <f>SUM(H101:H105)</f>
        <v>0</v>
      </c>
      <c r="I106" s="145"/>
      <c r="J106" s="129">
        <f>SUM(J101:J105)</f>
        <v>0</v>
      </c>
      <c r="K106" s="142">
        <f>SUM(K101:K105)</f>
        <v>0</v>
      </c>
    </row>
    <row r="107" spans="1:11" ht="15.75" x14ac:dyDescent="0.2">
      <c r="A107" s="87">
        <v>232100</v>
      </c>
      <c r="B107" s="92" t="s">
        <v>115</v>
      </c>
      <c r="C107" s="92"/>
      <c r="D107" s="92"/>
      <c r="E107" s="66"/>
      <c r="F107" s="66"/>
      <c r="G107" s="66"/>
      <c r="H107" s="66">
        <f t="shared" si="4"/>
        <v>0</v>
      </c>
      <c r="I107" s="66"/>
      <c r="J107" s="66">
        <f t="shared" si="5"/>
        <v>0</v>
      </c>
      <c r="K107" s="140">
        <f t="shared" si="6"/>
        <v>0</v>
      </c>
    </row>
    <row r="108" spans="1:11" ht="15.75" x14ac:dyDescent="0.2">
      <c r="A108" s="77">
        <v>232113.23</v>
      </c>
      <c r="B108" s="74" t="s">
        <v>116</v>
      </c>
      <c r="C108" s="80"/>
      <c r="D108" s="81"/>
      <c r="E108" s="66"/>
      <c r="F108" s="66"/>
      <c r="G108" s="66"/>
      <c r="H108" s="66">
        <f t="shared" si="4"/>
        <v>0</v>
      </c>
      <c r="I108" s="66"/>
      <c r="J108" s="66">
        <f t="shared" si="5"/>
        <v>0</v>
      </c>
      <c r="K108" s="140">
        <f t="shared" si="6"/>
        <v>0</v>
      </c>
    </row>
    <row r="109" spans="1:11" ht="94.5" x14ac:dyDescent="0.2">
      <c r="A109" s="81" t="s">
        <v>9</v>
      </c>
      <c r="B109" s="79" t="s">
        <v>117</v>
      </c>
      <c r="C109" s="80"/>
      <c r="D109" s="81"/>
      <c r="E109" s="66"/>
      <c r="F109" s="66"/>
      <c r="G109" s="66"/>
      <c r="H109" s="66">
        <f t="shared" si="4"/>
        <v>0</v>
      </c>
      <c r="I109" s="66"/>
      <c r="J109" s="66">
        <f t="shared" si="5"/>
        <v>0</v>
      </c>
      <c r="K109" s="140">
        <f t="shared" si="6"/>
        <v>0</v>
      </c>
    </row>
    <row r="110" spans="1:11" ht="15.75" x14ac:dyDescent="0.2">
      <c r="A110" s="77"/>
      <c r="B110" s="79" t="s">
        <v>47</v>
      </c>
      <c r="C110" s="80" t="s">
        <v>82</v>
      </c>
      <c r="D110" s="81" t="s">
        <v>83</v>
      </c>
      <c r="E110" s="66">
        <v>300</v>
      </c>
      <c r="F110" s="66">
        <v>120</v>
      </c>
      <c r="G110" s="66"/>
      <c r="H110" s="66">
        <f t="shared" si="4"/>
        <v>0</v>
      </c>
      <c r="I110" s="66"/>
      <c r="J110" s="66">
        <f t="shared" si="5"/>
        <v>0</v>
      </c>
      <c r="K110" s="140">
        <f t="shared" si="6"/>
        <v>0</v>
      </c>
    </row>
    <row r="111" spans="1:11" ht="15.75" x14ac:dyDescent="0.2">
      <c r="A111" s="77"/>
      <c r="B111" s="79" t="s">
        <v>49</v>
      </c>
      <c r="C111" s="80" t="s">
        <v>84</v>
      </c>
      <c r="D111" s="81" t="s">
        <v>83</v>
      </c>
      <c r="E111" s="66">
        <v>395</v>
      </c>
      <c r="F111" s="66">
        <v>130</v>
      </c>
      <c r="G111" s="66">
        <v>146</v>
      </c>
      <c r="H111" s="66">
        <f t="shared" si="4"/>
        <v>57670</v>
      </c>
      <c r="I111" s="66">
        <f>G111</f>
        <v>146</v>
      </c>
      <c r="J111" s="66">
        <f t="shared" si="5"/>
        <v>18980</v>
      </c>
      <c r="K111" s="140">
        <f t="shared" si="6"/>
        <v>76650</v>
      </c>
    </row>
    <row r="112" spans="1:11" ht="15.75" x14ac:dyDescent="0.2">
      <c r="A112" s="77"/>
      <c r="B112" s="79" t="s">
        <v>85</v>
      </c>
      <c r="C112" s="80" t="s">
        <v>86</v>
      </c>
      <c r="D112" s="81" t="s">
        <v>83</v>
      </c>
      <c r="E112" s="66">
        <v>475</v>
      </c>
      <c r="F112" s="66">
        <v>140</v>
      </c>
      <c r="G112" s="66"/>
      <c r="H112" s="66">
        <f t="shared" si="4"/>
        <v>0</v>
      </c>
      <c r="I112" s="66">
        <f t="shared" ref="I112:I116" si="7">G112</f>
        <v>0</v>
      </c>
      <c r="J112" s="66">
        <f t="shared" si="5"/>
        <v>0</v>
      </c>
      <c r="K112" s="140">
        <f t="shared" si="6"/>
        <v>0</v>
      </c>
    </row>
    <row r="113" spans="1:11" ht="15.75" x14ac:dyDescent="0.2">
      <c r="A113" s="77"/>
      <c r="B113" s="79" t="s">
        <v>42</v>
      </c>
      <c r="C113" s="80" t="s">
        <v>87</v>
      </c>
      <c r="D113" s="81" t="s">
        <v>83</v>
      </c>
      <c r="E113" s="66">
        <v>635</v>
      </c>
      <c r="F113" s="66">
        <v>160</v>
      </c>
      <c r="G113" s="66">
        <v>275</v>
      </c>
      <c r="H113" s="66">
        <f t="shared" si="4"/>
        <v>174625</v>
      </c>
      <c r="I113" s="66">
        <f t="shared" si="7"/>
        <v>275</v>
      </c>
      <c r="J113" s="66">
        <f t="shared" si="5"/>
        <v>44000</v>
      </c>
      <c r="K113" s="140">
        <f t="shared" si="6"/>
        <v>218625</v>
      </c>
    </row>
    <row r="114" spans="1:11" ht="15.75" x14ac:dyDescent="0.2">
      <c r="A114" s="77"/>
      <c r="B114" s="79" t="s">
        <v>90</v>
      </c>
      <c r="C114" s="80" t="s">
        <v>91</v>
      </c>
      <c r="D114" s="81" t="s">
        <v>83</v>
      </c>
      <c r="E114" s="66">
        <v>890</v>
      </c>
      <c r="F114" s="66">
        <v>180</v>
      </c>
      <c r="G114" s="66">
        <v>443</v>
      </c>
      <c r="H114" s="66">
        <f t="shared" si="4"/>
        <v>394270</v>
      </c>
      <c r="I114" s="66">
        <f t="shared" si="7"/>
        <v>443</v>
      </c>
      <c r="J114" s="66">
        <f t="shared" si="5"/>
        <v>79740</v>
      </c>
      <c r="K114" s="140">
        <f t="shared" si="6"/>
        <v>474010</v>
      </c>
    </row>
    <row r="115" spans="1:11" ht="15.75" x14ac:dyDescent="0.2">
      <c r="A115" s="77"/>
      <c r="B115" s="79" t="s">
        <v>92</v>
      </c>
      <c r="C115" s="80" t="s">
        <v>93</v>
      </c>
      <c r="D115" s="81" t="s">
        <v>83</v>
      </c>
      <c r="E115" s="66">
        <v>1220</v>
      </c>
      <c r="F115" s="66">
        <v>280</v>
      </c>
      <c r="G115" s="66">
        <v>228</v>
      </c>
      <c r="H115" s="66">
        <f t="shared" si="4"/>
        <v>278160</v>
      </c>
      <c r="I115" s="66">
        <f t="shared" si="7"/>
        <v>228</v>
      </c>
      <c r="J115" s="66">
        <f t="shared" si="5"/>
        <v>63840</v>
      </c>
      <c r="K115" s="140">
        <f t="shared" si="6"/>
        <v>342000</v>
      </c>
    </row>
    <row r="116" spans="1:11" ht="15.75" x14ac:dyDescent="0.2">
      <c r="A116" s="77"/>
      <c r="B116" s="79" t="s">
        <v>63</v>
      </c>
      <c r="C116" s="80" t="s">
        <v>94</v>
      </c>
      <c r="D116" s="81" t="s">
        <v>83</v>
      </c>
      <c r="E116" s="66">
        <v>1690</v>
      </c>
      <c r="F116" s="66">
        <v>350</v>
      </c>
      <c r="G116" s="66">
        <v>274</v>
      </c>
      <c r="H116" s="66">
        <f t="shared" si="4"/>
        <v>463060</v>
      </c>
      <c r="I116" s="66">
        <f t="shared" si="7"/>
        <v>274</v>
      </c>
      <c r="J116" s="66">
        <f t="shared" si="5"/>
        <v>95900</v>
      </c>
      <c r="K116" s="140">
        <f t="shared" si="6"/>
        <v>558960</v>
      </c>
    </row>
    <row r="117" spans="1:11" ht="15.75" x14ac:dyDescent="0.2">
      <c r="A117" s="77"/>
      <c r="B117" s="79" t="s">
        <v>61</v>
      </c>
      <c r="C117" s="80" t="s">
        <v>95</v>
      </c>
      <c r="D117" s="81" t="s">
        <v>83</v>
      </c>
      <c r="E117" s="66">
        <v>2825</v>
      </c>
      <c r="F117" s="66">
        <v>590</v>
      </c>
      <c r="G117" s="66"/>
      <c r="H117" s="66">
        <f t="shared" si="4"/>
        <v>0</v>
      </c>
      <c r="I117" s="66"/>
      <c r="J117" s="66">
        <f t="shared" si="5"/>
        <v>0</v>
      </c>
      <c r="K117" s="140">
        <f t="shared" si="6"/>
        <v>0</v>
      </c>
    </row>
    <row r="118" spans="1:11" ht="15.75" x14ac:dyDescent="0.25">
      <c r="A118" s="77">
        <v>232113.26</v>
      </c>
      <c r="B118" s="93" t="s">
        <v>118</v>
      </c>
      <c r="C118" s="94"/>
      <c r="D118" s="95"/>
      <c r="E118" s="66"/>
      <c r="F118" s="66"/>
      <c r="G118" s="66"/>
      <c r="H118" s="66">
        <f t="shared" si="4"/>
        <v>0</v>
      </c>
      <c r="I118" s="66"/>
      <c r="J118" s="66">
        <f t="shared" si="5"/>
        <v>0</v>
      </c>
      <c r="K118" s="140">
        <f t="shared" si="6"/>
        <v>0</v>
      </c>
    </row>
    <row r="119" spans="1:11" ht="63" x14ac:dyDescent="0.25">
      <c r="A119" s="81" t="s">
        <v>9</v>
      </c>
      <c r="B119" s="79" t="s">
        <v>119</v>
      </c>
      <c r="C119" s="94"/>
      <c r="D119" s="95"/>
      <c r="E119" s="66"/>
      <c r="F119" s="66"/>
      <c r="G119" s="66"/>
      <c r="H119" s="66">
        <f t="shared" si="4"/>
        <v>0</v>
      </c>
      <c r="I119" s="66"/>
      <c r="J119" s="66">
        <f t="shared" si="5"/>
        <v>0</v>
      </c>
      <c r="K119" s="140">
        <f t="shared" si="6"/>
        <v>0</v>
      </c>
    </row>
    <row r="120" spans="1:11" ht="15.75" x14ac:dyDescent="0.2">
      <c r="A120" s="96"/>
      <c r="B120" s="79" t="s">
        <v>47</v>
      </c>
      <c r="C120" s="80" t="s">
        <v>101</v>
      </c>
      <c r="D120" s="81" t="s">
        <v>83</v>
      </c>
      <c r="E120" s="66">
        <v>100</v>
      </c>
      <c r="F120" s="66">
        <v>20</v>
      </c>
      <c r="G120" s="66"/>
      <c r="H120" s="66">
        <f t="shared" si="4"/>
        <v>0</v>
      </c>
      <c r="I120" s="66"/>
      <c r="J120" s="66">
        <f t="shared" si="5"/>
        <v>0</v>
      </c>
      <c r="K120" s="140">
        <f t="shared" si="6"/>
        <v>0</v>
      </c>
    </row>
    <row r="121" spans="1:11" ht="15.75" x14ac:dyDescent="0.2">
      <c r="A121" s="96"/>
      <c r="B121" s="79" t="s">
        <v>49</v>
      </c>
      <c r="C121" s="80" t="s">
        <v>102</v>
      </c>
      <c r="D121" s="81" t="s">
        <v>83</v>
      </c>
      <c r="E121" s="66">
        <v>107</v>
      </c>
      <c r="F121" s="66">
        <v>20</v>
      </c>
      <c r="G121" s="66"/>
      <c r="H121" s="66">
        <f t="shared" si="4"/>
        <v>0</v>
      </c>
      <c r="I121" s="66"/>
      <c r="J121" s="66">
        <f t="shared" si="5"/>
        <v>0</v>
      </c>
      <c r="K121" s="140">
        <f t="shared" si="6"/>
        <v>0</v>
      </c>
    </row>
    <row r="122" spans="1:11" ht="15.75" x14ac:dyDescent="0.2">
      <c r="A122" s="96"/>
      <c r="B122" s="79" t="s">
        <v>85</v>
      </c>
      <c r="C122" s="80" t="s">
        <v>103</v>
      </c>
      <c r="D122" s="81" t="s">
        <v>83</v>
      </c>
      <c r="E122" s="66">
        <v>134</v>
      </c>
      <c r="F122" s="66">
        <v>20</v>
      </c>
      <c r="G122" s="66"/>
      <c r="H122" s="66">
        <f t="shared" si="4"/>
        <v>0</v>
      </c>
      <c r="I122" s="66"/>
      <c r="J122" s="66">
        <f t="shared" si="5"/>
        <v>0</v>
      </c>
      <c r="K122" s="140">
        <f t="shared" si="6"/>
        <v>0</v>
      </c>
    </row>
    <row r="123" spans="1:11" ht="15.75" x14ac:dyDescent="0.2">
      <c r="A123" s="96"/>
      <c r="B123" s="79" t="s">
        <v>42</v>
      </c>
      <c r="C123" s="80" t="s">
        <v>104</v>
      </c>
      <c r="D123" s="81" t="s">
        <v>83</v>
      </c>
      <c r="E123" s="66">
        <v>200</v>
      </c>
      <c r="F123" s="66">
        <v>20</v>
      </c>
      <c r="G123" s="66"/>
      <c r="H123" s="66">
        <f t="shared" si="4"/>
        <v>0</v>
      </c>
      <c r="I123" s="66"/>
      <c r="J123" s="66">
        <f t="shared" si="5"/>
        <v>0</v>
      </c>
      <c r="K123" s="140">
        <f t="shared" si="6"/>
        <v>0</v>
      </c>
    </row>
    <row r="124" spans="1:11" ht="15.75" x14ac:dyDescent="0.2">
      <c r="A124" s="96"/>
      <c r="B124" s="79" t="s">
        <v>90</v>
      </c>
      <c r="C124" s="80" t="s">
        <v>105</v>
      </c>
      <c r="D124" s="81" t="s">
        <v>83</v>
      </c>
      <c r="E124" s="66">
        <v>330</v>
      </c>
      <c r="F124" s="66">
        <v>30</v>
      </c>
      <c r="G124" s="66"/>
      <c r="H124" s="66">
        <f t="shared" si="4"/>
        <v>0</v>
      </c>
      <c r="I124" s="66"/>
      <c r="J124" s="66">
        <f t="shared" si="5"/>
        <v>0</v>
      </c>
      <c r="K124" s="140">
        <f t="shared" si="6"/>
        <v>0</v>
      </c>
    </row>
    <row r="125" spans="1:11" ht="15.75" x14ac:dyDescent="0.2">
      <c r="A125" s="96"/>
      <c r="B125" s="79" t="s">
        <v>92</v>
      </c>
      <c r="C125" s="80" t="s">
        <v>106</v>
      </c>
      <c r="D125" s="81" t="s">
        <v>83</v>
      </c>
      <c r="E125" s="66">
        <v>460</v>
      </c>
      <c r="F125" s="66">
        <v>40</v>
      </c>
      <c r="G125" s="66"/>
      <c r="H125" s="66">
        <f t="shared" si="4"/>
        <v>0</v>
      </c>
      <c r="I125" s="66"/>
      <c r="J125" s="66">
        <f t="shared" si="5"/>
        <v>0</v>
      </c>
      <c r="K125" s="140">
        <f t="shared" si="6"/>
        <v>0</v>
      </c>
    </row>
    <row r="126" spans="1:11" ht="15.75" x14ac:dyDescent="0.2">
      <c r="A126" s="77">
        <v>232116</v>
      </c>
      <c r="B126" s="74" t="s">
        <v>120</v>
      </c>
      <c r="C126" s="80"/>
      <c r="D126" s="81"/>
      <c r="E126" s="66"/>
      <c r="F126" s="66"/>
      <c r="G126" s="66"/>
      <c r="H126" s="66">
        <f t="shared" si="4"/>
        <v>0</v>
      </c>
      <c r="I126" s="66"/>
      <c r="J126" s="66">
        <f t="shared" si="5"/>
        <v>0</v>
      </c>
      <c r="K126" s="140">
        <f t="shared" si="6"/>
        <v>0</v>
      </c>
    </row>
    <row r="127" spans="1:11" ht="47.25" x14ac:dyDescent="0.2">
      <c r="A127" s="81" t="s">
        <v>9</v>
      </c>
      <c r="B127" s="79" t="s">
        <v>121</v>
      </c>
      <c r="C127" s="80"/>
      <c r="D127" s="81"/>
      <c r="E127" s="66"/>
      <c r="F127" s="66"/>
      <c r="G127" s="66"/>
      <c r="H127" s="66">
        <f t="shared" si="4"/>
        <v>0</v>
      </c>
      <c r="I127" s="66"/>
      <c r="J127" s="66">
        <f t="shared" si="5"/>
        <v>0</v>
      </c>
      <c r="K127" s="140">
        <f t="shared" si="6"/>
        <v>0</v>
      </c>
    </row>
    <row r="128" spans="1:11" ht="15.75" x14ac:dyDescent="0.2">
      <c r="A128" s="81" t="s">
        <v>80</v>
      </c>
      <c r="B128" s="82" t="s">
        <v>122</v>
      </c>
      <c r="C128" s="80"/>
      <c r="D128" s="81"/>
      <c r="E128" s="66"/>
      <c r="F128" s="66"/>
      <c r="G128" s="66"/>
      <c r="H128" s="66">
        <f t="shared" si="4"/>
        <v>0</v>
      </c>
      <c r="I128" s="66"/>
      <c r="J128" s="66">
        <f t="shared" si="5"/>
        <v>0</v>
      </c>
      <c r="K128" s="140">
        <f t="shared" si="6"/>
        <v>0</v>
      </c>
    </row>
    <row r="129" spans="1:11" ht="15.75" x14ac:dyDescent="0.2">
      <c r="A129" s="81"/>
      <c r="B129" s="97" t="s">
        <v>123</v>
      </c>
      <c r="C129" s="98"/>
      <c r="D129" s="81"/>
      <c r="E129" s="66"/>
      <c r="F129" s="66"/>
      <c r="G129" s="66"/>
      <c r="H129" s="66">
        <f t="shared" si="4"/>
        <v>0</v>
      </c>
      <c r="I129" s="66"/>
      <c r="J129" s="66">
        <f t="shared" si="5"/>
        <v>0</v>
      </c>
      <c r="K129" s="140">
        <f t="shared" si="6"/>
        <v>0</v>
      </c>
    </row>
    <row r="130" spans="1:11" ht="15.75" x14ac:dyDescent="0.2">
      <c r="A130" s="81"/>
      <c r="B130" s="79" t="s">
        <v>42</v>
      </c>
      <c r="C130" s="80" t="s">
        <v>44</v>
      </c>
      <c r="D130" s="81" t="s">
        <v>31</v>
      </c>
      <c r="E130" s="66">
        <v>7500</v>
      </c>
      <c r="F130" s="66">
        <v>1800</v>
      </c>
      <c r="G130" s="66"/>
      <c r="H130" s="66">
        <f t="shared" si="4"/>
        <v>0</v>
      </c>
      <c r="I130" s="66"/>
      <c r="J130" s="66">
        <f t="shared" si="5"/>
        <v>0</v>
      </c>
      <c r="K130" s="140">
        <f t="shared" si="6"/>
        <v>0</v>
      </c>
    </row>
    <row r="131" spans="1:11" ht="15.75" x14ac:dyDescent="0.2">
      <c r="A131" s="81" t="s">
        <v>88</v>
      </c>
      <c r="B131" s="97" t="s">
        <v>124</v>
      </c>
      <c r="C131" s="98"/>
      <c r="D131" s="81"/>
      <c r="E131" s="66"/>
      <c r="F131" s="66"/>
      <c r="G131" s="66"/>
      <c r="H131" s="66">
        <f t="shared" si="4"/>
        <v>0</v>
      </c>
      <c r="I131" s="66"/>
      <c r="J131" s="66">
        <f t="shared" si="5"/>
        <v>0</v>
      </c>
      <c r="K131" s="140">
        <f t="shared" si="6"/>
        <v>0</v>
      </c>
    </row>
    <row r="132" spans="1:11" ht="15.75" x14ac:dyDescent="0.2">
      <c r="A132" s="81"/>
      <c r="B132" s="97" t="s">
        <v>125</v>
      </c>
      <c r="C132" s="98">
        <v>2</v>
      </c>
      <c r="D132" s="81" t="s">
        <v>31</v>
      </c>
      <c r="E132" s="66">
        <v>4200</v>
      </c>
      <c r="F132" s="66">
        <v>1700</v>
      </c>
      <c r="G132" s="66"/>
      <c r="H132" s="66">
        <f t="shared" si="4"/>
        <v>0</v>
      </c>
      <c r="I132" s="66"/>
      <c r="J132" s="66">
        <f t="shared" si="5"/>
        <v>0</v>
      </c>
      <c r="K132" s="140">
        <f t="shared" si="6"/>
        <v>0</v>
      </c>
    </row>
    <row r="133" spans="1:11" ht="15.75" x14ac:dyDescent="0.2">
      <c r="A133" s="85"/>
      <c r="B133" s="82" t="s">
        <v>126</v>
      </c>
      <c r="C133" s="80"/>
      <c r="D133" s="81"/>
      <c r="E133" s="66"/>
      <c r="F133" s="66"/>
      <c r="G133" s="66"/>
      <c r="H133" s="66">
        <f t="shared" si="4"/>
        <v>0</v>
      </c>
      <c r="I133" s="66"/>
      <c r="J133" s="66">
        <f t="shared" si="5"/>
        <v>0</v>
      </c>
      <c r="K133" s="140">
        <f t="shared" si="6"/>
        <v>0</v>
      </c>
    </row>
    <row r="134" spans="1:11" ht="15.75" x14ac:dyDescent="0.2">
      <c r="A134" s="85"/>
      <c r="B134" s="97" t="s">
        <v>123</v>
      </c>
      <c r="C134" s="98"/>
      <c r="D134" s="81"/>
      <c r="E134" s="66"/>
      <c r="F134" s="66"/>
      <c r="G134" s="66"/>
      <c r="H134" s="66">
        <f t="shared" si="4"/>
        <v>0</v>
      </c>
      <c r="I134" s="66"/>
      <c r="J134" s="66">
        <f t="shared" si="5"/>
        <v>0</v>
      </c>
      <c r="K134" s="140">
        <f t="shared" si="6"/>
        <v>0</v>
      </c>
    </row>
    <row r="135" spans="1:11" ht="15.75" x14ac:dyDescent="0.2">
      <c r="A135" s="85"/>
      <c r="B135" s="79" t="s">
        <v>47</v>
      </c>
      <c r="C135" s="98">
        <v>18</v>
      </c>
      <c r="D135" s="81" t="s">
        <v>52</v>
      </c>
      <c r="E135" s="66">
        <v>2200</v>
      </c>
      <c r="F135" s="66">
        <v>700</v>
      </c>
      <c r="G135" s="66"/>
      <c r="H135" s="66">
        <f t="shared" ref="H135:H198" si="8">G135*E135</f>
        <v>0</v>
      </c>
      <c r="I135" s="66"/>
      <c r="J135" s="66">
        <f t="shared" ref="J135:J198" si="9">I135*F135</f>
        <v>0</v>
      </c>
      <c r="K135" s="140">
        <f t="shared" si="6"/>
        <v>0</v>
      </c>
    </row>
    <row r="136" spans="1:11" ht="15.75" x14ac:dyDescent="0.2">
      <c r="A136" s="85"/>
      <c r="B136" s="79" t="s">
        <v>49</v>
      </c>
      <c r="C136" s="98">
        <v>44</v>
      </c>
      <c r="D136" s="81" t="s">
        <v>31</v>
      </c>
      <c r="E136" s="66">
        <v>3500</v>
      </c>
      <c r="F136" s="66">
        <v>900</v>
      </c>
      <c r="G136" s="66"/>
      <c r="H136" s="66">
        <f t="shared" si="8"/>
        <v>0</v>
      </c>
      <c r="I136" s="66"/>
      <c r="J136" s="66">
        <f t="shared" si="9"/>
        <v>0</v>
      </c>
      <c r="K136" s="140">
        <f t="shared" si="6"/>
        <v>0</v>
      </c>
    </row>
    <row r="137" spans="1:11" ht="15.75" x14ac:dyDescent="0.2">
      <c r="A137" s="127"/>
      <c r="B137" s="128" t="s">
        <v>16</v>
      </c>
      <c r="C137" s="128"/>
      <c r="D137" s="128"/>
      <c r="E137" s="129"/>
      <c r="F137" s="129"/>
      <c r="G137" s="145"/>
      <c r="H137" s="129">
        <f>SUM(H107:H136)</f>
        <v>1367785</v>
      </c>
      <c r="I137" s="145"/>
      <c r="J137" s="129">
        <f>SUM(J107:J136)</f>
        <v>302460</v>
      </c>
      <c r="K137" s="142">
        <f>SUM(K107:K136)</f>
        <v>1670245</v>
      </c>
    </row>
    <row r="138" spans="1:11" ht="15.75" x14ac:dyDescent="0.2">
      <c r="A138" s="74">
        <v>232300</v>
      </c>
      <c r="B138" s="74" t="s">
        <v>127</v>
      </c>
      <c r="C138" s="78"/>
      <c r="D138" s="78"/>
      <c r="E138" s="66"/>
      <c r="F138" s="66"/>
      <c r="G138" s="66"/>
      <c r="H138" s="66">
        <f t="shared" si="8"/>
        <v>0</v>
      </c>
      <c r="I138" s="66"/>
      <c r="J138" s="66">
        <f t="shared" si="9"/>
        <v>0</v>
      </c>
      <c r="K138" s="140">
        <f t="shared" si="6"/>
        <v>0</v>
      </c>
    </row>
    <row r="139" spans="1:11" ht="15.75" x14ac:dyDescent="0.2">
      <c r="A139" s="74">
        <v>232313</v>
      </c>
      <c r="B139" s="74" t="s">
        <v>128</v>
      </c>
      <c r="C139" s="78"/>
      <c r="D139" s="78"/>
      <c r="E139" s="66"/>
      <c r="F139" s="66"/>
      <c r="G139" s="66"/>
      <c r="H139" s="66">
        <f t="shared" si="8"/>
        <v>0</v>
      </c>
      <c r="I139" s="66"/>
      <c r="J139" s="66">
        <f t="shared" si="9"/>
        <v>0</v>
      </c>
      <c r="K139" s="140">
        <f t="shared" si="6"/>
        <v>0</v>
      </c>
    </row>
    <row r="140" spans="1:11" ht="47.25" x14ac:dyDescent="0.2">
      <c r="A140" s="81" t="s">
        <v>9</v>
      </c>
      <c r="B140" s="79" t="s">
        <v>129</v>
      </c>
      <c r="C140" s="80" t="s">
        <v>57</v>
      </c>
      <c r="D140" s="81" t="s">
        <v>130</v>
      </c>
      <c r="E140" s="66">
        <v>90000</v>
      </c>
      <c r="F140" s="66">
        <v>24000</v>
      </c>
      <c r="G140" s="66"/>
      <c r="H140" s="66">
        <f t="shared" si="8"/>
        <v>0</v>
      </c>
      <c r="I140" s="66"/>
      <c r="J140" s="66">
        <f t="shared" si="9"/>
        <v>0</v>
      </c>
      <c r="K140" s="140">
        <f t="shared" si="6"/>
        <v>0</v>
      </c>
    </row>
    <row r="141" spans="1:11" ht="15.75" x14ac:dyDescent="0.2">
      <c r="A141" s="127"/>
      <c r="B141" s="128" t="s">
        <v>16</v>
      </c>
      <c r="C141" s="128"/>
      <c r="D141" s="128"/>
      <c r="E141" s="129"/>
      <c r="F141" s="129"/>
      <c r="G141" s="145"/>
      <c r="H141" s="129">
        <f>SUM(H138:H140)</f>
        <v>0</v>
      </c>
      <c r="I141" s="145"/>
      <c r="J141" s="129">
        <f>SUM(J138:J140)</f>
        <v>0</v>
      </c>
      <c r="K141" s="142">
        <f>SUM(K138:K140)</f>
        <v>0</v>
      </c>
    </row>
    <row r="142" spans="1:11" ht="15.75" x14ac:dyDescent="0.2">
      <c r="A142" s="99">
        <v>233100</v>
      </c>
      <c r="B142" s="88" t="s">
        <v>131</v>
      </c>
      <c r="C142" s="88"/>
      <c r="D142" s="88"/>
      <c r="E142" s="66"/>
      <c r="F142" s="66"/>
      <c r="G142" s="66"/>
      <c r="H142" s="66">
        <f t="shared" si="8"/>
        <v>0</v>
      </c>
      <c r="I142" s="66"/>
      <c r="J142" s="66">
        <f t="shared" si="9"/>
        <v>0</v>
      </c>
      <c r="K142" s="140">
        <f t="shared" si="6"/>
        <v>0</v>
      </c>
    </row>
    <row r="143" spans="1:11" ht="15.75" x14ac:dyDescent="0.2">
      <c r="A143" s="77">
        <v>233116.23</v>
      </c>
      <c r="B143" s="74" t="s">
        <v>132</v>
      </c>
      <c r="C143" s="80"/>
      <c r="D143" s="81"/>
      <c r="E143" s="66"/>
      <c r="F143" s="66"/>
      <c r="G143" s="66"/>
      <c r="H143" s="66">
        <f t="shared" si="8"/>
        <v>0</v>
      </c>
      <c r="I143" s="66"/>
      <c r="J143" s="66">
        <f t="shared" si="9"/>
        <v>0</v>
      </c>
      <c r="K143" s="140">
        <f t="shared" si="6"/>
        <v>0</v>
      </c>
    </row>
    <row r="144" spans="1:11" ht="47.25" x14ac:dyDescent="0.2">
      <c r="A144" s="85"/>
      <c r="B144" s="79" t="s">
        <v>133</v>
      </c>
      <c r="C144" s="80"/>
      <c r="D144" s="81"/>
      <c r="E144" s="66"/>
      <c r="F144" s="66"/>
      <c r="G144" s="66"/>
      <c r="H144" s="66">
        <f t="shared" si="8"/>
        <v>0</v>
      </c>
      <c r="I144" s="66"/>
      <c r="J144" s="66">
        <f t="shared" si="9"/>
        <v>0</v>
      </c>
      <c r="K144" s="140">
        <f t="shared" si="6"/>
        <v>0</v>
      </c>
    </row>
    <row r="145" spans="1:11" ht="15.75" x14ac:dyDescent="0.2">
      <c r="A145" s="81" t="s">
        <v>9</v>
      </c>
      <c r="B145" s="79" t="s">
        <v>134</v>
      </c>
      <c r="C145" s="80" t="s">
        <v>135</v>
      </c>
      <c r="D145" s="100" t="s">
        <v>136</v>
      </c>
      <c r="E145" s="66">
        <v>230</v>
      </c>
      <c r="F145" s="66">
        <v>50</v>
      </c>
      <c r="G145" s="66">
        <v>6489</v>
      </c>
      <c r="H145" s="66">
        <f t="shared" si="8"/>
        <v>1492470</v>
      </c>
      <c r="I145" s="66">
        <v>6489</v>
      </c>
      <c r="J145" s="66">
        <f t="shared" si="9"/>
        <v>324450</v>
      </c>
      <c r="K145" s="140">
        <f t="shared" si="6"/>
        <v>1816920</v>
      </c>
    </row>
    <row r="146" spans="1:11" ht="15.75" x14ac:dyDescent="0.2">
      <c r="A146" s="77">
        <v>233119</v>
      </c>
      <c r="B146" s="74" t="s">
        <v>137</v>
      </c>
      <c r="C146" s="80"/>
      <c r="D146" s="81"/>
      <c r="E146" s="66"/>
      <c r="F146" s="66"/>
      <c r="G146" s="66"/>
      <c r="H146" s="66">
        <f t="shared" si="8"/>
        <v>0</v>
      </c>
      <c r="I146" s="66"/>
      <c r="J146" s="66">
        <f t="shared" si="9"/>
        <v>0</v>
      </c>
      <c r="K146" s="140">
        <f t="shared" si="6"/>
        <v>0</v>
      </c>
    </row>
    <row r="147" spans="1:11" ht="63" x14ac:dyDescent="0.2">
      <c r="A147" s="81" t="s">
        <v>9</v>
      </c>
      <c r="B147" s="79" t="s">
        <v>138</v>
      </c>
      <c r="C147" s="80" t="s">
        <v>57</v>
      </c>
      <c r="D147" s="81" t="s">
        <v>130</v>
      </c>
      <c r="E147" s="66">
        <v>175000</v>
      </c>
      <c r="F147" s="66">
        <v>25000</v>
      </c>
      <c r="G147" s="66"/>
      <c r="H147" s="66">
        <f t="shared" si="8"/>
        <v>0</v>
      </c>
      <c r="I147" s="66"/>
      <c r="J147" s="66">
        <f t="shared" si="9"/>
        <v>0</v>
      </c>
      <c r="K147" s="140">
        <f t="shared" si="6"/>
        <v>0</v>
      </c>
    </row>
    <row r="148" spans="1:11" ht="15.75" x14ac:dyDescent="0.2">
      <c r="A148" s="127"/>
      <c r="B148" s="128" t="s">
        <v>16</v>
      </c>
      <c r="C148" s="128"/>
      <c r="D148" s="128"/>
      <c r="E148" s="129"/>
      <c r="F148" s="129"/>
      <c r="G148" s="145"/>
      <c r="H148" s="129">
        <f>SUM(H142:H147)</f>
        <v>1492470</v>
      </c>
      <c r="I148" s="145"/>
      <c r="J148" s="129">
        <f>SUM(J142:J147)</f>
        <v>324450</v>
      </c>
      <c r="K148" s="142">
        <f>SUM(K142:K147)</f>
        <v>1816920</v>
      </c>
    </row>
    <row r="149" spans="1:11" ht="15.75" x14ac:dyDescent="0.2">
      <c r="A149" s="87">
        <v>233300</v>
      </c>
      <c r="B149" s="88" t="s">
        <v>139</v>
      </c>
      <c r="C149" s="88"/>
      <c r="D149" s="88"/>
      <c r="E149" s="66"/>
      <c r="F149" s="66"/>
      <c r="G149" s="66"/>
      <c r="H149" s="66">
        <f t="shared" si="8"/>
        <v>0</v>
      </c>
      <c r="I149" s="66"/>
      <c r="J149" s="66">
        <f t="shared" si="9"/>
        <v>0</v>
      </c>
      <c r="K149" s="140">
        <f t="shared" ref="K149:K204" si="10">H149+J149</f>
        <v>0</v>
      </c>
    </row>
    <row r="150" spans="1:11" ht="15.75" x14ac:dyDescent="0.2">
      <c r="A150" s="77">
        <v>233313</v>
      </c>
      <c r="B150" s="74" t="s">
        <v>140</v>
      </c>
      <c r="C150" s="80"/>
      <c r="D150" s="81"/>
      <c r="E150" s="66"/>
      <c r="F150" s="66"/>
      <c r="G150" s="66"/>
      <c r="H150" s="66">
        <f t="shared" si="8"/>
        <v>0</v>
      </c>
      <c r="I150" s="66"/>
      <c r="J150" s="66">
        <f t="shared" si="9"/>
        <v>0</v>
      </c>
      <c r="K150" s="140">
        <f t="shared" si="10"/>
        <v>0</v>
      </c>
    </row>
    <row r="151" spans="1:11" ht="31.5" x14ac:dyDescent="0.2">
      <c r="A151" s="81" t="s">
        <v>9</v>
      </c>
      <c r="B151" s="79" t="s">
        <v>141</v>
      </c>
      <c r="C151" s="101"/>
      <c r="D151" s="101"/>
      <c r="E151" s="66"/>
      <c r="F151" s="66"/>
      <c r="G151" s="66"/>
      <c r="H151" s="66">
        <f t="shared" si="8"/>
        <v>0</v>
      </c>
      <c r="I151" s="66"/>
      <c r="J151" s="66">
        <f t="shared" si="9"/>
        <v>0</v>
      </c>
      <c r="K151" s="140">
        <f t="shared" si="10"/>
        <v>0</v>
      </c>
    </row>
    <row r="152" spans="1:11" ht="15.75" x14ac:dyDescent="0.2">
      <c r="A152" s="85"/>
      <c r="B152" s="79" t="s">
        <v>142</v>
      </c>
      <c r="C152" s="80" t="s">
        <v>57</v>
      </c>
      <c r="D152" s="81" t="s">
        <v>78</v>
      </c>
      <c r="E152" s="66">
        <v>30000</v>
      </c>
      <c r="F152" s="66">
        <v>7000</v>
      </c>
      <c r="G152" s="66"/>
      <c r="H152" s="66">
        <f t="shared" si="8"/>
        <v>0</v>
      </c>
      <c r="I152" s="66"/>
      <c r="J152" s="66">
        <f t="shared" si="9"/>
        <v>0</v>
      </c>
      <c r="K152" s="140">
        <f t="shared" si="10"/>
        <v>0</v>
      </c>
    </row>
    <row r="153" spans="1:11" ht="15.75" x14ac:dyDescent="0.2">
      <c r="A153" s="85"/>
      <c r="B153" s="79" t="s">
        <v>143</v>
      </c>
      <c r="C153" s="80" t="s">
        <v>57</v>
      </c>
      <c r="D153" s="81" t="s">
        <v>78</v>
      </c>
      <c r="E153" s="66">
        <v>25000</v>
      </c>
      <c r="F153" s="66">
        <v>7000</v>
      </c>
      <c r="G153" s="66"/>
      <c r="H153" s="66">
        <f t="shared" si="8"/>
        <v>0</v>
      </c>
      <c r="I153" s="66"/>
      <c r="J153" s="66">
        <f t="shared" si="9"/>
        <v>0</v>
      </c>
      <c r="K153" s="140">
        <f t="shared" si="10"/>
        <v>0</v>
      </c>
    </row>
    <row r="154" spans="1:11" ht="15.75" x14ac:dyDescent="0.2">
      <c r="A154" s="77">
        <v>233343</v>
      </c>
      <c r="B154" s="74" t="s">
        <v>144</v>
      </c>
      <c r="C154" s="80"/>
      <c r="D154" s="81"/>
      <c r="E154" s="66"/>
      <c r="F154" s="66"/>
      <c r="G154" s="66"/>
      <c r="H154" s="66">
        <f t="shared" si="8"/>
        <v>0</v>
      </c>
      <c r="I154" s="66"/>
      <c r="J154" s="66">
        <f t="shared" si="9"/>
        <v>0</v>
      </c>
      <c r="K154" s="140">
        <f t="shared" si="10"/>
        <v>0</v>
      </c>
    </row>
    <row r="155" spans="1:11" ht="47.25" x14ac:dyDescent="0.2">
      <c r="A155" s="81" t="s">
        <v>9</v>
      </c>
      <c r="B155" s="79" t="s">
        <v>145</v>
      </c>
      <c r="C155" s="80" t="s">
        <v>57</v>
      </c>
      <c r="D155" s="81" t="s">
        <v>11</v>
      </c>
      <c r="E155" s="66">
        <f>375000-245000</f>
        <v>130000</v>
      </c>
      <c r="F155" s="66">
        <v>38000</v>
      </c>
      <c r="G155" s="66">
        <v>1</v>
      </c>
      <c r="H155" s="66">
        <f t="shared" si="8"/>
        <v>130000</v>
      </c>
      <c r="I155" s="66">
        <v>1</v>
      </c>
      <c r="J155" s="66">
        <f t="shared" si="9"/>
        <v>38000</v>
      </c>
      <c r="K155" s="140">
        <f t="shared" si="10"/>
        <v>168000</v>
      </c>
    </row>
    <row r="156" spans="1:11" ht="15.75" x14ac:dyDescent="0.2">
      <c r="A156" s="77">
        <v>233346</v>
      </c>
      <c r="B156" s="74" t="s">
        <v>146</v>
      </c>
      <c r="C156" s="80"/>
      <c r="D156" s="81"/>
      <c r="E156" s="66"/>
      <c r="F156" s="66"/>
      <c r="G156" s="66"/>
      <c r="H156" s="66">
        <f t="shared" si="8"/>
        <v>0</v>
      </c>
      <c r="I156" s="66"/>
      <c r="J156" s="66">
        <f t="shared" si="9"/>
        <v>0</v>
      </c>
      <c r="K156" s="140">
        <f t="shared" si="10"/>
        <v>0</v>
      </c>
    </row>
    <row r="157" spans="1:11" ht="31.5" x14ac:dyDescent="0.2">
      <c r="A157" s="81" t="s">
        <v>9</v>
      </c>
      <c r="B157" s="79" t="s">
        <v>147</v>
      </c>
      <c r="C157" s="80"/>
      <c r="D157" s="81"/>
      <c r="E157" s="66"/>
      <c r="F157" s="66"/>
      <c r="G157" s="66"/>
      <c r="H157" s="66">
        <f t="shared" si="8"/>
        <v>0</v>
      </c>
      <c r="I157" s="66"/>
      <c r="J157" s="66">
        <f t="shared" si="9"/>
        <v>0</v>
      </c>
      <c r="K157" s="140">
        <f t="shared" si="10"/>
        <v>0</v>
      </c>
    </row>
    <row r="158" spans="1:11" ht="15.75" x14ac:dyDescent="0.2">
      <c r="A158" s="85"/>
      <c r="B158" s="79" t="s">
        <v>61</v>
      </c>
      <c r="C158" s="80" t="s">
        <v>148</v>
      </c>
      <c r="D158" s="81" t="s">
        <v>83</v>
      </c>
      <c r="E158" s="66">
        <v>240</v>
      </c>
      <c r="F158" s="66">
        <v>70</v>
      </c>
      <c r="G158" s="66"/>
      <c r="H158" s="66">
        <f t="shared" si="8"/>
        <v>0</v>
      </c>
      <c r="I158" s="66"/>
      <c r="J158" s="66">
        <f t="shared" si="9"/>
        <v>0</v>
      </c>
      <c r="K158" s="140">
        <f t="shared" si="10"/>
        <v>0</v>
      </c>
    </row>
    <row r="159" spans="1:11" ht="15.75" x14ac:dyDescent="0.2">
      <c r="A159" s="127"/>
      <c r="B159" s="128" t="s">
        <v>16</v>
      </c>
      <c r="C159" s="128"/>
      <c r="D159" s="128"/>
      <c r="E159" s="129"/>
      <c r="F159" s="129"/>
      <c r="G159" s="145"/>
      <c r="H159" s="129">
        <f>SUM(H149:H158)</f>
        <v>130000</v>
      </c>
      <c r="I159" s="145"/>
      <c r="J159" s="129">
        <f>SUM(J149:J158)</f>
        <v>38000</v>
      </c>
      <c r="K159" s="142">
        <f>SUM(K149:K158)</f>
        <v>168000</v>
      </c>
    </row>
    <row r="160" spans="1:11" ht="15.75" x14ac:dyDescent="0.2">
      <c r="A160" s="87">
        <v>233400</v>
      </c>
      <c r="B160" s="88" t="s">
        <v>149</v>
      </c>
      <c r="C160" s="88"/>
      <c r="D160" s="88"/>
      <c r="E160" s="66"/>
      <c r="F160" s="66"/>
      <c r="G160" s="66"/>
      <c r="H160" s="66">
        <f t="shared" si="8"/>
        <v>0</v>
      </c>
      <c r="I160" s="66"/>
      <c r="J160" s="66">
        <f t="shared" si="9"/>
        <v>0</v>
      </c>
      <c r="K160" s="140">
        <f t="shared" si="10"/>
        <v>0</v>
      </c>
    </row>
    <row r="161" spans="1:11" ht="15.75" x14ac:dyDescent="0.2">
      <c r="A161" s="77">
        <v>233419.13</v>
      </c>
      <c r="B161" s="74" t="s">
        <v>150</v>
      </c>
      <c r="C161" s="80"/>
      <c r="D161" s="81"/>
      <c r="E161" s="66"/>
      <c r="F161" s="66"/>
      <c r="G161" s="66"/>
      <c r="H161" s="66">
        <f t="shared" si="8"/>
        <v>0</v>
      </c>
      <c r="I161" s="66"/>
      <c r="J161" s="66">
        <f t="shared" si="9"/>
        <v>0</v>
      </c>
      <c r="K161" s="140">
        <f t="shared" si="10"/>
        <v>0</v>
      </c>
    </row>
    <row r="162" spans="1:11" ht="31.5" x14ac:dyDescent="0.2">
      <c r="A162" s="85"/>
      <c r="B162" s="79" t="s">
        <v>151</v>
      </c>
      <c r="C162" s="101"/>
      <c r="D162" s="101"/>
      <c r="E162" s="66"/>
      <c r="F162" s="66"/>
      <c r="G162" s="66"/>
      <c r="H162" s="66">
        <f t="shared" si="8"/>
        <v>0</v>
      </c>
      <c r="I162" s="66"/>
      <c r="J162" s="66">
        <f t="shared" si="9"/>
        <v>0</v>
      </c>
      <c r="K162" s="140">
        <f t="shared" si="10"/>
        <v>0</v>
      </c>
    </row>
    <row r="163" spans="1:11" ht="15.75" x14ac:dyDescent="0.2">
      <c r="A163" s="85"/>
      <c r="B163" s="79" t="s">
        <v>152</v>
      </c>
      <c r="C163" s="101">
        <v>2</v>
      </c>
      <c r="D163" s="101" t="s">
        <v>31</v>
      </c>
      <c r="E163" s="90">
        <v>42000</v>
      </c>
      <c r="F163" s="90">
        <v>10000</v>
      </c>
      <c r="G163" s="90"/>
      <c r="H163" s="66">
        <f t="shared" si="8"/>
        <v>0</v>
      </c>
      <c r="I163" s="66"/>
      <c r="J163" s="66">
        <f t="shared" si="9"/>
        <v>0</v>
      </c>
      <c r="K163" s="140">
        <f t="shared" si="10"/>
        <v>0</v>
      </c>
    </row>
    <row r="164" spans="1:11" ht="15.75" x14ac:dyDescent="0.2">
      <c r="A164" s="85"/>
      <c r="B164" s="79" t="s">
        <v>153</v>
      </c>
      <c r="C164" s="101">
        <v>1</v>
      </c>
      <c r="D164" s="101" t="s">
        <v>52</v>
      </c>
      <c r="E164" s="66">
        <v>44000</v>
      </c>
      <c r="F164" s="66">
        <v>10000</v>
      </c>
      <c r="G164" s="66"/>
      <c r="H164" s="66">
        <f t="shared" si="8"/>
        <v>0</v>
      </c>
      <c r="I164" s="66"/>
      <c r="J164" s="66">
        <f t="shared" si="9"/>
        <v>0</v>
      </c>
      <c r="K164" s="140">
        <f t="shared" si="10"/>
        <v>0</v>
      </c>
    </row>
    <row r="165" spans="1:11" s="6" customFormat="1" ht="15.75" x14ac:dyDescent="0.2">
      <c r="A165" s="77">
        <v>233433</v>
      </c>
      <c r="B165" s="82" t="s">
        <v>154</v>
      </c>
      <c r="C165" s="102"/>
      <c r="D165" s="89"/>
      <c r="E165" s="66"/>
      <c r="F165" s="66"/>
      <c r="G165" s="66"/>
      <c r="H165" s="66">
        <f t="shared" si="8"/>
        <v>0</v>
      </c>
      <c r="I165" s="90"/>
      <c r="J165" s="66">
        <f t="shared" si="9"/>
        <v>0</v>
      </c>
      <c r="K165" s="140">
        <f t="shared" si="10"/>
        <v>0</v>
      </c>
    </row>
    <row r="166" spans="1:11" ht="31.5" x14ac:dyDescent="0.2">
      <c r="A166" s="81" t="s">
        <v>9</v>
      </c>
      <c r="B166" s="79" t="s">
        <v>155</v>
      </c>
      <c r="C166" s="101"/>
      <c r="D166" s="81"/>
      <c r="E166" s="66"/>
      <c r="F166" s="66"/>
      <c r="G166" s="66"/>
      <c r="H166" s="66">
        <f t="shared" si="8"/>
        <v>0</v>
      </c>
      <c r="I166" s="66"/>
      <c r="J166" s="66">
        <f t="shared" si="9"/>
        <v>0</v>
      </c>
      <c r="K166" s="140">
        <f t="shared" si="10"/>
        <v>0</v>
      </c>
    </row>
    <row r="167" spans="1:11" ht="15.75" x14ac:dyDescent="0.2">
      <c r="A167" s="85"/>
      <c r="B167" s="79" t="s">
        <v>156</v>
      </c>
      <c r="C167" s="101">
        <v>2</v>
      </c>
      <c r="D167" s="101" t="s">
        <v>31</v>
      </c>
      <c r="E167" s="66">
        <v>46000</v>
      </c>
      <c r="F167" s="66">
        <v>3500</v>
      </c>
      <c r="G167" s="66"/>
      <c r="H167" s="66">
        <f t="shared" si="8"/>
        <v>0</v>
      </c>
      <c r="I167" s="66"/>
      <c r="J167" s="66">
        <f t="shared" si="9"/>
        <v>0</v>
      </c>
      <c r="K167" s="140">
        <f t="shared" si="10"/>
        <v>0</v>
      </c>
    </row>
    <row r="168" spans="1:11" ht="15.75" x14ac:dyDescent="0.2">
      <c r="A168" s="85"/>
      <c r="B168" s="79" t="s">
        <v>157</v>
      </c>
      <c r="C168" s="101">
        <v>1</v>
      </c>
      <c r="D168" s="101" t="s">
        <v>52</v>
      </c>
      <c r="E168" s="66">
        <v>39500</v>
      </c>
      <c r="F168" s="66">
        <v>3500</v>
      </c>
      <c r="G168" s="66"/>
      <c r="H168" s="66">
        <f t="shared" si="8"/>
        <v>0</v>
      </c>
      <c r="I168" s="66"/>
      <c r="J168" s="66">
        <f t="shared" si="9"/>
        <v>0</v>
      </c>
      <c r="K168" s="140">
        <f t="shared" si="10"/>
        <v>0</v>
      </c>
    </row>
    <row r="169" spans="1:11" ht="15.75" x14ac:dyDescent="0.2">
      <c r="A169" s="127"/>
      <c r="B169" s="128" t="s">
        <v>16</v>
      </c>
      <c r="C169" s="128"/>
      <c r="D169" s="128"/>
      <c r="E169" s="130"/>
      <c r="F169" s="130"/>
      <c r="G169" s="145"/>
      <c r="H169" s="129">
        <f>SUM(H160:H168)</f>
        <v>0</v>
      </c>
      <c r="I169" s="145"/>
      <c r="J169" s="129">
        <f>SUM(J160:J168)</f>
        <v>0</v>
      </c>
      <c r="K169" s="142">
        <f>SUM(K160:K168)</f>
        <v>0</v>
      </c>
    </row>
    <row r="170" spans="1:11" ht="15.75" x14ac:dyDescent="0.2">
      <c r="A170" s="87">
        <v>233700</v>
      </c>
      <c r="B170" s="88" t="s">
        <v>158</v>
      </c>
      <c r="C170" s="88"/>
      <c r="D170" s="88"/>
      <c r="E170" s="66"/>
      <c r="F170" s="66"/>
      <c r="G170" s="66"/>
      <c r="H170" s="66">
        <f t="shared" si="8"/>
        <v>0</v>
      </c>
      <c r="I170" s="66"/>
      <c r="J170" s="66">
        <f t="shared" si="9"/>
        <v>0</v>
      </c>
      <c r="K170" s="140">
        <f t="shared" si="10"/>
        <v>0</v>
      </c>
    </row>
    <row r="171" spans="1:11" s="6" customFormat="1" ht="15.75" x14ac:dyDescent="0.2">
      <c r="A171" s="77">
        <v>233713</v>
      </c>
      <c r="B171" s="82" t="s">
        <v>159</v>
      </c>
      <c r="C171" s="102"/>
      <c r="D171" s="89"/>
      <c r="E171" s="66"/>
      <c r="F171" s="66"/>
      <c r="G171" s="66"/>
      <c r="H171" s="66">
        <f t="shared" si="8"/>
        <v>0</v>
      </c>
      <c r="I171" s="90"/>
      <c r="J171" s="66">
        <f t="shared" si="9"/>
        <v>0</v>
      </c>
      <c r="K171" s="140">
        <f t="shared" si="10"/>
        <v>0</v>
      </c>
    </row>
    <row r="172" spans="1:11" ht="47.25" x14ac:dyDescent="0.2">
      <c r="A172" s="85"/>
      <c r="B172" s="79" t="s">
        <v>160</v>
      </c>
      <c r="C172" s="101"/>
      <c r="D172" s="81"/>
      <c r="E172" s="66"/>
      <c r="F172" s="66"/>
      <c r="G172" s="66"/>
      <c r="H172" s="66">
        <f t="shared" si="8"/>
        <v>0</v>
      </c>
      <c r="I172" s="66"/>
      <c r="J172" s="66">
        <f t="shared" si="9"/>
        <v>0</v>
      </c>
      <c r="K172" s="140">
        <f t="shared" si="10"/>
        <v>0</v>
      </c>
    </row>
    <row r="173" spans="1:11" ht="15.75" x14ac:dyDescent="0.2">
      <c r="A173" s="89" t="s">
        <v>9</v>
      </c>
      <c r="B173" s="82" t="s">
        <v>161</v>
      </c>
      <c r="C173" s="101"/>
      <c r="D173" s="81"/>
      <c r="E173" s="66"/>
      <c r="F173" s="66"/>
      <c r="G173" s="66"/>
      <c r="H173" s="66">
        <f t="shared" si="8"/>
        <v>0</v>
      </c>
      <c r="I173" s="66"/>
      <c r="J173" s="66">
        <f t="shared" si="9"/>
        <v>0</v>
      </c>
      <c r="K173" s="140">
        <f t="shared" si="10"/>
        <v>0</v>
      </c>
    </row>
    <row r="174" spans="1:11" ht="15.75" x14ac:dyDescent="0.2">
      <c r="A174" s="85"/>
      <c r="B174" s="79" t="s">
        <v>162</v>
      </c>
      <c r="C174" s="101">
        <v>192</v>
      </c>
      <c r="D174" s="81" t="s">
        <v>31</v>
      </c>
      <c r="E174" s="66">
        <v>4750</v>
      </c>
      <c r="F174" s="66">
        <v>750</v>
      </c>
      <c r="G174" s="66"/>
      <c r="H174" s="66">
        <f t="shared" si="8"/>
        <v>0</v>
      </c>
      <c r="I174" s="66"/>
      <c r="J174" s="66">
        <f t="shared" si="9"/>
        <v>0</v>
      </c>
      <c r="K174" s="140">
        <f t="shared" si="10"/>
        <v>0</v>
      </c>
    </row>
    <row r="175" spans="1:11" ht="15.75" x14ac:dyDescent="0.2">
      <c r="A175" s="89" t="s">
        <v>12</v>
      </c>
      <c r="B175" s="82" t="s">
        <v>163</v>
      </c>
      <c r="C175" s="101"/>
      <c r="D175" s="81"/>
      <c r="E175" s="66"/>
      <c r="F175" s="66"/>
      <c r="G175" s="66"/>
      <c r="H175" s="66">
        <f t="shared" si="8"/>
        <v>0</v>
      </c>
      <c r="I175" s="66"/>
      <c r="J175" s="66">
        <f t="shared" si="9"/>
        <v>0</v>
      </c>
      <c r="K175" s="140">
        <f t="shared" si="10"/>
        <v>0</v>
      </c>
    </row>
    <row r="176" spans="1:11" ht="15.75" x14ac:dyDescent="0.2">
      <c r="A176" s="89"/>
      <c r="B176" s="79" t="s">
        <v>164</v>
      </c>
      <c r="C176" s="101">
        <v>38</v>
      </c>
      <c r="D176" s="81" t="s">
        <v>31</v>
      </c>
      <c r="E176" s="66">
        <v>5500</v>
      </c>
      <c r="F176" s="66">
        <v>750</v>
      </c>
      <c r="G176" s="66"/>
      <c r="H176" s="66">
        <f t="shared" si="8"/>
        <v>0</v>
      </c>
      <c r="I176" s="66"/>
      <c r="J176" s="66">
        <f t="shared" si="9"/>
        <v>0</v>
      </c>
      <c r="K176" s="140">
        <f t="shared" si="10"/>
        <v>0</v>
      </c>
    </row>
    <row r="177" spans="1:11" ht="15.75" x14ac:dyDescent="0.2">
      <c r="A177" s="81" t="s">
        <v>165</v>
      </c>
      <c r="B177" s="82" t="s">
        <v>166</v>
      </c>
      <c r="C177" s="101"/>
      <c r="D177" s="81"/>
      <c r="E177" s="66"/>
      <c r="F177" s="66"/>
      <c r="G177" s="66"/>
      <c r="H177" s="66">
        <f t="shared" si="8"/>
        <v>0</v>
      </c>
      <c r="I177" s="66"/>
      <c r="J177" s="66">
        <f t="shared" si="9"/>
        <v>0</v>
      </c>
      <c r="K177" s="140">
        <f t="shared" si="10"/>
        <v>0</v>
      </c>
    </row>
    <row r="178" spans="1:11" ht="15.75" x14ac:dyDescent="0.2">
      <c r="A178" s="81"/>
      <c r="B178" s="79" t="s">
        <v>167</v>
      </c>
      <c r="C178" s="101">
        <v>1</v>
      </c>
      <c r="D178" s="81" t="s">
        <v>52</v>
      </c>
      <c r="E178" s="66">
        <v>8250</v>
      </c>
      <c r="F178" s="66">
        <v>500</v>
      </c>
      <c r="G178" s="66"/>
      <c r="H178" s="66">
        <f t="shared" si="8"/>
        <v>0</v>
      </c>
      <c r="I178" s="66"/>
      <c r="J178" s="66">
        <f t="shared" si="9"/>
        <v>0</v>
      </c>
      <c r="K178" s="140">
        <f t="shared" si="10"/>
        <v>0</v>
      </c>
    </row>
    <row r="179" spans="1:11" ht="15.75" x14ac:dyDescent="0.2">
      <c r="A179" s="81"/>
      <c r="B179" s="79" t="s">
        <v>168</v>
      </c>
      <c r="C179" s="101">
        <v>2</v>
      </c>
      <c r="D179" s="81" t="s">
        <v>31</v>
      </c>
      <c r="E179" s="66">
        <v>8000</v>
      </c>
      <c r="F179" s="66">
        <v>500</v>
      </c>
      <c r="G179" s="66"/>
      <c r="H179" s="66">
        <f t="shared" si="8"/>
        <v>0</v>
      </c>
      <c r="I179" s="66"/>
      <c r="J179" s="66">
        <f t="shared" si="9"/>
        <v>0</v>
      </c>
      <c r="K179" s="140">
        <f t="shared" si="10"/>
        <v>0</v>
      </c>
    </row>
    <row r="180" spans="1:11" ht="15.75" x14ac:dyDescent="0.2">
      <c r="A180" s="81" t="s">
        <v>169</v>
      </c>
      <c r="B180" s="82" t="s">
        <v>170</v>
      </c>
      <c r="C180" s="101"/>
      <c r="D180" s="81"/>
      <c r="E180" s="66"/>
      <c r="F180" s="66"/>
      <c r="G180" s="66"/>
      <c r="H180" s="66">
        <f t="shared" si="8"/>
        <v>0</v>
      </c>
      <c r="I180" s="66"/>
      <c r="J180" s="66">
        <f t="shared" si="9"/>
        <v>0</v>
      </c>
      <c r="K180" s="140">
        <f t="shared" si="10"/>
        <v>0</v>
      </c>
    </row>
    <row r="181" spans="1:11" ht="15.75" x14ac:dyDescent="0.2">
      <c r="A181" s="85"/>
      <c r="B181" s="79" t="s">
        <v>171</v>
      </c>
      <c r="C181" s="101">
        <v>9</v>
      </c>
      <c r="D181" s="81" t="s">
        <v>31</v>
      </c>
      <c r="E181" s="66">
        <v>2300</v>
      </c>
      <c r="F181" s="66">
        <v>500</v>
      </c>
      <c r="G181" s="66"/>
      <c r="H181" s="66">
        <f t="shared" si="8"/>
        <v>0</v>
      </c>
      <c r="I181" s="66"/>
      <c r="J181" s="66">
        <f t="shared" si="9"/>
        <v>0</v>
      </c>
      <c r="K181" s="140">
        <f t="shared" si="10"/>
        <v>0</v>
      </c>
    </row>
    <row r="182" spans="1:11" ht="63" x14ac:dyDescent="0.25">
      <c r="A182" s="81" t="s">
        <v>172</v>
      </c>
      <c r="B182" s="79" t="s">
        <v>173</v>
      </c>
      <c r="C182" s="101"/>
      <c r="D182" s="95"/>
      <c r="E182" s="66"/>
      <c r="F182" s="66"/>
      <c r="G182" s="66"/>
      <c r="H182" s="66">
        <f t="shared" si="8"/>
        <v>0</v>
      </c>
      <c r="I182" s="66"/>
      <c r="J182" s="66">
        <f t="shared" si="9"/>
        <v>0</v>
      </c>
      <c r="K182" s="140">
        <f t="shared" si="10"/>
        <v>0</v>
      </c>
    </row>
    <row r="183" spans="1:11" ht="15.75" x14ac:dyDescent="0.2">
      <c r="A183" s="81"/>
      <c r="B183" s="79" t="s">
        <v>174</v>
      </c>
      <c r="C183" s="101">
        <v>15</v>
      </c>
      <c r="D183" s="81" t="s">
        <v>31</v>
      </c>
      <c r="E183" s="66">
        <v>4750</v>
      </c>
      <c r="F183" s="66">
        <v>450</v>
      </c>
      <c r="G183" s="66"/>
      <c r="H183" s="66">
        <f t="shared" si="8"/>
        <v>0</v>
      </c>
      <c r="I183" s="66"/>
      <c r="J183" s="66">
        <f t="shared" si="9"/>
        <v>0</v>
      </c>
      <c r="K183" s="140">
        <f t="shared" si="10"/>
        <v>0</v>
      </c>
    </row>
    <row r="184" spans="1:11" ht="15.75" x14ac:dyDescent="0.2">
      <c r="A184" s="81" t="s">
        <v>175</v>
      </c>
      <c r="B184" s="82" t="s">
        <v>176</v>
      </c>
      <c r="C184" s="80" t="s">
        <v>57</v>
      </c>
      <c r="D184" s="81" t="s">
        <v>78</v>
      </c>
      <c r="E184" s="66">
        <v>35000</v>
      </c>
      <c r="F184" s="66">
        <v>4000</v>
      </c>
      <c r="G184" s="66"/>
      <c r="H184" s="66">
        <f t="shared" si="8"/>
        <v>0</v>
      </c>
      <c r="I184" s="66"/>
      <c r="J184" s="66">
        <f t="shared" si="9"/>
        <v>0</v>
      </c>
      <c r="K184" s="140">
        <f t="shared" si="10"/>
        <v>0</v>
      </c>
    </row>
    <row r="185" spans="1:11" ht="15.75" x14ac:dyDescent="0.2">
      <c r="A185" s="89" t="s">
        <v>80</v>
      </c>
      <c r="B185" s="82" t="s">
        <v>177</v>
      </c>
      <c r="C185" s="80" t="s">
        <v>57</v>
      </c>
      <c r="D185" s="81" t="s">
        <v>78</v>
      </c>
      <c r="E185" s="66">
        <v>25000</v>
      </c>
      <c r="F185" s="66">
        <v>7000</v>
      </c>
      <c r="G185" s="66"/>
      <c r="H185" s="66">
        <f t="shared" si="8"/>
        <v>0</v>
      </c>
      <c r="I185" s="66"/>
      <c r="J185" s="66">
        <f t="shared" si="9"/>
        <v>0</v>
      </c>
      <c r="K185" s="140">
        <f t="shared" si="10"/>
        <v>0</v>
      </c>
    </row>
    <row r="186" spans="1:11" ht="15.75" x14ac:dyDescent="0.2">
      <c r="A186" s="127"/>
      <c r="B186" s="128" t="s">
        <v>16</v>
      </c>
      <c r="C186" s="128"/>
      <c r="D186" s="128"/>
      <c r="E186" s="130"/>
      <c r="F186" s="130"/>
      <c r="G186" s="145"/>
      <c r="H186" s="129">
        <f>SUM(H170:H185)</f>
        <v>0</v>
      </c>
      <c r="I186" s="145"/>
      <c r="J186" s="129">
        <f>SUM(J170:J185)</f>
        <v>0</v>
      </c>
      <c r="K186" s="142">
        <f>SUM(K170:K185)</f>
        <v>0</v>
      </c>
    </row>
    <row r="187" spans="1:11" ht="15.75" x14ac:dyDescent="0.2">
      <c r="A187" s="87">
        <v>234100</v>
      </c>
      <c r="B187" s="88" t="s">
        <v>178</v>
      </c>
      <c r="C187" s="88"/>
      <c r="D187" s="88"/>
      <c r="E187" s="90"/>
      <c r="F187" s="90"/>
      <c r="G187" s="90"/>
      <c r="H187" s="66">
        <f t="shared" si="8"/>
        <v>0</v>
      </c>
      <c r="I187" s="66"/>
      <c r="J187" s="66">
        <f t="shared" si="9"/>
        <v>0</v>
      </c>
      <c r="K187" s="140">
        <f t="shared" si="10"/>
        <v>0</v>
      </c>
    </row>
    <row r="188" spans="1:11" s="6" customFormat="1" ht="15.75" x14ac:dyDescent="0.2">
      <c r="A188" s="77">
        <v>234119</v>
      </c>
      <c r="B188" s="82" t="s">
        <v>179</v>
      </c>
      <c r="C188" s="102"/>
      <c r="D188" s="89"/>
      <c r="E188" s="66"/>
      <c r="F188" s="66"/>
      <c r="G188" s="66"/>
      <c r="H188" s="66">
        <f t="shared" si="8"/>
        <v>0</v>
      </c>
      <c r="I188" s="90"/>
      <c r="J188" s="66">
        <f t="shared" si="9"/>
        <v>0</v>
      </c>
      <c r="K188" s="140">
        <f t="shared" si="10"/>
        <v>0</v>
      </c>
    </row>
    <row r="189" spans="1:11" s="6" customFormat="1" ht="15.75" x14ac:dyDescent="0.2">
      <c r="A189" s="89" t="s">
        <v>9</v>
      </c>
      <c r="B189" s="82" t="s">
        <v>180</v>
      </c>
      <c r="C189" s="102"/>
      <c r="D189" s="89"/>
      <c r="E189" s="66"/>
      <c r="F189" s="66"/>
      <c r="G189" s="66"/>
      <c r="H189" s="66">
        <f t="shared" si="8"/>
        <v>0</v>
      </c>
      <c r="I189" s="90"/>
      <c r="J189" s="66">
        <f t="shared" si="9"/>
        <v>0</v>
      </c>
      <c r="K189" s="140">
        <f t="shared" si="10"/>
        <v>0</v>
      </c>
    </row>
    <row r="190" spans="1:11" ht="47.25" x14ac:dyDescent="0.2">
      <c r="A190" s="85"/>
      <c r="B190" s="79" t="s">
        <v>181</v>
      </c>
      <c r="C190" s="101">
        <v>1</v>
      </c>
      <c r="D190" s="81" t="s">
        <v>78</v>
      </c>
      <c r="E190" s="66">
        <v>0</v>
      </c>
      <c r="F190" s="66">
        <v>0</v>
      </c>
      <c r="G190" s="66"/>
      <c r="H190" s="66">
        <f t="shared" si="8"/>
        <v>0</v>
      </c>
      <c r="I190" s="66"/>
      <c r="J190" s="66">
        <f t="shared" si="9"/>
        <v>0</v>
      </c>
      <c r="K190" s="140">
        <f>H190+J190</f>
        <v>0</v>
      </c>
    </row>
    <row r="191" spans="1:11" ht="15.75" x14ac:dyDescent="0.2">
      <c r="A191" s="127"/>
      <c r="B191" s="128" t="s">
        <v>16</v>
      </c>
      <c r="C191" s="128"/>
      <c r="D191" s="128"/>
      <c r="E191" s="129"/>
      <c r="F191" s="129"/>
      <c r="G191" s="145"/>
      <c r="H191" s="129">
        <f>SUM(H187:H190)</f>
        <v>0</v>
      </c>
      <c r="I191" s="145"/>
      <c r="J191" s="129">
        <f>SUM(J187:J190)</f>
        <v>0</v>
      </c>
      <c r="K191" s="142">
        <f>SUM(K187:K190)</f>
        <v>0</v>
      </c>
    </row>
    <row r="192" spans="1:11" ht="15.75" x14ac:dyDescent="0.2">
      <c r="A192" s="77">
        <v>237400</v>
      </c>
      <c r="B192" s="103" t="s">
        <v>182</v>
      </c>
      <c r="C192" s="103"/>
      <c r="D192" s="103"/>
      <c r="E192" s="66"/>
      <c r="F192" s="66"/>
      <c r="G192" s="66"/>
      <c r="H192" s="66">
        <f t="shared" si="8"/>
        <v>0</v>
      </c>
      <c r="I192" s="66"/>
      <c r="J192" s="66">
        <f t="shared" si="9"/>
        <v>0</v>
      </c>
      <c r="K192" s="140">
        <f t="shared" si="10"/>
        <v>0</v>
      </c>
    </row>
    <row r="193" spans="1:11" ht="15.75" x14ac:dyDescent="0.2">
      <c r="A193" s="77">
        <v>237413</v>
      </c>
      <c r="B193" s="82" t="s">
        <v>183</v>
      </c>
      <c r="C193" s="102"/>
      <c r="D193" s="89"/>
      <c r="E193" s="66"/>
      <c r="F193" s="66"/>
      <c r="G193" s="66"/>
      <c r="H193" s="66">
        <f t="shared" si="8"/>
        <v>0</v>
      </c>
      <c r="I193" s="66"/>
      <c r="J193" s="66">
        <f t="shared" si="9"/>
        <v>0</v>
      </c>
      <c r="K193" s="140">
        <f t="shared" si="10"/>
        <v>0</v>
      </c>
    </row>
    <row r="194" spans="1:11" ht="47.25" x14ac:dyDescent="0.2">
      <c r="A194" s="85" t="s">
        <v>9</v>
      </c>
      <c r="B194" s="79" t="s">
        <v>184</v>
      </c>
      <c r="C194" s="101">
        <v>3</v>
      </c>
      <c r="D194" s="81" t="s">
        <v>31</v>
      </c>
      <c r="E194" s="66">
        <v>0</v>
      </c>
      <c r="F194" s="66">
        <v>5000</v>
      </c>
      <c r="G194" s="66">
        <v>3</v>
      </c>
      <c r="H194" s="66">
        <v>0</v>
      </c>
      <c r="I194" s="66">
        <v>3</v>
      </c>
      <c r="J194" s="66">
        <f>I194*F194</f>
        <v>15000</v>
      </c>
      <c r="K194" s="140">
        <f>H194+J194</f>
        <v>15000</v>
      </c>
    </row>
    <row r="195" spans="1:11" ht="15.75" x14ac:dyDescent="0.2">
      <c r="A195" s="127"/>
      <c r="B195" s="128" t="s">
        <v>16</v>
      </c>
      <c r="C195" s="128"/>
      <c r="D195" s="128"/>
      <c r="E195" s="130"/>
      <c r="F195" s="130"/>
      <c r="G195" s="145"/>
      <c r="H195" s="129">
        <f>SUM(H192:H194)</f>
        <v>0</v>
      </c>
      <c r="I195" s="145"/>
      <c r="J195" s="129">
        <f>SUM(J192:J194)</f>
        <v>15000</v>
      </c>
      <c r="K195" s="142">
        <f>SUM(K192:K194)</f>
        <v>15000</v>
      </c>
    </row>
    <row r="196" spans="1:11" ht="15.75" x14ac:dyDescent="0.2">
      <c r="A196" s="82">
        <v>238100</v>
      </c>
      <c r="B196" s="82" t="s">
        <v>185</v>
      </c>
      <c r="C196" s="102"/>
      <c r="D196" s="102"/>
      <c r="E196" s="66"/>
      <c r="F196" s="66"/>
      <c r="G196" s="144"/>
      <c r="H196" s="66">
        <f t="shared" si="8"/>
        <v>0</v>
      </c>
      <c r="I196" s="66"/>
      <c r="J196" s="66">
        <f t="shared" si="9"/>
        <v>0</v>
      </c>
      <c r="K196" s="140">
        <f>H196+J196</f>
        <v>0</v>
      </c>
    </row>
    <row r="197" spans="1:11" s="6" customFormat="1" ht="15.75" x14ac:dyDescent="0.2">
      <c r="A197" s="82">
        <v>238126.13</v>
      </c>
      <c r="B197" s="82" t="s">
        <v>186</v>
      </c>
      <c r="C197" s="102"/>
      <c r="D197" s="102"/>
      <c r="E197" s="66"/>
      <c r="F197" s="66"/>
      <c r="G197" s="66"/>
      <c r="H197" s="66">
        <f t="shared" si="8"/>
        <v>0</v>
      </c>
      <c r="I197" s="90"/>
      <c r="J197" s="66">
        <f t="shared" si="9"/>
        <v>0</v>
      </c>
      <c r="K197" s="140">
        <f t="shared" si="10"/>
        <v>0</v>
      </c>
    </row>
    <row r="198" spans="1:11" ht="72.75" customHeight="1" x14ac:dyDescent="0.2">
      <c r="A198" s="81" t="s">
        <v>9</v>
      </c>
      <c r="B198" s="79" t="s">
        <v>187</v>
      </c>
      <c r="C198" s="101"/>
      <c r="D198" s="81"/>
      <c r="E198" s="66"/>
      <c r="F198" s="66"/>
      <c r="G198" s="66"/>
      <c r="H198" s="66">
        <f t="shared" si="8"/>
        <v>0</v>
      </c>
      <c r="I198" s="66"/>
      <c r="J198" s="66">
        <f t="shared" si="9"/>
        <v>0</v>
      </c>
      <c r="K198" s="140">
        <f t="shared" si="10"/>
        <v>0</v>
      </c>
    </row>
    <row r="199" spans="1:11" ht="15.75" x14ac:dyDescent="0.2">
      <c r="A199" s="85"/>
      <c r="B199" s="79" t="s">
        <v>188</v>
      </c>
      <c r="C199" s="101">
        <v>1</v>
      </c>
      <c r="D199" s="81" t="s">
        <v>52</v>
      </c>
      <c r="E199" s="90">
        <v>77500</v>
      </c>
      <c r="F199" s="90">
        <v>3500</v>
      </c>
      <c r="G199" s="90"/>
      <c r="H199" s="66">
        <f t="shared" ref="H199:H204" si="11">G199*E199</f>
        <v>0</v>
      </c>
      <c r="I199" s="66"/>
      <c r="J199" s="66">
        <f t="shared" ref="J199:J204" si="12">I199*F199</f>
        <v>0</v>
      </c>
      <c r="K199" s="140">
        <f t="shared" si="10"/>
        <v>0</v>
      </c>
    </row>
    <row r="200" spans="1:11" ht="15.75" x14ac:dyDescent="0.2">
      <c r="A200" s="85"/>
      <c r="B200" s="79" t="s">
        <v>189</v>
      </c>
      <c r="C200" s="101">
        <v>2</v>
      </c>
      <c r="D200" s="81" t="s">
        <v>31</v>
      </c>
      <c r="E200" s="66">
        <v>90000</v>
      </c>
      <c r="F200" s="66">
        <v>3500</v>
      </c>
      <c r="G200" s="66"/>
      <c r="H200" s="66">
        <f t="shared" si="11"/>
        <v>0</v>
      </c>
      <c r="I200" s="66"/>
      <c r="J200" s="66">
        <f t="shared" si="12"/>
        <v>0</v>
      </c>
      <c r="K200" s="140">
        <f t="shared" si="10"/>
        <v>0</v>
      </c>
    </row>
    <row r="201" spans="1:11" s="6" customFormat="1" ht="15.75" x14ac:dyDescent="0.2">
      <c r="A201" s="82">
        <v>238219</v>
      </c>
      <c r="B201" s="82" t="s">
        <v>190</v>
      </c>
      <c r="C201" s="102"/>
      <c r="D201" s="102"/>
      <c r="E201" s="66"/>
      <c r="F201" s="66"/>
      <c r="G201" s="66"/>
      <c r="H201" s="66">
        <f t="shared" si="11"/>
        <v>0</v>
      </c>
      <c r="I201" s="90"/>
      <c r="J201" s="66">
        <f t="shared" si="12"/>
        <v>0</v>
      </c>
      <c r="K201" s="140">
        <f t="shared" si="10"/>
        <v>0</v>
      </c>
    </row>
    <row r="202" spans="1:11" ht="43.5" customHeight="1" x14ac:dyDescent="0.2">
      <c r="A202" s="81" t="s">
        <v>9</v>
      </c>
      <c r="B202" s="79" t="s">
        <v>191</v>
      </c>
      <c r="C202" s="101">
        <v>62</v>
      </c>
      <c r="D202" s="81" t="s">
        <v>31</v>
      </c>
      <c r="E202" s="66">
        <v>0</v>
      </c>
      <c r="F202" s="66">
        <v>2000</v>
      </c>
      <c r="G202" s="66"/>
      <c r="H202" s="66">
        <f t="shared" si="11"/>
        <v>0</v>
      </c>
      <c r="I202" s="66">
        <v>62</v>
      </c>
      <c r="J202" s="66">
        <f t="shared" si="12"/>
        <v>124000</v>
      </c>
      <c r="K202" s="140">
        <f t="shared" si="10"/>
        <v>124000</v>
      </c>
    </row>
    <row r="203" spans="1:11" ht="15.75" x14ac:dyDescent="0.2">
      <c r="A203" s="81"/>
      <c r="B203" s="82" t="s">
        <v>192</v>
      </c>
      <c r="C203" s="101"/>
      <c r="D203" s="81"/>
      <c r="E203" s="66"/>
      <c r="F203" s="66"/>
      <c r="G203" s="66"/>
      <c r="H203" s="66">
        <f t="shared" si="11"/>
        <v>0</v>
      </c>
      <c r="I203" s="66"/>
      <c r="J203" s="66">
        <f t="shared" si="12"/>
        <v>0</v>
      </c>
      <c r="K203" s="140">
        <f t="shared" si="10"/>
        <v>0</v>
      </c>
    </row>
    <row r="204" spans="1:11" ht="45.75" customHeight="1" x14ac:dyDescent="0.2">
      <c r="A204" s="85"/>
      <c r="B204" s="79" t="s">
        <v>193</v>
      </c>
      <c r="C204" s="101">
        <v>1</v>
      </c>
      <c r="D204" s="81" t="s">
        <v>11</v>
      </c>
      <c r="E204" s="66">
        <v>25000</v>
      </c>
      <c r="F204" s="66">
        <v>5000</v>
      </c>
      <c r="G204" s="66">
        <v>1</v>
      </c>
      <c r="H204" s="66">
        <f t="shared" si="11"/>
        <v>25000</v>
      </c>
      <c r="I204" s="66">
        <v>1</v>
      </c>
      <c r="J204" s="66">
        <f t="shared" si="12"/>
        <v>5000</v>
      </c>
      <c r="K204" s="140">
        <f t="shared" si="10"/>
        <v>30000</v>
      </c>
    </row>
    <row r="205" spans="1:11" ht="15.75" x14ac:dyDescent="0.2">
      <c r="A205" s="127"/>
      <c r="B205" s="128" t="s">
        <v>16</v>
      </c>
      <c r="C205" s="128"/>
      <c r="D205" s="128"/>
      <c r="E205" s="129"/>
      <c r="F205" s="129"/>
      <c r="G205" s="145"/>
      <c r="H205" s="129">
        <f>SUM(H196:H204)</f>
        <v>25000</v>
      </c>
      <c r="I205" s="145"/>
      <c r="J205" s="129">
        <f>SUM(J196:J204)</f>
        <v>129000</v>
      </c>
      <c r="K205" s="142">
        <f>SUM(K196:K204)</f>
        <v>154000</v>
      </c>
    </row>
    <row r="206" spans="1:11" ht="22.5" customHeight="1" x14ac:dyDescent="0.2">
      <c r="A206" s="156" t="s">
        <v>194</v>
      </c>
      <c r="B206" s="156"/>
      <c r="C206" s="156"/>
      <c r="D206" s="156"/>
      <c r="E206" s="156"/>
      <c r="F206" s="156"/>
      <c r="G206" s="139"/>
      <c r="H206" s="90">
        <f>H205+H195+H191+H186+H169+H159+H148+H141+H137+H106+H95+H68+H16+H10+H100</f>
        <v>4310255</v>
      </c>
      <c r="I206" s="90"/>
      <c r="J206" s="90">
        <f>J205+J195+J191+J186+J169+J159+J148+J141+J137+J106+J95+J68+J16+J10+J100</f>
        <v>930910</v>
      </c>
      <c r="K206" s="90">
        <f>K205+K195+K191+K186+K169+K159+K148+K141+K137+K106+K95+K68+K16+K10+K100</f>
        <v>5241165</v>
      </c>
    </row>
  </sheetData>
  <mergeCells count="12">
    <mergeCell ref="K2:K4"/>
    <mergeCell ref="A206:F206"/>
    <mergeCell ref="E2:F2"/>
    <mergeCell ref="A2:A4"/>
    <mergeCell ref="B2:B4"/>
    <mergeCell ref="C2:C4"/>
    <mergeCell ref="D2:D4"/>
    <mergeCell ref="E3:E4"/>
    <mergeCell ref="F3:F4"/>
    <mergeCell ref="G2:J2"/>
    <mergeCell ref="G3:H3"/>
    <mergeCell ref="I3:J3"/>
  </mergeCells>
  <printOptions horizontalCentered="1"/>
  <pageMargins left="0.25" right="0.25" top="0.75" bottom="0.75" header="0.3" footer="0.3"/>
  <pageSetup paperSize="9" scale="78" orientation="landscape" r:id="rId1"/>
  <headerFooter>
    <oddHeader>&amp;L&amp;"-,Bold" 2111 IMTIAZ SUPER MARKET THE PLACE (DHA)&amp;R&amp;"-,Bold"Running Bill HVAC</oddHeader>
    <oddFooter>&amp;C&amp;"-,Bold"&amp;12Y.H ASSOCIATES&amp;14 &amp;"-,Regular"&amp;11CONSULTING ENGINEERING&amp;RPage &amp;P of &amp;N</oddFooter>
  </headerFooter>
  <rowBreaks count="9" manualBreakCount="9">
    <brk id="19" max="16383" man="1"/>
    <brk id="43" max="16383" man="1"/>
    <brk id="65" max="16383" man="1"/>
    <brk id="87" max="10" man="1"/>
    <brk id="106" max="16383" man="1"/>
    <brk id="125" max="16383" man="1"/>
    <brk id="148" max="16383" man="1"/>
    <brk id="169" max="16383" man="1"/>
    <brk id="19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120" zoomScaleNormal="120" workbookViewId="0">
      <pane xSplit="3" ySplit="2" topLeftCell="D3" activePane="bottomRight" state="frozen"/>
      <selection pane="topRight" activeCell="D1" sqref="D1"/>
      <selection pane="bottomLeft" activeCell="A5" sqref="A5"/>
      <selection pane="bottomRight" activeCell="F14" sqref="F14"/>
    </sheetView>
  </sheetViews>
  <sheetFormatPr defaultRowHeight="15" x14ac:dyDescent="0.2"/>
  <cols>
    <col min="1" max="1" width="1.5" style="11" customWidth="1"/>
    <col min="2" max="2" width="8.6640625" style="11" customWidth="1"/>
    <col min="3" max="3" width="45.83203125" style="11" customWidth="1"/>
    <col min="4" max="4" width="13" style="12" customWidth="1"/>
    <col min="5" max="5" width="14.33203125" style="12" customWidth="1"/>
    <col min="6" max="6" width="12.6640625" style="12" customWidth="1"/>
    <col min="7" max="16384" width="9.33203125" style="11"/>
  </cols>
  <sheetData>
    <row r="1" spans="2:6" ht="15.75" thickBot="1" x14ac:dyDescent="0.25">
      <c r="B1" s="13"/>
      <c r="C1" s="14"/>
      <c r="D1" s="15"/>
      <c r="E1" s="15"/>
      <c r="F1" s="15"/>
    </row>
    <row r="2" spans="2:6" s="21" customFormat="1" ht="22.5" customHeight="1" thickBot="1" x14ac:dyDescent="0.25">
      <c r="B2" s="123" t="s">
        <v>201</v>
      </c>
      <c r="C2" s="124" t="s">
        <v>202</v>
      </c>
      <c r="D2" s="125" t="s">
        <v>199</v>
      </c>
      <c r="E2" s="125" t="s">
        <v>7</v>
      </c>
      <c r="F2" s="126" t="s">
        <v>200</v>
      </c>
    </row>
    <row r="3" spans="2:6" ht="15.75" thickBot="1" x14ac:dyDescent="0.25">
      <c r="B3" s="16"/>
      <c r="C3" s="16"/>
      <c r="D3" s="17"/>
      <c r="E3" s="17"/>
      <c r="F3" s="18"/>
    </row>
    <row r="4" spans="2:6" ht="37.5" customHeight="1" thickTop="1" thickBot="1" x14ac:dyDescent="0.25">
      <c r="B4" s="54">
        <v>210010</v>
      </c>
      <c r="C4" s="55" t="s">
        <v>210</v>
      </c>
      <c r="D4" s="56">
        <f>'FSS-BOQ'!H11</f>
        <v>0</v>
      </c>
      <c r="E4" s="56">
        <f>'FSS-BOQ'!J11</f>
        <v>25000</v>
      </c>
      <c r="F4" s="57">
        <f>'FSS-BOQ'!K11</f>
        <v>25000</v>
      </c>
    </row>
    <row r="5" spans="2:6" ht="37.5" customHeight="1" thickTop="1" thickBot="1" x14ac:dyDescent="0.25">
      <c r="B5" s="59">
        <v>210100</v>
      </c>
      <c r="C5" s="60" t="s">
        <v>211</v>
      </c>
      <c r="D5" s="61">
        <f>'FSS-BOQ'!H15</f>
        <v>0</v>
      </c>
      <c r="E5" s="61">
        <f>'FSS-BOQ'!J15</f>
        <v>0</v>
      </c>
      <c r="F5" s="62">
        <f>'FSS-BOQ'!K15</f>
        <v>0</v>
      </c>
    </row>
    <row r="6" spans="2:6" ht="37.5" customHeight="1" thickTop="1" thickBot="1" x14ac:dyDescent="0.25">
      <c r="B6" s="59">
        <v>210500</v>
      </c>
      <c r="C6" s="60" t="s">
        <v>212</v>
      </c>
      <c r="D6" s="61">
        <f>'FSS-BOQ'!H36</f>
        <v>472000</v>
      </c>
      <c r="E6" s="61">
        <f>'FSS-BOQ'!J36</f>
        <v>65000</v>
      </c>
      <c r="F6" s="62">
        <f>'FSS-BOQ'!K36</f>
        <v>537000</v>
      </c>
    </row>
    <row r="7" spans="2:6" ht="43.5" customHeight="1" thickTop="1" thickBot="1" x14ac:dyDescent="0.25">
      <c r="B7" s="59">
        <v>210800</v>
      </c>
      <c r="C7" s="60" t="s">
        <v>213</v>
      </c>
      <c r="D7" s="61">
        <f>'FSS-BOQ'!H40</f>
        <v>0</v>
      </c>
      <c r="E7" s="61">
        <f>'FSS-BOQ'!J40</f>
        <v>0</v>
      </c>
      <c r="F7" s="62">
        <f>'FSS-BOQ'!K40</f>
        <v>0</v>
      </c>
    </row>
    <row r="8" spans="2:6" ht="43.5" customHeight="1" thickTop="1" thickBot="1" x14ac:dyDescent="0.25">
      <c r="B8" s="59">
        <v>210900</v>
      </c>
      <c r="C8" s="60" t="s">
        <v>214</v>
      </c>
      <c r="D8" s="61">
        <f>'FSS-BOQ'!H44</f>
        <v>0</v>
      </c>
      <c r="E8" s="61">
        <f>'FSS-BOQ'!J44</f>
        <v>0</v>
      </c>
      <c r="F8" s="62">
        <f>'FSS-BOQ'!K44</f>
        <v>0</v>
      </c>
    </row>
    <row r="9" spans="2:6" ht="43.5" customHeight="1" thickTop="1" thickBot="1" x14ac:dyDescent="0.25">
      <c r="B9" s="59">
        <v>211100</v>
      </c>
      <c r="C9" s="60" t="s">
        <v>215</v>
      </c>
      <c r="D9" s="61">
        <f>'FSS-BOQ'!H55</f>
        <v>1436725</v>
      </c>
      <c r="E9" s="61">
        <f>'FSS-BOQ'!J55</f>
        <v>397075</v>
      </c>
      <c r="F9" s="62">
        <f>'FSS-BOQ'!K55</f>
        <v>1833800</v>
      </c>
    </row>
    <row r="10" spans="2:6" ht="43.5" customHeight="1" thickTop="1" thickBot="1" x14ac:dyDescent="0.25">
      <c r="B10" s="59">
        <v>211200</v>
      </c>
      <c r="C10" s="60" t="s">
        <v>216</v>
      </c>
      <c r="D10" s="61">
        <f>'FSS-BOQ'!H60</f>
        <v>1125000</v>
      </c>
      <c r="E10" s="61">
        <f>'FSS-BOQ'!J60</f>
        <v>45000</v>
      </c>
      <c r="F10" s="62">
        <f>'FSS-BOQ'!K60</f>
        <v>1170000</v>
      </c>
    </row>
    <row r="11" spans="2:6" ht="43.5" customHeight="1" thickTop="1" thickBot="1" x14ac:dyDescent="0.25">
      <c r="B11" s="59">
        <v>211300</v>
      </c>
      <c r="C11" s="60" t="s">
        <v>217</v>
      </c>
      <c r="D11" s="61">
        <f>'FSS-BOQ'!H67</f>
        <v>22000</v>
      </c>
      <c r="E11" s="61">
        <f>'FSS-BOQ'!J67</f>
        <v>8800</v>
      </c>
      <c r="F11" s="62">
        <f>'FSS-BOQ'!K67</f>
        <v>30800</v>
      </c>
    </row>
    <row r="12" spans="2:6" ht="43.5" customHeight="1" thickTop="1" thickBot="1" x14ac:dyDescent="0.25">
      <c r="B12" s="59">
        <v>212000</v>
      </c>
      <c r="C12" s="60" t="s">
        <v>218</v>
      </c>
      <c r="D12" s="61">
        <f>'FSS-BOQ'!H71+'FSS-BOQ'!H74</f>
        <v>0</v>
      </c>
      <c r="E12" s="61">
        <f>'FSS-BOQ'!J71+'FSS-BOQ'!J74</f>
        <v>0</v>
      </c>
      <c r="F12" s="62">
        <f>'FSS-BOQ'!K71+'FSS-BOQ'!K74</f>
        <v>0</v>
      </c>
    </row>
    <row r="13" spans="2:6" ht="43.5" customHeight="1" thickTop="1" thickBot="1" x14ac:dyDescent="0.25">
      <c r="B13" s="59">
        <v>233300</v>
      </c>
      <c r="C13" s="60" t="s">
        <v>192</v>
      </c>
      <c r="D13" s="61">
        <f>'FSS-BOQ'!H76</f>
        <v>25000</v>
      </c>
      <c r="E13" s="61">
        <f>'FSS-BOQ'!J76</f>
        <v>5000</v>
      </c>
      <c r="F13" s="62">
        <f>'FSS-BOQ'!K76</f>
        <v>30000</v>
      </c>
    </row>
    <row r="14" spans="2:6" ht="43.5" customHeight="1" thickTop="1" thickBot="1" x14ac:dyDescent="0.25">
      <c r="B14" s="59">
        <v>233400</v>
      </c>
      <c r="C14" s="60" t="s">
        <v>219</v>
      </c>
      <c r="D14" s="62">
        <f t="shared" ref="D14:F14" si="0">SUM(D4:D13)</f>
        <v>3080725</v>
      </c>
      <c r="E14" s="62">
        <f t="shared" si="0"/>
        <v>545875</v>
      </c>
      <c r="F14" s="62">
        <f t="shared" si="0"/>
        <v>3626600</v>
      </c>
    </row>
    <row r="15" spans="2:6" ht="15.75" thickTop="1" x14ac:dyDescent="0.2">
      <c r="B15" s="152"/>
      <c r="C15" s="152"/>
      <c r="D15" s="152"/>
      <c r="E15" s="152"/>
      <c r="F15" s="152"/>
    </row>
  </sheetData>
  <mergeCells count="1">
    <mergeCell ref="B15:F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8"/>
  <sheetViews>
    <sheetView showGridLines="0" view="pageBreakPreview" zoomScaleNormal="100" zoomScaleSheetLayoutView="100" workbookViewId="0">
      <pane xSplit="4" ySplit="1" topLeftCell="E17" activePane="bottomRight" state="frozen"/>
      <selection pane="topRight" activeCell="E1" sqref="E1"/>
      <selection pane="bottomLeft" activeCell="A4" sqref="A4"/>
      <selection pane="bottomRight" activeCell="F7" sqref="F7"/>
    </sheetView>
  </sheetViews>
  <sheetFormatPr defaultRowHeight="15" x14ac:dyDescent="0.2"/>
  <cols>
    <col min="1" max="1" width="10" style="25" customWidth="1"/>
    <col min="2" max="2" width="40.5" style="42" customWidth="1"/>
    <col min="3" max="3" width="7.6640625" style="25" bestFit="1" customWidth="1"/>
    <col min="4" max="4" width="7.6640625" style="22" bestFit="1" customWidth="1"/>
    <col min="5" max="5" width="13.33203125" style="36" customWidth="1"/>
    <col min="6" max="6" width="11.1640625" style="36" customWidth="1"/>
    <col min="7" max="7" width="10.1640625" style="10" customWidth="1"/>
    <col min="8" max="8" width="13.1640625" style="10" customWidth="1"/>
    <col min="9" max="9" width="11.83203125" style="10" customWidth="1"/>
    <col min="10" max="10" width="13.33203125" style="10" customWidth="1"/>
    <col min="11" max="11" width="16" style="10" customWidth="1"/>
    <col min="12" max="16384" width="9.33203125" style="25"/>
  </cols>
  <sheetData>
    <row r="2" spans="1:11" s="2" customFormat="1" ht="19.5" customHeight="1" x14ac:dyDescent="0.2">
      <c r="A2" s="158" t="s">
        <v>2</v>
      </c>
      <c r="B2" s="161" t="s">
        <v>3</v>
      </c>
      <c r="C2" s="161" t="s">
        <v>4</v>
      </c>
      <c r="D2" s="161" t="s">
        <v>5</v>
      </c>
      <c r="E2" s="157" t="s">
        <v>292</v>
      </c>
      <c r="F2" s="157"/>
      <c r="G2" s="166" t="s">
        <v>288</v>
      </c>
      <c r="H2" s="166"/>
      <c r="I2" s="166"/>
      <c r="J2" s="166"/>
      <c r="K2" s="153" t="s">
        <v>285</v>
      </c>
    </row>
    <row r="3" spans="1:11" s="3" customFormat="1" ht="18.75" x14ac:dyDescent="0.2">
      <c r="A3" s="159"/>
      <c r="B3" s="162"/>
      <c r="C3" s="162"/>
      <c r="D3" s="162"/>
      <c r="E3" s="164" t="s">
        <v>6</v>
      </c>
      <c r="F3" s="164" t="s">
        <v>289</v>
      </c>
      <c r="G3" s="166" t="s">
        <v>290</v>
      </c>
      <c r="H3" s="166"/>
      <c r="I3" s="166" t="s">
        <v>291</v>
      </c>
      <c r="J3" s="166"/>
      <c r="K3" s="154"/>
    </row>
    <row r="4" spans="1:11" s="3" customFormat="1" ht="30.75" customHeight="1" x14ac:dyDescent="0.2">
      <c r="A4" s="160"/>
      <c r="B4" s="163"/>
      <c r="C4" s="163"/>
      <c r="D4" s="163"/>
      <c r="E4" s="165"/>
      <c r="F4" s="165"/>
      <c r="G4" s="148" t="s">
        <v>286</v>
      </c>
      <c r="H4" s="148" t="s">
        <v>287</v>
      </c>
      <c r="I4" s="148" t="s">
        <v>286</v>
      </c>
      <c r="J4" s="148" t="s">
        <v>287</v>
      </c>
      <c r="K4" s="155"/>
    </row>
    <row r="5" spans="1:11" ht="30.75" customHeight="1" x14ac:dyDescent="0.2">
      <c r="A5" s="24">
        <v>210010</v>
      </c>
      <c r="B5" s="48" t="s">
        <v>210</v>
      </c>
      <c r="C5" s="24"/>
      <c r="D5" s="24"/>
      <c r="E5" s="37"/>
      <c r="F5" s="37"/>
      <c r="G5" s="147"/>
      <c r="H5" s="147"/>
      <c r="I5" s="147"/>
      <c r="J5" s="147"/>
      <c r="K5" s="66"/>
    </row>
    <row r="6" spans="1:11" ht="75" x14ac:dyDescent="0.2">
      <c r="A6" s="23" t="s">
        <v>9</v>
      </c>
      <c r="B6" s="43" t="s">
        <v>220</v>
      </c>
      <c r="C6" s="26">
        <v>1</v>
      </c>
      <c r="D6" s="23" t="s">
        <v>11</v>
      </c>
      <c r="E6" s="37">
        <v>0</v>
      </c>
      <c r="F6" s="37">
        <v>25000</v>
      </c>
      <c r="G6" s="66">
        <v>1</v>
      </c>
      <c r="H6" s="66">
        <f>G6*E6</f>
        <v>0</v>
      </c>
      <c r="I6" s="66">
        <v>1</v>
      </c>
      <c r="J6" s="66">
        <f>I6*F6</f>
        <v>25000</v>
      </c>
      <c r="K6" s="140">
        <f>H6+J6</f>
        <v>25000</v>
      </c>
    </row>
    <row r="7" spans="1:11" ht="75" x14ac:dyDescent="0.2">
      <c r="A7" s="23" t="s">
        <v>12</v>
      </c>
      <c r="B7" s="43" t="s">
        <v>221</v>
      </c>
      <c r="C7" s="26">
        <v>1</v>
      </c>
      <c r="D7" s="23" t="s">
        <v>11</v>
      </c>
      <c r="E7" s="37">
        <v>0</v>
      </c>
      <c r="F7" s="37">
        <v>10000</v>
      </c>
      <c r="G7" s="66"/>
      <c r="H7" s="66">
        <f>G7*E7</f>
        <v>0</v>
      </c>
      <c r="I7" s="66"/>
      <c r="J7" s="66">
        <f>I7*F7</f>
        <v>0</v>
      </c>
      <c r="K7" s="140">
        <f t="shared" ref="K7:K8" si="0">H7+J7</f>
        <v>0</v>
      </c>
    </row>
    <row r="8" spans="1:11" ht="180" x14ac:dyDescent="0.2">
      <c r="A8" s="23" t="s">
        <v>222</v>
      </c>
      <c r="B8" s="43" t="s">
        <v>15</v>
      </c>
      <c r="C8" s="26"/>
      <c r="D8" s="23"/>
      <c r="E8" s="37"/>
      <c r="F8" s="37"/>
      <c r="G8" s="66"/>
      <c r="H8" s="66">
        <f t="shared" ref="H8:H70" si="1">G8*E8</f>
        <v>0</v>
      </c>
      <c r="I8" s="66"/>
      <c r="J8" s="66">
        <f>I8*F8</f>
        <v>0</v>
      </c>
      <c r="K8" s="140">
        <f t="shared" si="0"/>
        <v>0</v>
      </c>
    </row>
    <row r="9" spans="1:11" ht="11.25" customHeight="1" x14ac:dyDescent="0.2">
      <c r="A9" s="23"/>
      <c r="B9" s="43"/>
      <c r="C9" s="26"/>
      <c r="D9" s="23"/>
      <c r="E9" s="37"/>
      <c r="F9" s="37"/>
      <c r="G9" s="66"/>
      <c r="H9" s="66">
        <f t="shared" si="1"/>
        <v>0</v>
      </c>
      <c r="I9" s="66"/>
      <c r="J9" s="66">
        <f t="shared" ref="J9:J71" si="2">I9*F9</f>
        <v>0</v>
      </c>
      <c r="K9" s="66"/>
    </row>
    <row r="10" spans="1:11" ht="15.75" customHeight="1" x14ac:dyDescent="0.2">
      <c r="A10" s="23"/>
      <c r="B10" s="43"/>
      <c r="C10" s="26"/>
      <c r="D10" s="23"/>
      <c r="E10" s="37"/>
      <c r="F10" s="37"/>
      <c r="G10" s="141"/>
      <c r="H10" s="141"/>
      <c r="I10" s="141"/>
      <c r="J10" s="141"/>
      <c r="K10" s="143"/>
    </row>
    <row r="11" spans="1:11" ht="24.95" customHeight="1" x14ac:dyDescent="0.2">
      <c r="A11" s="27"/>
      <c r="B11" s="105" t="s">
        <v>16</v>
      </c>
      <c r="C11" s="28"/>
      <c r="D11" s="27"/>
      <c r="E11" s="38"/>
      <c r="F11" s="38"/>
      <c r="G11" s="129"/>
      <c r="H11" s="142">
        <f>SUM(H6:H10)</f>
        <v>0</v>
      </c>
      <c r="I11" s="129"/>
      <c r="J11" s="142">
        <f>SUM(J6:J10)</f>
        <v>25000</v>
      </c>
      <c r="K11" s="142">
        <f>SUM(K6:K10)</f>
        <v>25000</v>
      </c>
    </row>
    <row r="12" spans="1:11" ht="29.25" customHeight="1" x14ac:dyDescent="0.2">
      <c r="A12" s="29">
        <v>210100</v>
      </c>
      <c r="B12" s="44" t="s">
        <v>211</v>
      </c>
      <c r="C12" s="29"/>
      <c r="D12" s="29"/>
      <c r="E12" s="37"/>
      <c r="F12" s="37"/>
      <c r="G12" s="66"/>
      <c r="H12" s="66">
        <f t="shared" si="1"/>
        <v>0</v>
      </c>
      <c r="I12" s="66"/>
      <c r="J12" s="66">
        <f t="shared" ref="J12:J14" si="3">I12*F12</f>
        <v>0</v>
      </c>
      <c r="K12" s="66"/>
    </row>
    <row r="13" spans="1:11" ht="21.75" customHeight="1" x14ac:dyDescent="0.2">
      <c r="A13" s="23" t="s">
        <v>9</v>
      </c>
      <c r="B13" s="43" t="s">
        <v>18</v>
      </c>
      <c r="C13" s="26">
        <v>1</v>
      </c>
      <c r="D13" s="23" t="s">
        <v>11</v>
      </c>
      <c r="E13" s="37">
        <v>0</v>
      </c>
      <c r="F13" s="37"/>
      <c r="G13" s="66"/>
      <c r="H13" s="66">
        <f>G13*E13</f>
        <v>0</v>
      </c>
      <c r="I13" s="66"/>
      <c r="J13" s="66">
        <f t="shared" si="3"/>
        <v>0</v>
      </c>
      <c r="K13" s="140">
        <f>H13+J13</f>
        <v>0</v>
      </c>
    </row>
    <row r="14" spans="1:11" ht="30" x14ac:dyDescent="0.2">
      <c r="A14" s="23">
        <v>210113</v>
      </c>
      <c r="B14" s="43" t="s">
        <v>223</v>
      </c>
      <c r="C14" s="26">
        <v>1</v>
      </c>
      <c r="D14" s="23" t="s">
        <v>11</v>
      </c>
      <c r="E14" s="37">
        <v>0</v>
      </c>
      <c r="F14" s="37">
        <v>0</v>
      </c>
      <c r="G14" s="66"/>
      <c r="H14" s="66">
        <f t="shared" si="1"/>
        <v>0</v>
      </c>
      <c r="I14" s="66"/>
      <c r="J14" s="66">
        <f t="shared" si="3"/>
        <v>0</v>
      </c>
      <c r="K14" s="140">
        <f>H14+J14</f>
        <v>0</v>
      </c>
    </row>
    <row r="15" spans="1:11" ht="24.95" customHeight="1" x14ac:dyDescent="0.2">
      <c r="A15" s="27"/>
      <c r="B15" s="105" t="s">
        <v>16</v>
      </c>
      <c r="C15" s="28"/>
      <c r="D15" s="27"/>
      <c r="E15" s="38"/>
      <c r="F15" s="38"/>
      <c r="G15" s="129"/>
      <c r="H15" s="129">
        <f>SUM(H13:H14)</f>
        <v>0</v>
      </c>
      <c r="I15" s="129"/>
      <c r="J15" s="129">
        <f>SUM(J12:J14)</f>
        <v>0</v>
      </c>
      <c r="K15" s="142">
        <f>SUM(K12:K14)</f>
        <v>0</v>
      </c>
    </row>
    <row r="16" spans="1:11" s="22" customFormat="1" ht="24.95" customHeight="1" x14ac:dyDescent="0.2">
      <c r="A16" s="29">
        <v>210500</v>
      </c>
      <c r="B16" s="44" t="s">
        <v>212</v>
      </c>
      <c r="C16" s="29"/>
      <c r="D16" s="29"/>
      <c r="E16" s="39"/>
      <c r="F16" s="39"/>
      <c r="G16" s="141"/>
      <c r="H16" s="141"/>
      <c r="I16" s="141"/>
      <c r="J16" s="141"/>
      <c r="K16" s="140"/>
    </row>
    <row r="17" spans="1:11" ht="30" x14ac:dyDescent="0.2">
      <c r="A17" s="23">
        <v>210513.16</v>
      </c>
      <c r="B17" s="43" t="s">
        <v>224</v>
      </c>
      <c r="C17" s="26"/>
      <c r="D17" s="23"/>
      <c r="E17" s="37"/>
      <c r="F17" s="37"/>
      <c r="G17" s="66"/>
      <c r="H17" s="66">
        <f t="shared" si="1"/>
        <v>0</v>
      </c>
      <c r="I17" s="66"/>
      <c r="J17" s="66">
        <f t="shared" si="2"/>
        <v>0</v>
      </c>
      <c r="K17" s="66"/>
    </row>
    <row r="18" spans="1:11" ht="90" x14ac:dyDescent="0.2">
      <c r="A18" s="23"/>
      <c r="B18" s="43" t="s">
        <v>225</v>
      </c>
      <c r="C18" s="26">
        <v>1</v>
      </c>
      <c r="D18" s="23" t="s">
        <v>11</v>
      </c>
      <c r="E18" s="37">
        <v>175000</v>
      </c>
      <c r="F18" s="37">
        <v>25000</v>
      </c>
      <c r="G18" s="66">
        <v>0</v>
      </c>
      <c r="H18" s="66">
        <f t="shared" si="1"/>
        <v>0</v>
      </c>
      <c r="I18" s="66"/>
      <c r="J18" s="66">
        <f t="shared" si="2"/>
        <v>0</v>
      </c>
      <c r="K18" s="66"/>
    </row>
    <row r="19" spans="1:11" ht="33.75" customHeight="1" x14ac:dyDescent="0.2">
      <c r="A19" s="23">
        <v>210519</v>
      </c>
      <c r="B19" s="43" t="s">
        <v>226</v>
      </c>
      <c r="C19" s="26"/>
      <c r="D19" s="23"/>
      <c r="E19" s="37"/>
      <c r="F19" s="37"/>
      <c r="G19" s="66"/>
      <c r="H19" s="66">
        <f>G19*E19</f>
        <v>0</v>
      </c>
      <c r="I19" s="66"/>
      <c r="J19" s="66">
        <f t="shared" si="2"/>
        <v>0</v>
      </c>
      <c r="K19" s="140">
        <f>H19+J19</f>
        <v>0</v>
      </c>
    </row>
    <row r="20" spans="1:11" ht="60" x14ac:dyDescent="0.2">
      <c r="A20" s="23"/>
      <c r="B20" s="43" t="s">
        <v>227</v>
      </c>
      <c r="C20" s="26">
        <v>4</v>
      </c>
      <c r="D20" s="23" t="s">
        <v>31</v>
      </c>
      <c r="E20" s="37">
        <v>5000</v>
      </c>
      <c r="F20" s="37">
        <v>2000</v>
      </c>
      <c r="G20" s="66"/>
      <c r="H20" s="66">
        <f t="shared" si="1"/>
        <v>0</v>
      </c>
      <c r="I20" s="66"/>
      <c r="J20" s="66">
        <f t="shared" si="2"/>
        <v>0</v>
      </c>
      <c r="K20" s="140">
        <f t="shared" ref="K20:K76" si="4">H20+J20</f>
        <v>0</v>
      </c>
    </row>
    <row r="21" spans="1:11" s="32" customFormat="1" ht="24.95" customHeight="1" x14ac:dyDescent="0.2">
      <c r="A21" s="30">
        <v>210523</v>
      </c>
      <c r="B21" s="45" t="s">
        <v>228</v>
      </c>
      <c r="C21" s="31"/>
      <c r="D21" s="30"/>
      <c r="E21" s="40"/>
      <c r="F21" s="40"/>
      <c r="G21" s="66"/>
      <c r="H21" s="66">
        <f t="shared" si="1"/>
        <v>0</v>
      </c>
      <c r="I21" s="66"/>
      <c r="J21" s="66">
        <f t="shared" si="2"/>
        <v>0</v>
      </c>
      <c r="K21" s="140">
        <f t="shared" si="4"/>
        <v>0</v>
      </c>
    </row>
    <row r="22" spans="1:11" s="32" customFormat="1" ht="60" x14ac:dyDescent="0.2">
      <c r="A22" s="30"/>
      <c r="B22" s="45" t="s">
        <v>229</v>
      </c>
      <c r="C22" s="31"/>
      <c r="D22" s="30"/>
      <c r="E22" s="40"/>
      <c r="F22" s="40"/>
      <c r="G22" s="66"/>
      <c r="H22" s="66">
        <f t="shared" si="1"/>
        <v>0</v>
      </c>
      <c r="I22" s="66"/>
      <c r="J22" s="66">
        <f t="shared" si="2"/>
        <v>0</v>
      </c>
      <c r="K22" s="140">
        <f t="shared" si="4"/>
        <v>0</v>
      </c>
    </row>
    <row r="23" spans="1:11" s="32" customFormat="1" ht="24.95" customHeight="1" x14ac:dyDescent="0.2">
      <c r="A23" s="30"/>
      <c r="B23" s="46" t="s">
        <v>230</v>
      </c>
      <c r="C23" s="33"/>
      <c r="D23" s="30"/>
      <c r="E23" s="40"/>
      <c r="F23" s="40"/>
      <c r="G23" s="66"/>
      <c r="H23" s="66">
        <f t="shared" si="1"/>
        <v>0</v>
      </c>
      <c r="I23" s="66"/>
      <c r="J23" s="66">
        <f t="shared" si="2"/>
        <v>0</v>
      </c>
      <c r="K23" s="140">
        <f t="shared" si="4"/>
        <v>0</v>
      </c>
    </row>
    <row r="24" spans="1:11" s="32" customFormat="1" ht="18" customHeight="1" x14ac:dyDescent="0.2">
      <c r="A24" s="30" t="s">
        <v>9</v>
      </c>
      <c r="B24" s="45" t="s">
        <v>60</v>
      </c>
      <c r="C24" s="31"/>
      <c r="D24" s="30"/>
      <c r="E24" s="40"/>
      <c r="F24" s="40"/>
      <c r="G24" s="66"/>
      <c r="H24" s="66">
        <f t="shared" si="1"/>
        <v>0</v>
      </c>
      <c r="I24" s="66"/>
      <c r="J24" s="66">
        <f t="shared" si="2"/>
        <v>0</v>
      </c>
      <c r="K24" s="140">
        <f t="shared" si="4"/>
        <v>0</v>
      </c>
    </row>
    <row r="25" spans="1:11" s="32" customFormat="1" ht="19.5" customHeight="1" x14ac:dyDescent="0.2">
      <c r="A25" s="30"/>
      <c r="B25" s="45" t="s">
        <v>231</v>
      </c>
      <c r="C25" s="31">
        <v>2</v>
      </c>
      <c r="D25" s="30" t="s">
        <v>31</v>
      </c>
      <c r="E25" s="40">
        <v>8900</v>
      </c>
      <c r="F25" s="40">
        <v>1000</v>
      </c>
      <c r="G25" s="66"/>
      <c r="H25" s="66">
        <f t="shared" si="1"/>
        <v>0</v>
      </c>
      <c r="I25" s="66"/>
      <c r="J25" s="66">
        <f t="shared" si="2"/>
        <v>0</v>
      </c>
      <c r="K25" s="140">
        <f t="shared" si="4"/>
        <v>0</v>
      </c>
    </row>
    <row r="26" spans="1:11" s="32" customFormat="1" ht="21" customHeight="1" x14ac:dyDescent="0.2">
      <c r="A26" s="30"/>
      <c r="B26" s="45" t="s">
        <v>232</v>
      </c>
      <c r="C26" s="31">
        <v>6</v>
      </c>
      <c r="D26" s="30" t="s">
        <v>31</v>
      </c>
      <c r="E26" s="40">
        <v>48500</v>
      </c>
      <c r="F26" s="40">
        <v>4000</v>
      </c>
      <c r="G26" s="66"/>
      <c r="H26" s="66">
        <f t="shared" si="1"/>
        <v>0</v>
      </c>
      <c r="I26" s="66"/>
      <c r="J26" s="66">
        <f t="shared" si="2"/>
        <v>0</v>
      </c>
      <c r="K26" s="140">
        <f t="shared" si="4"/>
        <v>0</v>
      </c>
    </row>
    <row r="27" spans="1:11" s="32" customFormat="1" ht="15.75" x14ac:dyDescent="0.2">
      <c r="A27" s="30" t="s">
        <v>222</v>
      </c>
      <c r="B27" s="45" t="s">
        <v>233</v>
      </c>
      <c r="C27" s="31"/>
      <c r="D27" s="30"/>
      <c r="E27" s="40"/>
      <c r="F27" s="40"/>
      <c r="G27" s="66"/>
      <c r="H27" s="66">
        <f t="shared" si="1"/>
        <v>0</v>
      </c>
      <c r="I27" s="66"/>
      <c r="J27" s="66">
        <f t="shared" si="2"/>
        <v>0</v>
      </c>
      <c r="K27" s="140">
        <f t="shared" si="4"/>
        <v>0</v>
      </c>
    </row>
    <row r="28" spans="1:11" s="8" customFormat="1" ht="33" customHeight="1" x14ac:dyDescent="0.2">
      <c r="A28" s="4"/>
      <c r="B28" s="47" t="s">
        <v>234</v>
      </c>
      <c r="C28" s="5">
        <v>1</v>
      </c>
      <c r="D28" s="4" t="s">
        <v>31</v>
      </c>
      <c r="E28" s="41">
        <v>6800</v>
      </c>
      <c r="F28" s="41">
        <v>1000</v>
      </c>
      <c r="G28" s="66"/>
      <c r="H28" s="66">
        <f t="shared" si="1"/>
        <v>0</v>
      </c>
      <c r="I28" s="66"/>
      <c r="J28" s="66">
        <f t="shared" si="2"/>
        <v>0</v>
      </c>
      <c r="K28" s="140">
        <f t="shared" si="4"/>
        <v>0</v>
      </c>
    </row>
    <row r="29" spans="1:11" s="32" customFormat="1" ht="33" customHeight="1" x14ac:dyDescent="0.2">
      <c r="A29" s="30"/>
      <c r="B29" s="45" t="s">
        <v>235</v>
      </c>
      <c r="C29" s="31">
        <v>2</v>
      </c>
      <c r="D29" s="30" t="s">
        <v>31</v>
      </c>
      <c r="E29" s="40">
        <v>248000</v>
      </c>
      <c r="F29" s="40">
        <v>10000</v>
      </c>
      <c r="G29" s="66"/>
      <c r="H29" s="66">
        <f t="shared" si="1"/>
        <v>0</v>
      </c>
      <c r="I29" s="66"/>
      <c r="J29" s="66">
        <f t="shared" si="2"/>
        <v>0</v>
      </c>
      <c r="K29" s="140">
        <f t="shared" si="4"/>
        <v>0</v>
      </c>
    </row>
    <row r="30" spans="1:11" s="8" customFormat="1" ht="24.95" customHeight="1" x14ac:dyDescent="0.2">
      <c r="A30" s="4">
        <v>210529</v>
      </c>
      <c r="B30" s="47" t="s">
        <v>236</v>
      </c>
      <c r="C30" s="5"/>
      <c r="D30" s="4"/>
      <c r="E30" s="41"/>
      <c r="F30" s="41"/>
      <c r="G30" s="66"/>
      <c r="H30" s="66">
        <f t="shared" si="1"/>
        <v>0</v>
      </c>
      <c r="I30" s="66"/>
      <c r="J30" s="66">
        <f t="shared" si="2"/>
        <v>0</v>
      </c>
      <c r="K30" s="140">
        <f t="shared" si="4"/>
        <v>0</v>
      </c>
    </row>
    <row r="31" spans="1:11" s="8" customFormat="1" ht="75" x14ac:dyDescent="0.2">
      <c r="A31" s="4"/>
      <c r="B31" s="47" t="s">
        <v>237</v>
      </c>
      <c r="C31" s="5">
        <v>1</v>
      </c>
      <c r="D31" s="4" t="s">
        <v>11</v>
      </c>
      <c r="E31" s="41">
        <v>377000</v>
      </c>
      <c r="F31" s="41">
        <v>50000</v>
      </c>
      <c r="G31" s="66">
        <v>1</v>
      </c>
      <c r="H31" s="66">
        <f t="shared" si="1"/>
        <v>377000</v>
      </c>
      <c r="I31" s="66">
        <v>1</v>
      </c>
      <c r="J31" s="66">
        <f t="shared" si="2"/>
        <v>50000</v>
      </c>
      <c r="K31" s="140">
        <f t="shared" si="4"/>
        <v>427000</v>
      </c>
    </row>
    <row r="32" spans="1:11" s="8" customFormat="1" ht="24.95" customHeight="1" x14ac:dyDescent="0.2">
      <c r="A32" s="4">
        <v>210553</v>
      </c>
      <c r="B32" s="47" t="s">
        <v>238</v>
      </c>
      <c r="C32" s="5"/>
      <c r="D32" s="4"/>
      <c r="E32" s="41"/>
      <c r="F32" s="41"/>
      <c r="G32" s="66"/>
      <c r="H32" s="66">
        <f t="shared" si="1"/>
        <v>0</v>
      </c>
      <c r="I32" s="66"/>
      <c r="J32" s="66">
        <f t="shared" si="2"/>
        <v>0</v>
      </c>
      <c r="K32" s="140">
        <f t="shared" si="4"/>
        <v>0</v>
      </c>
    </row>
    <row r="33" spans="1:11" s="8" customFormat="1" ht="60" x14ac:dyDescent="0.2">
      <c r="A33" s="4"/>
      <c r="B33" s="47" t="s">
        <v>239</v>
      </c>
      <c r="C33" s="5">
        <v>1</v>
      </c>
      <c r="D33" s="4" t="s">
        <v>11</v>
      </c>
      <c r="E33" s="41">
        <v>95000</v>
      </c>
      <c r="F33" s="41">
        <v>15000</v>
      </c>
      <c r="G33" s="66">
        <v>1</v>
      </c>
      <c r="H33" s="66">
        <f t="shared" si="1"/>
        <v>95000</v>
      </c>
      <c r="I33" s="66">
        <v>1</v>
      </c>
      <c r="J33" s="66">
        <f t="shared" si="2"/>
        <v>15000</v>
      </c>
      <c r="K33" s="140">
        <f t="shared" si="4"/>
        <v>110000</v>
      </c>
    </row>
    <row r="34" spans="1:11" s="8" customFormat="1" ht="24.95" customHeight="1" x14ac:dyDescent="0.2">
      <c r="A34" s="4">
        <v>210563</v>
      </c>
      <c r="B34" s="47" t="s">
        <v>240</v>
      </c>
      <c r="C34" s="5"/>
      <c r="D34" s="4"/>
      <c r="E34" s="41"/>
      <c r="F34" s="41"/>
      <c r="G34" s="66"/>
      <c r="H34" s="66">
        <f t="shared" si="1"/>
        <v>0</v>
      </c>
      <c r="I34" s="66"/>
      <c r="J34" s="66">
        <f t="shared" si="2"/>
        <v>0</v>
      </c>
      <c r="K34" s="140">
        <f t="shared" si="4"/>
        <v>0</v>
      </c>
    </row>
    <row r="35" spans="1:11" ht="60" x14ac:dyDescent="0.2">
      <c r="A35" s="23"/>
      <c r="B35" s="43" t="s">
        <v>241</v>
      </c>
      <c r="C35" s="26">
        <v>1</v>
      </c>
      <c r="D35" s="23" t="s">
        <v>11</v>
      </c>
      <c r="E35" s="37">
        <v>15000</v>
      </c>
      <c r="F35" s="37">
        <v>5000</v>
      </c>
      <c r="G35" s="66"/>
      <c r="H35" s="66">
        <f t="shared" si="1"/>
        <v>0</v>
      </c>
      <c r="I35" s="66"/>
      <c r="J35" s="66">
        <f t="shared" si="2"/>
        <v>0</v>
      </c>
      <c r="K35" s="140">
        <f t="shared" si="4"/>
        <v>0</v>
      </c>
    </row>
    <row r="36" spans="1:11" ht="24.95" customHeight="1" x14ac:dyDescent="0.2">
      <c r="A36" s="27"/>
      <c r="B36" s="105" t="s">
        <v>16</v>
      </c>
      <c r="C36" s="28"/>
      <c r="D36" s="27"/>
      <c r="E36" s="38"/>
      <c r="F36" s="38"/>
      <c r="G36" s="129"/>
      <c r="H36" s="142">
        <f>SUM(H18:H35)</f>
        <v>472000</v>
      </c>
      <c r="I36" s="129"/>
      <c r="J36" s="142">
        <f>SUM(J18:J35)</f>
        <v>65000</v>
      </c>
      <c r="K36" s="142">
        <f>SUM(K18:K35)</f>
        <v>537000</v>
      </c>
    </row>
    <row r="37" spans="1:11" ht="34.5" customHeight="1" x14ac:dyDescent="0.2">
      <c r="A37" s="29">
        <v>210800</v>
      </c>
      <c r="B37" s="44" t="s">
        <v>213</v>
      </c>
      <c r="C37" s="29"/>
      <c r="D37" s="29"/>
      <c r="E37" s="37"/>
      <c r="F37" s="37"/>
      <c r="G37" s="66"/>
      <c r="H37" s="66">
        <f t="shared" si="1"/>
        <v>0</v>
      </c>
      <c r="I37" s="66"/>
      <c r="J37" s="66">
        <f t="shared" ref="J37:J39" si="5">I37*F37</f>
        <v>0</v>
      </c>
      <c r="K37" s="140">
        <f t="shared" si="4"/>
        <v>0</v>
      </c>
    </row>
    <row r="38" spans="1:11" ht="20.25" customHeight="1" x14ac:dyDescent="0.2">
      <c r="A38" s="23">
        <v>210813</v>
      </c>
      <c r="B38" s="43" t="s">
        <v>242</v>
      </c>
      <c r="C38" s="29"/>
      <c r="D38" s="29"/>
      <c r="E38" s="37"/>
      <c r="F38" s="37"/>
      <c r="G38" s="66"/>
      <c r="H38" s="66">
        <f t="shared" si="1"/>
        <v>0</v>
      </c>
      <c r="I38" s="66"/>
      <c r="J38" s="66">
        <f t="shared" si="5"/>
        <v>0</v>
      </c>
      <c r="K38" s="140">
        <f t="shared" si="4"/>
        <v>0</v>
      </c>
    </row>
    <row r="39" spans="1:11" ht="114" customHeight="1" x14ac:dyDescent="0.2">
      <c r="A39" s="23"/>
      <c r="B39" s="43" t="s">
        <v>243</v>
      </c>
      <c r="C39" s="26">
        <v>1</v>
      </c>
      <c r="D39" s="23" t="s">
        <v>11</v>
      </c>
      <c r="E39" s="37">
        <v>25000</v>
      </c>
      <c r="F39" s="37">
        <v>15000</v>
      </c>
      <c r="G39" s="66"/>
      <c r="H39" s="66">
        <f t="shared" si="1"/>
        <v>0</v>
      </c>
      <c r="I39" s="66"/>
      <c r="J39" s="66">
        <f t="shared" si="5"/>
        <v>0</v>
      </c>
      <c r="K39" s="140">
        <f t="shared" si="4"/>
        <v>0</v>
      </c>
    </row>
    <row r="40" spans="1:11" ht="24.95" customHeight="1" x14ac:dyDescent="0.2">
      <c r="A40" s="27"/>
      <c r="B40" s="105" t="s">
        <v>16</v>
      </c>
      <c r="C40" s="28"/>
      <c r="D40" s="27"/>
      <c r="E40" s="38"/>
      <c r="F40" s="38"/>
      <c r="G40" s="129"/>
      <c r="H40" s="129">
        <f>SUM(H37:H39)</f>
        <v>0</v>
      </c>
      <c r="I40" s="129"/>
      <c r="J40" s="129">
        <f>SUM(J37:J39)</f>
        <v>0</v>
      </c>
      <c r="K40" s="142">
        <f>SUM(K37:K39)</f>
        <v>0</v>
      </c>
    </row>
    <row r="41" spans="1:11" ht="24.95" customHeight="1" x14ac:dyDescent="0.2">
      <c r="A41" s="24">
        <v>210900</v>
      </c>
      <c r="B41" s="48" t="s">
        <v>214</v>
      </c>
      <c r="C41" s="24"/>
      <c r="D41" s="24"/>
      <c r="E41" s="37"/>
      <c r="F41" s="37"/>
      <c r="G41" s="66"/>
      <c r="H41" s="66">
        <f t="shared" si="1"/>
        <v>0</v>
      </c>
      <c r="I41" s="66"/>
      <c r="J41" s="66">
        <f t="shared" si="2"/>
        <v>0</v>
      </c>
      <c r="K41" s="140">
        <f t="shared" si="4"/>
        <v>0</v>
      </c>
    </row>
    <row r="42" spans="1:11" ht="121.5" customHeight="1" x14ac:dyDescent="0.2">
      <c r="A42" s="23">
        <v>210913.13</v>
      </c>
      <c r="B42" s="43" t="s">
        <v>244</v>
      </c>
      <c r="C42" s="26"/>
      <c r="D42" s="23"/>
      <c r="E42" s="37"/>
      <c r="F42" s="37"/>
      <c r="G42" s="66"/>
      <c r="H42" s="66">
        <f t="shared" si="1"/>
        <v>0</v>
      </c>
      <c r="I42" s="66"/>
      <c r="J42" s="66">
        <f t="shared" si="2"/>
        <v>0</v>
      </c>
      <c r="K42" s="140">
        <f t="shared" si="4"/>
        <v>0</v>
      </c>
    </row>
    <row r="43" spans="1:11" ht="24.95" customHeight="1" x14ac:dyDescent="0.2">
      <c r="A43" s="30"/>
      <c r="B43" s="45" t="s">
        <v>245</v>
      </c>
      <c r="C43" s="31">
        <v>2</v>
      </c>
      <c r="D43" s="30" t="s">
        <v>31</v>
      </c>
      <c r="E43" s="37">
        <v>95500</v>
      </c>
      <c r="F43" s="37">
        <v>15000</v>
      </c>
      <c r="G43" s="66"/>
      <c r="H43" s="66">
        <f t="shared" si="1"/>
        <v>0</v>
      </c>
      <c r="I43" s="66"/>
      <c r="J43" s="66">
        <f>I43*F43</f>
        <v>0</v>
      </c>
      <c r="K43" s="140">
        <f t="shared" si="4"/>
        <v>0</v>
      </c>
    </row>
    <row r="44" spans="1:11" ht="24.95" customHeight="1" x14ac:dyDescent="0.2">
      <c r="A44" s="27"/>
      <c r="B44" s="105" t="s">
        <v>16</v>
      </c>
      <c r="C44" s="28"/>
      <c r="D44" s="27"/>
      <c r="E44" s="38"/>
      <c r="F44" s="38"/>
      <c r="G44" s="129"/>
      <c r="H44" s="129">
        <f>SUM(H41:H43)</f>
        <v>0</v>
      </c>
      <c r="I44" s="129"/>
      <c r="J44" s="129">
        <f>SUM(J41:J43)</f>
        <v>0</v>
      </c>
      <c r="K44" s="142">
        <f>SUM(K41:K43)</f>
        <v>0</v>
      </c>
    </row>
    <row r="45" spans="1:11" ht="24.95" customHeight="1" x14ac:dyDescent="0.2">
      <c r="A45" s="24">
        <v>211100</v>
      </c>
      <c r="B45" s="48" t="s">
        <v>215</v>
      </c>
      <c r="C45" s="24"/>
      <c r="D45" s="24"/>
      <c r="E45" s="37"/>
      <c r="F45" s="37"/>
      <c r="G45" s="66"/>
      <c r="H45" s="66">
        <f t="shared" si="1"/>
        <v>0</v>
      </c>
      <c r="I45" s="66"/>
      <c r="J45" s="66">
        <f t="shared" si="2"/>
        <v>0</v>
      </c>
      <c r="K45" s="140">
        <f t="shared" si="4"/>
        <v>0</v>
      </c>
    </row>
    <row r="46" spans="1:11" ht="24.95" customHeight="1" x14ac:dyDescent="0.2">
      <c r="A46" s="23">
        <v>211113.13</v>
      </c>
      <c r="B46" s="43" t="s">
        <v>246</v>
      </c>
      <c r="C46" s="26"/>
      <c r="D46" s="23"/>
      <c r="E46" s="37"/>
      <c r="F46" s="37"/>
      <c r="G46" s="66"/>
      <c r="H46" s="66">
        <f t="shared" si="1"/>
        <v>0</v>
      </c>
      <c r="I46" s="66"/>
      <c r="J46" s="66">
        <f t="shared" si="2"/>
        <v>0</v>
      </c>
      <c r="K46" s="140">
        <f t="shared" si="4"/>
        <v>0</v>
      </c>
    </row>
    <row r="47" spans="1:11" ht="120" x14ac:dyDescent="0.2">
      <c r="A47" s="23"/>
      <c r="B47" s="43" t="s">
        <v>247</v>
      </c>
      <c r="C47" s="26"/>
      <c r="D47" s="23"/>
      <c r="E47" s="37"/>
      <c r="F47" s="37"/>
      <c r="G47" s="66"/>
      <c r="H47" s="66">
        <f t="shared" si="1"/>
        <v>0</v>
      </c>
      <c r="I47" s="66"/>
      <c r="J47" s="66">
        <f t="shared" si="2"/>
        <v>0</v>
      </c>
      <c r="K47" s="140">
        <f t="shared" si="4"/>
        <v>0</v>
      </c>
    </row>
    <row r="48" spans="1:11" ht="24.95" customHeight="1" x14ac:dyDescent="0.2">
      <c r="A48" s="104"/>
      <c r="B48" s="49" t="s">
        <v>47</v>
      </c>
      <c r="C48" s="34" t="s">
        <v>248</v>
      </c>
      <c r="D48" s="35" t="s">
        <v>83</v>
      </c>
      <c r="E48" s="37">
        <v>300</v>
      </c>
      <c r="F48" s="37">
        <v>100</v>
      </c>
      <c r="G48" s="66">
        <v>849</v>
      </c>
      <c r="H48" s="66">
        <f t="shared" si="1"/>
        <v>254700</v>
      </c>
      <c r="I48" s="66">
        <f>G48</f>
        <v>849</v>
      </c>
      <c r="J48" s="66">
        <f t="shared" si="2"/>
        <v>84900</v>
      </c>
      <c r="K48" s="140">
        <f t="shared" si="4"/>
        <v>339600</v>
      </c>
    </row>
    <row r="49" spans="1:11" ht="24.95" customHeight="1" x14ac:dyDescent="0.2">
      <c r="A49" s="104"/>
      <c r="B49" s="49" t="s">
        <v>49</v>
      </c>
      <c r="C49" s="34" t="s">
        <v>249</v>
      </c>
      <c r="D49" s="35" t="s">
        <v>83</v>
      </c>
      <c r="E49" s="37">
        <v>395</v>
      </c>
      <c r="F49" s="37">
        <v>125</v>
      </c>
      <c r="G49" s="66">
        <v>101</v>
      </c>
      <c r="H49" s="66">
        <f t="shared" si="1"/>
        <v>39895</v>
      </c>
      <c r="I49" s="66">
        <f t="shared" ref="I49:I54" si="6">G49</f>
        <v>101</v>
      </c>
      <c r="J49" s="66">
        <f t="shared" si="2"/>
        <v>12625</v>
      </c>
      <c r="K49" s="140">
        <f t="shared" si="4"/>
        <v>52520</v>
      </c>
    </row>
    <row r="50" spans="1:11" ht="24.95" customHeight="1" x14ac:dyDescent="0.2">
      <c r="A50" s="104"/>
      <c r="B50" s="49" t="s">
        <v>85</v>
      </c>
      <c r="C50" s="34" t="s">
        <v>82</v>
      </c>
      <c r="D50" s="35" t="s">
        <v>83</v>
      </c>
      <c r="E50" s="37">
        <v>475</v>
      </c>
      <c r="F50" s="37">
        <v>150</v>
      </c>
      <c r="G50" s="66">
        <v>153</v>
      </c>
      <c r="H50" s="66">
        <f t="shared" si="1"/>
        <v>72675</v>
      </c>
      <c r="I50" s="66">
        <f t="shared" si="6"/>
        <v>153</v>
      </c>
      <c r="J50" s="66">
        <f t="shared" si="2"/>
        <v>22950</v>
      </c>
      <c r="K50" s="140">
        <f t="shared" si="4"/>
        <v>95625</v>
      </c>
    </row>
    <row r="51" spans="1:11" ht="24.95" customHeight="1" x14ac:dyDescent="0.2">
      <c r="A51" s="104"/>
      <c r="B51" s="49" t="s">
        <v>42</v>
      </c>
      <c r="C51" s="34" t="s">
        <v>250</v>
      </c>
      <c r="D51" s="35" t="s">
        <v>83</v>
      </c>
      <c r="E51" s="37">
        <v>635</v>
      </c>
      <c r="F51" s="37">
        <v>200</v>
      </c>
      <c r="G51" s="66">
        <f>95</f>
        <v>95</v>
      </c>
      <c r="H51" s="66">
        <f t="shared" si="1"/>
        <v>60325</v>
      </c>
      <c r="I51" s="66">
        <f t="shared" si="6"/>
        <v>95</v>
      </c>
      <c r="J51" s="66">
        <f t="shared" si="2"/>
        <v>19000</v>
      </c>
      <c r="K51" s="140">
        <f t="shared" si="4"/>
        <v>79325</v>
      </c>
    </row>
    <row r="52" spans="1:11" ht="24.95" customHeight="1" x14ac:dyDescent="0.2">
      <c r="A52" s="104"/>
      <c r="B52" s="49" t="s">
        <v>251</v>
      </c>
      <c r="C52" s="34" t="s">
        <v>249</v>
      </c>
      <c r="D52" s="35" t="s">
        <v>83</v>
      </c>
      <c r="E52" s="37">
        <v>890</v>
      </c>
      <c r="F52" s="37">
        <v>250</v>
      </c>
      <c r="G52" s="66">
        <f>369+73</f>
        <v>442</v>
      </c>
      <c r="H52" s="66">
        <f t="shared" si="1"/>
        <v>393380</v>
      </c>
      <c r="I52" s="66">
        <f t="shared" si="6"/>
        <v>442</v>
      </c>
      <c r="J52" s="66">
        <f t="shared" si="2"/>
        <v>110500</v>
      </c>
      <c r="K52" s="140">
        <f t="shared" si="4"/>
        <v>503880</v>
      </c>
    </row>
    <row r="53" spans="1:11" ht="24.95" customHeight="1" x14ac:dyDescent="0.2">
      <c r="A53" s="104"/>
      <c r="B53" s="49" t="s">
        <v>92</v>
      </c>
      <c r="C53" s="34" t="s">
        <v>252</v>
      </c>
      <c r="D53" s="35" t="s">
        <v>83</v>
      </c>
      <c r="E53" s="37">
        <v>1220</v>
      </c>
      <c r="F53" s="37">
        <v>300</v>
      </c>
      <c r="G53" s="66">
        <v>121</v>
      </c>
      <c r="H53" s="66">
        <f t="shared" si="1"/>
        <v>147620</v>
      </c>
      <c r="I53" s="66">
        <f t="shared" si="6"/>
        <v>121</v>
      </c>
      <c r="J53" s="66">
        <f>I53*F53</f>
        <v>36300</v>
      </c>
      <c r="K53" s="140">
        <f t="shared" si="4"/>
        <v>183920</v>
      </c>
    </row>
    <row r="54" spans="1:11" ht="24.95" customHeight="1" x14ac:dyDescent="0.2">
      <c r="A54" s="104"/>
      <c r="B54" s="49" t="s">
        <v>63</v>
      </c>
      <c r="C54" s="34" t="s">
        <v>253</v>
      </c>
      <c r="D54" s="35" t="s">
        <v>83</v>
      </c>
      <c r="E54" s="37">
        <v>1690</v>
      </c>
      <c r="F54" s="37">
        <v>400</v>
      </c>
      <c r="G54" s="66">
        <f>124+153</f>
        <v>277</v>
      </c>
      <c r="H54" s="66">
        <f t="shared" si="1"/>
        <v>468130</v>
      </c>
      <c r="I54" s="66">
        <f t="shared" si="6"/>
        <v>277</v>
      </c>
      <c r="J54" s="66">
        <f t="shared" si="2"/>
        <v>110800</v>
      </c>
      <c r="K54" s="140">
        <f t="shared" si="4"/>
        <v>578930</v>
      </c>
    </row>
    <row r="55" spans="1:11" ht="24.95" customHeight="1" x14ac:dyDescent="0.2">
      <c r="A55" s="27"/>
      <c r="B55" s="105" t="s">
        <v>16</v>
      </c>
      <c r="C55" s="28"/>
      <c r="D55" s="27"/>
      <c r="E55" s="38"/>
      <c r="F55" s="38"/>
      <c r="G55" s="129"/>
      <c r="H55" s="142">
        <f>SUM(H45:H54)</f>
        <v>1436725</v>
      </c>
      <c r="I55" s="129"/>
      <c r="J55" s="142">
        <f>SUM(J45:J54)</f>
        <v>397075</v>
      </c>
      <c r="K55" s="142">
        <f>SUM(K45:K54)</f>
        <v>1833800</v>
      </c>
    </row>
    <row r="56" spans="1:11" ht="24.95" customHeight="1" x14ac:dyDescent="0.2">
      <c r="A56" s="24">
        <v>211200</v>
      </c>
      <c r="B56" s="48" t="s">
        <v>216</v>
      </c>
      <c r="C56" s="24"/>
      <c r="D56" s="24"/>
      <c r="E56" s="37"/>
      <c r="F56" s="37"/>
      <c r="G56" s="66"/>
      <c r="H56" s="66"/>
      <c r="I56" s="66"/>
      <c r="J56" s="66">
        <f t="shared" si="2"/>
        <v>0</v>
      </c>
      <c r="K56" s="140">
        <f t="shared" si="4"/>
        <v>0</v>
      </c>
    </row>
    <row r="57" spans="1:11" ht="45" x14ac:dyDescent="0.2">
      <c r="A57" s="23">
        <v>211213.13</v>
      </c>
      <c r="B57" s="43" t="s">
        <v>254</v>
      </c>
      <c r="C57" s="23"/>
      <c r="D57" s="23"/>
      <c r="E57" s="37"/>
      <c r="F57" s="37"/>
      <c r="G57" s="66"/>
      <c r="H57" s="66">
        <f t="shared" si="1"/>
        <v>0</v>
      </c>
      <c r="I57" s="66"/>
      <c r="J57" s="66">
        <f t="shared" si="2"/>
        <v>0</v>
      </c>
      <c r="K57" s="140">
        <f t="shared" si="4"/>
        <v>0</v>
      </c>
    </row>
    <row r="58" spans="1:11" s="8" customFormat="1" ht="105" x14ac:dyDescent="0.2">
      <c r="A58" s="4"/>
      <c r="B58" s="47" t="s">
        <v>268</v>
      </c>
      <c r="C58" s="4">
        <v>5</v>
      </c>
      <c r="D58" s="4" t="s">
        <v>31</v>
      </c>
      <c r="E58" s="41">
        <v>0</v>
      </c>
      <c r="F58" s="41">
        <v>5000</v>
      </c>
      <c r="G58" s="66"/>
      <c r="H58" s="66">
        <f>G58*E58</f>
        <v>0</v>
      </c>
      <c r="I58" s="66">
        <v>1</v>
      </c>
      <c r="J58" s="66">
        <f>I58*F58</f>
        <v>5000</v>
      </c>
      <c r="K58" s="140">
        <f t="shared" si="4"/>
        <v>5000</v>
      </c>
    </row>
    <row r="59" spans="1:11" s="8" customFormat="1" ht="180" x14ac:dyDescent="0.2">
      <c r="A59" s="4"/>
      <c r="B59" s="47" t="s">
        <v>275</v>
      </c>
      <c r="C59" s="4">
        <v>5</v>
      </c>
      <c r="D59" s="4" t="s">
        <v>31</v>
      </c>
      <c r="E59" s="41">
        <v>225000</v>
      </c>
      <c r="F59" s="41">
        <v>8000</v>
      </c>
      <c r="G59" s="66">
        <v>5</v>
      </c>
      <c r="H59" s="66">
        <f t="shared" si="1"/>
        <v>1125000</v>
      </c>
      <c r="I59" s="66">
        <v>5</v>
      </c>
      <c r="J59" s="66">
        <f t="shared" si="2"/>
        <v>40000</v>
      </c>
      <c r="K59" s="140">
        <f t="shared" si="4"/>
        <v>1165000</v>
      </c>
    </row>
    <row r="60" spans="1:11" ht="24.95" customHeight="1" x14ac:dyDescent="0.2">
      <c r="A60" s="27"/>
      <c r="B60" s="105" t="s">
        <v>16</v>
      </c>
      <c r="C60" s="28"/>
      <c r="D60" s="27"/>
      <c r="E60" s="38"/>
      <c r="F60" s="38"/>
      <c r="G60" s="129"/>
      <c r="H60" s="129">
        <f>SUM(H57:H59)</f>
        <v>1125000</v>
      </c>
      <c r="I60" s="129"/>
      <c r="J60" s="129">
        <f>SUM(J57:J59)</f>
        <v>45000</v>
      </c>
      <c r="K60" s="129">
        <f>SUM(K57:K59)</f>
        <v>1170000</v>
      </c>
    </row>
    <row r="61" spans="1:11" ht="24.95" customHeight="1" x14ac:dyDescent="0.2">
      <c r="A61" s="24">
        <v>211300</v>
      </c>
      <c r="B61" s="48" t="s">
        <v>217</v>
      </c>
      <c r="C61" s="24"/>
      <c r="D61" s="24"/>
      <c r="E61" s="37"/>
      <c r="F61" s="37"/>
      <c r="G61" s="66"/>
      <c r="H61" s="66">
        <f t="shared" si="1"/>
        <v>0</v>
      </c>
      <c r="I61" s="66"/>
      <c r="J61" s="66">
        <f t="shared" si="2"/>
        <v>0</v>
      </c>
      <c r="K61" s="140">
        <f t="shared" si="4"/>
        <v>0</v>
      </c>
    </row>
    <row r="62" spans="1:11" ht="24.95" customHeight="1" x14ac:dyDescent="0.2">
      <c r="A62" s="23">
        <v>211313</v>
      </c>
      <c r="B62" s="43" t="s">
        <v>255</v>
      </c>
      <c r="C62" s="26"/>
      <c r="D62" s="23"/>
      <c r="E62" s="37"/>
      <c r="F62" s="37"/>
      <c r="G62" s="66"/>
      <c r="H62" s="66">
        <f t="shared" si="1"/>
        <v>0</v>
      </c>
      <c r="I62" s="66"/>
      <c r="J62" s="66">
        <f t="shared" si="2"/>
        <v>0</v>
      </c>
      <c r="K62" s="140">
        <f t="shared" si="4"/>
        <v>0</v>
      </c>
    </row>
    <row r="63" spans="1:11" ht="60" x14ac:dyDescent="0.2">
      <c r="A63" s="23"/>
      <c r="B63" s="43" t="s">
        <v>256</v>
      </c>
      <c r="C63" s="26"/>
      <c r="D63" s="23"/>
      <c r="E63" s="37"/>
      <c r="F63" s="37"/>
      <c r="G63" s="66"/>
      <c r="H63" s="66">
        <f t="shared" si="1"/>
        <v>0</v>
      </c>
      <c r="I63" s="66"/>
      <c r="J63" s="66">
        <f t="shared" si="2"/>
        <v>0</v>
      </c>
      <c r="K63" s="140">
        <f t="shared" si="4"/>
        <v>0</v>
      </c>
    </row>
    <row r="64" spans="1:11" ht="75" x14ac:dyDescent="0.2">
      <c r="A64" s="23"/>
      <c r="B64" s="43" t="s">
        <v>257</v>
      </c>
      <c r="C64" s="5">
        <v>250</v>
      </c>
      <c r="D64" s="23" t="s">
        <v>31</v>
      </c>
      <c r="E64" s="37">
        <v>2000</v>
      </c>
      <c r="F64" s="37">
        <v>300</v>
      </c>
      <c r="G64" s="66"/>
      <c r="H64" s="66">
        <f t="shared" si="1"/>
        <v>0</v>
      </c>
      <c r="I64" s="66"/>
      <c r="J64" s="66">
        <f t="shared" si="2"/>
        <v>0</v>
      </c>
      <c r="K64" s="140">
        <f t="shared" si="4"/>
        <v>0</v>
      </c>
    </row>
    <row r="65" spans="1:11" ht="45" x14ac:dyDescent="0.2">
      <c r="A65" s="23"/>
      <c r="B65" s="43" t="s">
        <v>258</v>
      </c>
      <c r="C65" s="5">
        <v>60</v>
      </c>
      <c r="D65" s="23" t="s">
        <v>31</v>
      </c>
      <c r="E65" s="37">
        <v>1350</v>
      </c>
      <c r="F65" s="37">
        <v>300</v>
      </c>
      <c r="G65" s="66"/>
      <c r="H65" s="66">
        <f t="shared" si="1"/>
        <v>0</v>
      </c>
      <c r="I65" s="66"/>
      <c r="J65" s="66">
        <f t="shared" si="2"/>
        <v>0</v>
      </c>
      <c r="K65" s="140">
        <f t="shared" si="4"/>
        <v>0</v>
      </c>
    </row>
    <row r="66" spans="1:11" s="8" customFormat="1" ht="45" x14ac:dyDescent="0.2">
      <c r="A66" s="4"/>
      <c r="B66" s="47" t="s">
        <v>259</v>
      </c>
      <c r="C66" s="5">
        <v>44</v>
      </c>
      <c r="D66" s="4" t="s">
        <v>31</v>
      </c>
      <c r="E66" s="41">
        <v>500</v>
      </c>
      <c r="F66" s="41">
        <v>200</v>
      </c>
      <c r="G66" s="66">
        <v>44</v>
      </c>
      <c r="H66" s="66">
        <f t="shared" si="1"/>
        <v>22000</v>
      </c>
      <c r="I66" s="66">
        <v>44</v>
      </c>
      <c r="J66" s="66">
        <f t="shared" si="2"/>
        <v>8800</v>
      </c>
      <c r="K66" s="140">
        <f t="shared" si="4"/>
        <v>30800</v>
      </c>
    </row>
    <row r="67" spans="1:11" ht="24.95" customHeight="1" x14ac:dyDescent="0.2">
      <c r="A67" s="27"/>
      <c r="B67" s="105" t="s">
        <v>16</v>
      </c>
      <c r="C67" s="28"/>
      <c r="D67" s="27"/>
      <c r="E67" s="38"/>
      <c r="F67" s="38"/>
      <c r="G67" s="129"/>
      <c r="H67" s="129">
        <f>SUM(H63:H66)</f>
        <v>22000</v>
      </c>
      <c r="I67" s="129"/>
      <c r="J67" s="129">
        <f>SUM(J63:J66)</f>
        <v>8800</v>
      </c>
      <c r="K67" s="129">
        <f>SUM(K61:K66)</f>
        <v>30800</v>
      </c>
    </row>
    <row r="68" spans="1:11" ht="24.95" customHeight="1" x14ac:dyDescent="0.2">
      <c r="A68" s="24">
        <v>212000</v>
      </c>
      <c r="B68" s="48" t="s">
        <v>218</v>
      </c>
      <c r="C68" s="24"/>
      <c r="D68" s="24"/>
      <c r="E68" s="37"/>
      <c r="F68" s="37"/>
      <c r="G68" s="141"/>
      <c r="H68" s="66"/>
      <c r="I68" s="141"/>
      <c r="J68" s="66"/>
      <c r="K68" s="140"/>
    </row>
    <row r="69" spans="1:11" ht="15.75" x14ac:dyDescent="0.2">
      <c r="A69" s="23">
        <v>212116</v>
      </c>
      <c r="B69" s="43" t="s">
        <v>260</v>
      </c>
      <c r="C69" s="26"/>
      <c r="D69" s="23"/>
      <c r="E69" s="37"/>
      <c r="F69" s="37"/>
      <c r="G69" s="66"/>
      <c r="H69" s="66">
        <f t="shared" si="1"/>
        <v>0</v>
      </c>
      <c r="I69" s="66"/>
      <c r="J69" s="66">
        <f t="shared" si="2"/>
        <v>0</v>
      </c>
      <c r="K69" s="140">
        <f>H69+J69</f>
        <v>0</v>
      </c>
    </row>
    <row r="70" spans="1:11" ht="60" x14ac:dyDescent="0.2">
      <c r="A70" s="23"/>
      <c r="B70" s="43" t="s">
        <v>261</v>
      </c>
      <c r="C70" s="26"/>
      <c r="D70" s="23"/>
      <c r="E70" s="37"/>
      <c r="F70" s="37"/>
      <c r="G70" s="66"/>
      <c r="H70" s="66">
        <f t="shared" si="1"/>
        <v>0</v>
      </c>
      <c r="I70" s="66"/>
      <c r="J70" s="66">
        <f t="shared" si="2"/>
        <v>0</v>
      </c>
      <c r="K70" s="140">
        <f t="shared" si="4"/>
        <v>0</v>
      </c>
    </row>
    <row r="71" spans="1:11" ht="24.95" customHeight="1" x14ac:dyDescent="0.2">
      <c r="A71" s="23" t="s">
        <v>12</v>
      </c>
      <c r="B71" s="43" t="s">
        <v>262</v>
      </c>
      <c r="C71" s="26">
        <v>6</v>
      </c>
      <c r="D71" s="23" t="s">
        <v>31</v>
      </c>
      <c r="E71" s="37">
        <v>4500</v>
      </c>
      <c r="F71" s="37">
        <v>500</v>
      </c>
      <c r="G71" s="66"/>
      <c r="H71" s="66">
        <f t="shared" ref="H71:H76" si="7">G71*E71</f>
        <v>0</v>
      </c>
      <c r="I71" s="66"/>
      <c r="J71" s="66">
        <f t="shared" si="2"/>
        <v>0</v>
      </c>
      <c r="K71" s="140">
        <f t="shared" si="4"/>
        <v>0</v>
      </c>
    </row>
    <row r="72" spans="1:11" ht="24.95" customHeight="1" x14ac:dyDescent="0.2">
      <c r="A72" s="23">
        <v>212416</v>
      </c>
      <c r="B72" s="43" t="s">
        <v>263</v>
      </c>
      <c r="C72" s="26"/>
      <c r="D72" s="23"/>
      <c r="E72" s="37"/>
      <c r="F72" s="37"/>
      <c r="G72" s="66"/>
      <c r="H72" s="66">
        <f t="shared" si="7"/>
        <v>0</v>
      </c>
      <c r="I72" s="66"/>
      <c r="J72" s="66">
        <f t="shared" ref="J72:J76" si="8">I72*F72</f>
        <v>0</v>
      </c>
      <c r="K72" s="140">
        <f t="shared" si="4"/>
        <v>0</v>
      </c>
    </row>
    <row r="73" spans="1:11" ht="60" x14ac:dyDescent="0.2">
      <c r="A73" s="23"/>
      <c r="B73" s="43" t="s">
        <v>264</v>
      </c>
      <c r="C73" s="26"/>
      <c r="D73" s="23"/>
      <c r="E73" s="37"/>
      <c r="F73" s="37"/>
      <c r="G73" s="66"/>
      <c r="H73" s="66">
        <f t="shared" si="7"/>
        <v>0</v>
      </c>
      <c r="I73" s="66"/>
      <c r="J73" s="66">
        <f t="shared" si="8"/>
        <v>0</v>
      </c>
      <c r="K73" s="140">
        <f t="shared" si="4"/>
        <v>0</v>
      </c>
    </row>
    <row r="74" spans="1:11" ht="24.95" customHeight="1" x14ac:dyDescent="0.2">
      <c r="A74" s="23" t="s">
        <v>9</v>
      </c>
      <c r="B74" s="43" t="s">
        <v>265</v>
      </c>
      <c r="C74" s="26">
        <v>6</v>
      </c>
      <c r="D74" s="23" t="s">
        <v>31</v>
      </c>
      <c r="E74" s="37">
        <v>12500</v>
      </c>
      <c r="F74" s="37">
        <v>500</v>
      </c>
      <c r="G74" s="66">
        <v>0</v>
      </c>
      <c r="H74" s="66">
        <f>G74*E74</f>
        <v>0</v>
      </c>
      <c r="I74" s="66">
        <v>0</v>
      </c>
      <c r="J74" s="66">
        <f t="shared" si="8"/>
        <v>0</v>
      </c>
      <c r="K74" s="140">
        <f t="shared" si="4"/>
        <v>0</v>
      </c>
    </row>
    <row r="75" spans="1:11" ht="24.75" customHeight="1" x14ac:dyDescent="0.2">
      <c r="A75" s="23"/>
      <c r="B75" s="44" t="s">
        <v>192</v>
      </c>
      <c r="C75" s="26"/>
      <c r="D75" s="23"/>
      <c r="E75" s="37"/>
      <c r="F75" s="37"/>
      <c r="G75" s="66"/>
      <c r="H75" s="66">
        <f t="shared" si="7"/>
        <v>0</v>
      </c>
      <c r="I75" s="66"/>
      <c r="J75" s="66">
        <f t="shared" si="8"/>
        <v>0</v>
      </c>
      <c r="K75" s="140">
        <f t="shared" si="4"/>
        <v>0</v>
      </c>
    </row>
    <row r="76" spans="1:11" ht="75" x14ac:dyDescent="0.2">
      <c r="A76" s="23"/>
      <c r="B76" s="43" t="s">
        <v>266</v>
      </c>
      <c r="C76" s="5">
        <v>1</v>
      </c>
      <c r="D76" s="4" t="s">
        <v>11</v>
      </c>
      <c r="E76" s="37">
        <v>25000</v>
      </c>
      <c r="F76" s="37">
        <v>5000</v>
      </c>
      <c r="G76" s="66">
        <v>1</v>
      </c>
      <c r="H76" s="66">
        <f t="shared" si="7"/>
        <v>25000</v>
      </c>
      <c r="I76" s="66">
        <v>1</v>
      </c>
      <c r="J76" s="66">
        <f t="shared" si="8"/>
        <v>5000</v>
      </c>
      <c r="K76" s="140">
        <f t="shared" si="4"/>
        <v>30000</v>
      </c>
    </row>
    <row r="77" spans="1:11" ht="24.95" customHeight="1" x14ac:dyDescent="0.2">
      <c r="A77" s="27"/>
      <c r="B77" s="105" t="s">
        <v>16</v>
      </c>
      <c r="C77" s="28"/>
      <c r="D77" s="27"/>
      <c r="E77" s="38"/>
      <c r="F77" s="38"/>
      <c r="G77" s="129"/>
      <c r="H77" s="129">
        <f>SUM(H71:H76)</f>
        <v>25000</v>
      </c>
      <c r="I77" s="129"/>
      <c r="J77" s="129">
        <f>SUM(J71:J76)</f>
        <v>5000</v>
      </c>
      <c r="K77" s="129">
        <f>SUM(K71:K76)</f>
        <v>30000</v>
      </c>
    </row>
    <row r="78" spans="1:11" ht="30" customHeight="1" x14ac:dyDescent="0.2">
      <c r="A78" s="167" t="s">
        <v>267</v>
      </c>
      <c r="B78" s="168"/>
      <c r="C78" s="29"/>
      <c r="D78" s="29"/>
      <c r="E78" s="37"/>
      <c r="F78" s="37"/>
      <c r="G78" s="66"/>
      <c r="H78" s="140">
        <f>H77+H67+H60+H55+H44+H40+H36+H15+H11</f>
        <v>3080725</v>
      </c>
      <c r="I78" s="66"/>
      <c r="J78" s="140">
        <f>J77+J67+J60+J55+J44+J40+J36+J15+J11</f>
        <v>545875</v>
      </c>
      <c r="K78" s="140">
        <f>K77+K67+K60+K55+K44+K40+K36+K15+K11</f>
        <v>3626600</v>
      </c>
    </row>
  </sheetData>
  <mergeCells count="12">
    <mergeCell ref="A78:B78"/>
    <mergeCell ref="E2:F2"/>
    <mergeCell ref="G2:J2"/>
    <mergeCell ref="K2:K4"/>
    <mergeCell ref="A2:A4"/>
    <mergeCell ref="B2:B4"/>
    <mergeCell ref="C2:C4"/>
    <mergeCell ref="D2:D4"/>
    <mergeCell ref="E3:E4"/>
    <mergeCell ref="F3:F4"/>
    <mergeCell ref="G3:H3"/>
    <mergeCell ref="I3:J3"/>
  </mergeCells>
  <printOptions horizontalCentered="1"/>
  <pageMargins left="0.2" right="0.2" top="0.75" bottom="0.75" header="0.3" footer="0.3"/>
  <pageSetup paperSize="9" orientation="landscape" r:id="rId1"/>
  <headerFooter>
    <oddHeader>&amp;L&amp;"Arial,Bold" 2111 IMTIAZ SUPER MARKET THE PLACE (DHA)&amp;R&amp;"-,Bold"Running Bill FIRE FIGHTING</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 Summary</vt:lpstr>
      <vt:lpstr>HVAC-Summary</vt:lpstr>
      <vt:lpstr>HVAC-BOQ</vt:lpstr>
      <vt:lpstr>FSS - Summary</vt:lpstr>
      <vt:lpstr>FSS-BOQ</vt:lpstr>
      <vt:lpstr>'FSS-BOQ'!Print_Area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2021-09-17T10:46:55Z</cp:lastPrinted>
  <dcterms:created xsi:type="dcterms:W3CDTF">2021-06-10T06:39:20Z</dcterms:created>
  <dcterms:modified xsi:type="dcterms:W3CDTF">2021-09-27T11:21:17Z</dcterms:modified>
</cp:coreProperties>
</file>