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Print_Area" localSheetId="0">Sheet1!$B$3:$H$30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N13" i="1" l="1"/>
  <c r="N12" i="1"/>
  <c r="M13" i="1"/>
  <c r="M12" i="1"/>
  <c r="M29" i="1" l="1"/>
  <c r="N29" i="1" s="1"/>
  <c r="M28" i="1"/>
  <c r="N28" i="1" s="1"/>
  <c r="M27" i="1"/>
  <c r="N27" i="1" s="1"/>
  <c r="M26" i="1"/>
  <c r="N26" i="1" s="1"/>
  <c r="M24" i="1"/>
  <c r="N24" i="1" s="1"/>
  <c r="M23" i="1"/>
  <c r="N23" i="1" s="1"/>
  <c r="M22" i="1"/>
  <c r="N22" i="1" s="1"/>
  <c r="M21" i="1"/>
  <c r="N21" i="1" s="1"/>
  <c r="M19" i="1"/>
  <c r="N19" i="1" s="1"/>
  <c r="M18" i="1"/>
  <c r="N18" i="1" s="1"/>
  <c r="M17" i="1"/>
  <c r="N17" i="1" s="1"/>
  <c r="M16" i="1"/>
  <c r="N16" i="1" s="1"/>
  <c r="M15" i="1"/>
  <c r="N15" i="1" s="1"/>
  <c r="N14" i="1"/>
  <c r="M14" i="1"/>
  <c r="J29" i="1" l="1"/>
  <c r="J28" i="1"/>
  <c r="J27" i="1"/>
  <c r="J26" i="1"/>
  <c r="J24" i="1"/>
  <c r="K24" i="1" s="1"/>
  <c r="J23" i="1"/>
  <c r="K23" i="1" s="1"/>
  <c r="J22" i="1"/>
  <c r="J21" i="1"/>
  <c r="J19" i="1"/>
  <c r="J18" i="1"/>
  <c r="J17" i="1"/>
  <c r="J16" i="1"/>
  <c r="J15" i="1"/>
  <c r="J14" i="1"/>
  <c r="J13" i="1"/>
  <c r="J12" i="1"/>
  <c r="K29" i="1"/>
  <c r="K28" i="1"/>
  <c r="K27" i="1"/>
  <c r="K26" i="1"/>
  <c r="K22" i="1"/>
  <c r="K21" i="1"/>
  <c r="K19" i="1"/>
  <c r="K18" i="1"/>
  <c r="K17" i="1"/>
  <c r="K16" i="1"/>
  <c r="K15" i="1"/>
  <c r="K14" i="1"/>
  <c r="K13" i="1"/>
  <c r="K12" i="1"/>
  <c r="J25" i="1"/>
  <c r="J20" i="1"/>
  <c r="F24" i="1" l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12" i="1"/>
  <c r="F29" i="1"/>
  <c r="F28" i="1"/>
  <c r="F27" i="1"/>
  <c r="F26" i="1"/>
  <c r="F23" i="1"/>
  <c r="F22" i="1"/>
  <c r="F21" i="1"/>
  <c r="F19" i="1"/>
  <c r="F18" i="1"/>
  <c r="F17" i="1"/>
  <c r="F16" i="1"/>
  <c r="F15" i="1"/>
  <c r="F14" i="1"/>
  <c r="F13" i="1"/>
  <c r="F12" i="1"/>
  <c r="H30" i="1" l="1"/>
  <c r="F30" i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H33" i="1" l="1"/>
  <c r="H32" i="1"/>
  <c r="Q29" i="1"/>
  <c r="Q28" i="1"/>
  <c r="Q27" i="1"/>
  <c r="Q26" i="1"/>
  <c r="Q30" i="1" l="1"/>
  <c r="Q31" i="1" s="1"/>
  <c r="Q32" i="1" s="1"/>
</calcChain>
</file>

<file path=xl/sharedStrings.xml><?xml version="1.0" encoding="utf-8"?>
<sst xmlns="http://schemas.openxmlformats.org/spreadsheetml/2006/main" count="59" uniqueCount="31">
  <si>
    <t>Qty</t>
  </si>
  <si>
    <t>Description</t>
  </si>
  <si>
    <t>Size</t>
  </si>
  <si>
    <t>Gate Valve</t>
  </si>
  <si>
    <t>6"</t>
  </si>
  <si>
    <t>CFRV</t>
  </si>
  <si>
    <t>Check Valve</t>
  </si>
  <si>
    <t>Strainer</t>
  </si>
  <si>
    <t>Flexbile connector</t>
  </si>
  <si>
    <t>Globe Valve</t>
  </si>
  <si>
    <t>1"</t>
  </si>
  <si>
    <t>Motorized Valve</t>
  </si>
  <si>
    <t>4"</t>
  </si>
  <si>
    <t>2"</t>
  </si>
  <si>
    <t>M.S Pipe SCH 40</t>
  </si>
  <si>
    <t>8"</t>
  </si>
  <si>
    <t>10"</t>
  </si>
  <si>
    <t>Pressure Gauge</t>
  </si>
  <si>
    <t>Gauge Cock</t>
  </si>
  <si>
    <t>Thermometer well</t>
  </si>
  <si>
    <t>Flow Switch</t>
  </si>
  <si>
    <t>Insertion type pipe mounted thermometers</t>
  </si>
  <si>
    <t>Strainer with blow off</t>
  </si>
  <si>
    <t>3/4"</t>
  </si>
  <si>
    <t>-</t>
  </si>
  <si>
    <t>Automatic air vent</t>
  </si>
  <si>
    <t>Amount</t>
  </si>
  <si>
    <t>Saeed Sons amount</t>
  </si>
  <si>
    <t>PES BOQ Amount</t>
  </si>
  <si>
    <t>actual BOQ rates after less 10%</t>
  </si>
  <si>
    <t>actual saeed sons rate afer less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</si>
</sst>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/>
    <xf numFmtId="43" fontId="0" fillId="0" borderId="0" xfId="0" applyNumberFormat="1"/>
    <xf numFmtId="0" fontId="1" fillId="0" borderId="0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3" fontId="4" fillId="0" borderId="0" xfId="0" applyNumberFormat="1" applyFont="1"/>
    <xf numFmtId="164" fontId="5" fillId="0" borderId="1" xfId="1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 applyProtection="1">
      <alignment vertical="center"/>
      <protection locked="0"/>
    </xf>
    <xf numFmtId="3" fontId="5" fillId="0" borderId="1" xfId="0" applyNumberFormat="1" applyFont="1" applyBorder="1" applyAlignment="1" applyProtection="1">
      <alignment vertical="center"/>
      <protection locked="0"/>
    </xf>
    <xf numFmtId="0" fontId="0" fillId="2" borderId="1" xfId="0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164" fontId="5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tabSelected="1" zoomScaleNormal="100" workbookViewId="0">
      <pane ySplit="4" topLeftCell="A12" activePane="bottomLeft" state="frozen"/>
      <selection pane="bottomLeft" activeCell="B29" sqref="B29"/>
    </sheetView>
  </sheetViews>
  <sheetFormatPr defaultRowHeight="14.4" x14ac:dyDescent="0.3"/>
  <cols>
    <col min="1" max="1" width="3.109375" customWidth="1"/>
    <col min="3" max="3" width="32.5546875" customWidth="1"/>
    <col min="5" max="5" width="12.109375" style="3" customWidth="1"/>
    <col min="6" max="6" width="11.6640625" customWidth="1"/>
    <col min="7" max="7" width="13.88671875" style="3" customWidth="1"/>
    <col min="8" max="8" width="11.77734375" style="3" customWidth="1"/>
    <col min="9" max="9" width="11.77734375" style="3" hidden="1" customWidth="1"/>
    <col min="10" max="10" width="9.109375" style="3" hidden="1" customWidth="1"/>
    <col min="11" max="11" width="11.5546875" style="3" hidden="1" customWidth="1"/>
    <col min="12" max="16" width="9.109375" style="3" customWidth="1"/>
    <col min="17" max="17" width="14.21875" style="3" customWidth="1"/>
    <col min="18" max="18" width="9.109375" customWidth="1"/>
  </cols>
  <sheetData>
    <row r="1" spans="2:20" ht="7.8" customHeight="1" x14ac:dyDescent="0.3"/>
    <row r="3" spans="2:20" ht="18" x14ac:dyDescent="0.3">
      <c r="B3" s="2" t="s">
        <v>0</v>
      </c>
      <c r="C3" s="2" t="s">
        <v>1</v>
      </c>
      <c r="D3" s="2" t="s">
        <v>2</v>
      </c>
      <c r="E3" s="22" t="s">
        <v>28</v>
      </c>
      <c r="F3" s="23"/>
      <c r="G3" s="21" t="s">
        <v>27</v>
      </c>
      <c r="H3" s="21"/>
      <c r="I3" s="8"/>
      <c r="J3" s="8"/>
      <c r="K3" s="8"/>
      <c r="L3" s="8"/>
      <c r="M3" s="8"/>
      <c r="N3" s="8"/>
      <c r="O3" s="8"/>
      <c r="P3" s="8"/>
    </row>
    <row r="4" spans="2:20" ht="77.400000000000006" customHeight="1" x14ac:dyDescent="0.3">
      <c r="B4" s="2"/>
      <c r="C4" s="2"/>
      <c r="D4" s="2"/>
      <c r="E4" s="12" t="s">
        <v>29</v>
      </c>
      <c r="F4" s="11" t="s">
        <v>26</v>
      </c>
      <c r="G4" s="20" t="s">
        <v>30</v>
      </c>
      <c r="H4" s="5" t="s">
        <v>26</v>
      </c>
      <c r="I4" s="9"/>
      <c r="J4" s="9"/>
      <c r="K4" s="9"/>
      <c r="L4" s="9"/>
      <c r="M4" s="9"/>
      <c r="N4" s="9"/>
      <c r="O4" s="9"/>
      <c r="P4" s="9"/>
    </row>
    <row r="5" spans="2:20" x14ac:dyDescent="0.3">
      <c r="B5" s="1">
        <v>4</v>
      </c>
      <c r="C5" s="1" t="s">
        <v>21</v>
      </c>
      <c r="D5" s="1" t="s">
        <v>24</v>
      </c>
      <c r="E5" s="4"/>
      <c r="F5" s="1"/>
      <c r="G5" s="6"/>
      <c r="H5" s="6"/>
      <c r="I5" s="10"/>
      <c r="J5" s="10"/>
      <c r="K5" s="10"/>
      <c r="L5" s="10"/>
      <c r="M5" s="10"/>
      <c r="N5" s="10"/>
      <c r="O5" s="10"/>
      <c r="P5" s="10"/>
      <c r="R5">
        <v>4900</v>
      </c>
      <c r="S5">
        <f>R5*17%</f>
        <v>833.00000000000011</v>
      </c>
      <c r="T5">
        <f>S5+R5</f>
        <v>5733</v>
      </c>
    </row>
    <row r="6" spans="2:20" x14ac:dyDescent="0.3">
      <c r="B6" s="1">
        <v>4</v>
      </c>
      <c r="C6" s="1" t="s">
        <v>17</v>
      </c>
      <c r="D6" s="1" t="s">
        <v>24</v>
      </c>
      <c r="E6" s="4"/>
      <c r="F6" s="1"/>
      <c r="G6" s="6"/>
      <c r="H6" s="6"/>
      <c r="I6" s="10"/>
      <c r="J6" s="10"/>
      <c r="K6" s="10"/>
      <c r="L6" s="10"/>
      <c r="M6" s="10"/>
      <c r="N6" s="10"/>
      <c r="O6" s="10"/>
      <c r="P6" s="10"/>
      <c r="R6">
        <v>2600</v>
      </c>
      <c r="S6">
        <f t="shared" ref="S6:S29" si="0">R6*17%</f>
        <v>442.00000000000006</v>
      </c>
      <c r="T6">
        <f t="shared" ref="T6:T29" si="1">S6+R6</f>
        <v>3042</v>
      </c>
    </row>
    <row r="7" spans="2:20" x14ac:dyDescent="0.3">
      <c r="B7" s="1">
        <v>4</v>
      </c>
      <c r="C7" s="1" t="s">
        <v>18</v>
      </c>
      <c r="D7" s="1" t="s">
        <v>24</v>
      </c>
      <c r="E7" s="4"/>
      <c r="F7" s="1"/>
      <c r="G7" s="6"/>
      <c r="H7" s="6"/>
      <c r="I7" s="10"/>
      <c r="J7" s="10"/>
      <c r="K7" s="10"/>
      <c r="L7" s="10"/>
      <c r="M7" s="10"/>
      <c r="N7" s="10"/>
      <c r="O7" s="10"/>
      <c r="P7" s="10"/>
      <c r="R7">
        <v>500</v>
      </c>
      <c r="S7">
        <f t="shared" si="0"/>
        <v>85</v>
      </c>
      <c r="T7">
        <f t="shared" si="1"/>
        <v>585</v>
      </c>
    </row>
    <row r="8" spans="2:20" x14ac:dyDescent="0.3">
      <c r="B8" s="1">
        <v>4</v>
      </c>
      <c r="C8" s="1" t="s">
        <v>19</v>
      </c>
      <c r="D8" s="1" t="s">
        <v>24</v>
      </c>
      <c r="E8" s="4"/>
      <c r="F8" s="1"/>
      <c r="G8" s="6"/>
      <c r="H8" s="6"/>
      <c r="I8" s="10"/>
      <c r="J8" s="10"/>
      <c r="K8" s="10"/>
      <c r="L8" s="10"/>
      <c r="M8" s="10"/>
      <c r="N8" s="10"/>
      <c r="O8" s="10"/>
      <c r="P8" s="10"/>
      <c r="R8">
        <v>550</v>
      </c>
      <c r="S8">
        <f t="shared" si="0"/>
        <v>93.5</v>
      </c>
      <c r="T8">
        <f t="shared" si="1"/>
        <v>643.5</v>
      </c>
    </row>
    <row r="9" spans="2:20" x14ac:dyDescent="0.3">
      <c r="B9" s="1">
        <v>2</v>
      </c>
      <c r="C9" s="1" t="s">
        <v>20</v>
      </c>
      <c r="D9" s="1" t="s">
        <v>24</v>
      </c>
      <c r="E9" s="4"/>
      <c r="F9" s="1"/>
      <c r="G9" s="6"/>
      <c r="H9" s="6"/>
      <c r="I9" s="10"/>
      <c r="J9" s="10"/>
      <c r="K9" s="10"/>
      <c r="L9" s="10"/>
      <c r="M9" s="10"/>
      <c r="N9" s="10"/>
      <c r="O9" s="10"/>
      <c r="P9" s="10"/>
      <c r="R9">
        <v>2800</v>
      </c>
      <c r="S9">
        <f t="shared" si="0"/>
        <v>476.00000000000006</v>
      </c>
      <c r="T9">
        <f t="shared" si="1"/>
        <v>3276</v>
      </c>
    </row>
    <row r="10" spans="2:20" x14ac:dyDescent="0.3">
      <c r="B10" s="1">
        <v>6</v>
      </c>
      <c r="C10" s="1" t="s">
        <v>17</v>
      </c>
      <c r="D10" s="1" t="s">
        <v>24</v>
      </c>
      <c r="E10" s="4"/>
      <c r="F10" s="1"/>
      <c r="G10" s="6"/>
      <c r="H10" s="6"/>
      <c r="I10" s="10"/>
      <c r="J10" s="10"/>
      <c r="K10" s="10"/>
      <c r="L10" s="10"/>
      <c r="M10" s="10"/>
      <c r="N10" s="10"/>
      <c r="O10" s="10"/>
      <c r="P10" s="10"/>
      <c r="R10">
        <v>2600</v>
      </c>
      <c r="S10">
        <f t="shared" si="0"/>
        <v>442.00000000000006</v>
      </c>
      <c r="T10">
        <f t="shared" si="1"/>
        <v>3042</v>
      </c>
    </row>
    <row r="11" spans="2:20" x14ac:dyDescent="0.3">
      <c r="B11" s="1">
        <v>6</v>
      </c>
      <c r="C11" s="1" t="s">
        <v>18</v>
      </c>
      <c r="D11" s="1" t="s">
        <v>24</v>
      </c>
      <c r="E11" s="4"/>
      <c r="F11" s="1"/>
      <c r="G11" s="6"/>
      <c r="H11" s="6"/>
      <c r="I11" s="10"/>
      <c r="J11" s="10"/>
      <c r="K11" s="10"/>
      <c r="L11" s="10"/>
      <c r="M11" s="10"/>
      <c r="N11" s="10"/>
      <c r="O11" s="10"/>
      <c r="P11" s="10"/>
      <c r="R11">
        <v>500</v>
      </c>
      <c r="S11">
        <f t="shared" si="0"/>
        <v>85</v>
      </c>
      <c r="T11">
        <f t="shared" si="1"/>
        <v>585</v>
      </c>
    </row>
    <row r="12" spans="2:20" ht="15.6" x14ac:dyDescent="0.3">
      <c r="B12" s="1">
        <v>10</v>
      </c>
      <c r="C12" s="19" t="s">
        <v>3</v>
      </c>
      <c r="D12" s="19" t="s">
        <v>4</v>
      </c>
      <c r="E12" s="17">
        <v>38250</v>
      </c>
      <c r="F12" s="18">
        <f t="shared" ref="F12:F24" si="2">E12*B12</f>
        <v>382500</v>
      </c>
      <c r="G12" s="14">
        <v>33465</v>
      </c>
      <c r="H12" s="24">
        <f>G12*B12</f>
        <v>334650</v>
      </c>
      <c r="I12" s="10">
        <v>42500</v>
      </c>
      <c r="J12" s="10">
        <f t="shared" ref="J12:J19" si="3">I12*10%</f>
        <v>4250</v>
      </c>
      <c r="K12" s="10">
        <f t="shared" ref="K12:K19" si="4">I12-J12</f>
        <v>38250</v>
      </c>
      <c r="L12" s="14">
        <v>34500</v>
      </c>
      <c r="M12" s="10">
        <f t="shared" ref="M12:M19" si="5">L12*3%</f>
        <v>1035</v>
      </c>
      <c r="N12" s="10">
        <f t="shared" ref="N12:N19" si="6">L12-M12</f>
        <v>33465</v>
      </c>
      <c r="O12" s="10"/>
      <c r="P12" s="10"/>
      <c r="R12">
        <v>39600</v>
      </c>
      <c r="S12">
        <f t="shared" si="0"/>
        <v>6732.0000000000009</v>
      </c>
      <c r="T12">
        <f t="shared" si="1"/>
        <v>46332</v>
      </c>
    </row>
    <row r="13" spans="2:20" ht="15.6" x14ac:dyDescent="0.3">
      <c r="B13" s="1">
        <v>5</v>
      </c>
      <c r="C13" s="19" t="s">
        <v>5</v>
      </c>
      <c r="D13" s="19" t="s">
        <v>4</v>
      </c>
      <c r="E13" s="17">
        <v>79110</v>
      </c>
      <c r="F13" s="18">
        <f t="shared" si="2"/>
        <v>395550</v>
      </c>
      <c r="G13" s="14">
        <v>74205</v>
      </c>
      <c r="H13" s="14">
        <f t="shared" ref="H13:H29" si="7">G13*B13</f>
        <v>371025</v>
      </c>
      <c r="I13" s="10">
        <v>87900</v>
      </c>
      <c r="J13" s="10">
        <f t="shared" si="3"/>
        <v>8790</v>
      </c>
      <c r="K13" s="10">
        <f t="shared" si="4"/>
        <v>79110</v>
      </c>
      <c r="L13" s="14">
        <v>76500</v>
      </c>
      <c r="M13" s="10">
        <f t="shared" si="5"/>
        <v>2295</v>
      </c>
      <c r="N13" s="10">
        <f t="shared" si="6"/>
        <v>74205</v>
      </c>
      <c r="O13" s="10"/>
      <c r="P13" s="10"/>
      <c r="R13">
        <v>85950</v>
      </c>
      <c r="S13">
        <f t="shared" si="0"/>
        <v>14611.500000000002</v>
      </c>
      <c r="T13">
        <f t="shared" si="1"/>
        <v>100561.5</v>
      </c>
    </row>
    <row r="14" spans="2:20" ht="15.6" x14ac:dyDescent="0.3">
      <c r="B14" s="1">
        <v>3</v>
      </c>
      <c r="C14" s="19" t="s">
        <v>6</v>
      </c>
      <c r="D14" s="19" t="s">
        <v>4</v>
      </c>
      <c r="E14" s="17">
        <v>45900</v>
      </c>
      <c r="F14" s="18">
        <f t="shared" si="2"/>
        <v>137700</v>
      </c>
      <c r="G14" s="14">
        <v>42195</v>
      </c>
      <c r="H14" s="24">
        <f t="shared" si="7"/>
        <v>126585</v>
      </c>
      <c r="I14" s="10">
        <v>51000</v>
      </c>
      <c r="J14" s="10">
        <f t="shared" si="3"/>
        <v>5100</v>
      </c>
      <c r="K14" s="10">
        <f t="shared" si="4"/>
        <v>45900</v>
      </c>
      <c r="L14" s="10">
        <v>43500</v>
      </c>
      <c r="M14" s="10">
        <f t="shared" si="5"/>
        <v>1305</v>
      </c>
      <c r="N14" s="10">
        <f t="shared" si="6"/>
        <v>42195</v>
      </c>
      <c r="O14" s="10"/>
      <c r="P14" s="10"/>
      <c r="R14">
        <v>41085</v>
      </c>
      <c r="S14">
        <f t="shared" si="0"/>
        <v>6984.4500000000007</v>
      </c>
      <c r="T14">
        <f t="shared" si="1"/>
        <v>48069.45</v>
      </c>
    </row>
    <row r="15" spans="2:20" ht="15.6" x14ac:dyDescent="0.3">
      <c r="B15" s="1">
        <v>3</v>
      </c>
      <c r="C15" s="19" t="s">
        <v>7</v>
      </c>
      <c r="D15" s="19" t="s">
        <v>4</v>
      </c>
      <c r="E15" s="17">
        <v>44910</v>
      </c>
      <c r="F15" s="18">
        <f t="shared" si="2"/>
        <v>134730</v>
      </c>
      <c r="G15" s="14">
        <v>41467.5</v>
      </c>
      <c r="H15" s="24">
        <f t="shared" si="7"/>
        <v>124402.5</v>
      </c>
      <c r="I15" s="10">
        <v>49900</v>
      </c>
      <c r="J15" s="10">
        <f t="shared" si="3"/>
        <v>4990</v>
      </c>
      <c r="K15" s="10">
        <f t="shared" si="4"/>
        <v>44910</v>
      </c>
      <c r="L15" s="10">
        <v>42750</v>
      </c>
      <c r="M15" s="10">
        <f t="shared" si="5"/>
        <v>1282.5</v>
      </c>
      <c r="N15" s="10">
        <f t="shared" si="6"/>
        <v>41467.5</v>
      </c>
      <c r="O15" s="10"/>
      <c r="P15" s="10"/>
      <c r="R15">
        <v>35640</v>
      </c>
      <c r="S15">
        <f t="shared" si="0"/>
        <v>6058.8</v>
      </c>
      <c r="T15">
        <f t="shared" si="1"/>
        <v>41698.800000000003</v>
      </c>
    </row>
    <row r="16" spans="2:20" ht="15.6" x14ac:dyDescent="0.3">
      <c r="B16" s="1">
        <v>10</v>
      </c>
      <c r="C16" s="1" t="s">
        <v>8</v>
      </c>
      <c r="D16" s="1" t="s">
        <v>4</v>
      </c>
      <c r="E16" s="15">
        <v>13500</v>
      </c>
      <c r="F16" s="18">
        <f t="shared" si="2"/>
        <v>135000</v>
      </c>
      <c r="G16" s="14">
        <v>10912.5</v>
      </c>
      <c r="H16" s="24">
        <f t="shared" si="7"/>
        <v>109125</v>
      </c>
      <c r="I16" s="10">
        <v>15000</v>
      </c>
      <c r="J16" s="10">
        <f t="shared" si="3"/>
        <v>1500</v>
      </c>
      <c r="K16" s="10">
        <f t="shared" si="4"/>
        <v>13500</v>
      </c>
      <c r="L16" s="10">
        <v>11250</v>
      </c>
      <c r="M16" s="10">
        <f t="shared" si="5"/>
        <v>337.5</v>
      </c>
      <c r="N16" s="10">
        <f t="shared" si="6"/>
        <v>10912.5</v>
      </c>
      <c r="O16" s="10"/>
      <c r="P16" s="10"/>
      <c r="R16">
        <v>15840</v>
      </c>
      <c r="S16">
        <f t="shared" si="0"/>
        <v>2692.8</v>
      </c>
      <c r="T16">
        <f t="shared" si="1"/>
        <v>18532.8</v>
      </c>
    </row>
    <row r="17" spans="2:21" ht="15.6" x14ac:dyDescent="0.3">
      <c r="B17" s="1">
        <v>47</v>
      </c>
      <c r="C17" s="1" t="s">
        <v>3</v>
      </c>
      <c r="D17" s="1" t="s">
        <v>10</v>
      </c>
      <c r="E17" s="18">
        <v>2970</v>
      </c>
      <c r="F17" s="18">
        <f t="shared" si="2"/>
        <v>139590</v>
      </c>
      <c r="G17" s="14">
        <v>2619</v>
      </c>
      <c r="H17" s="24">
        <f t="shared" si="7"/>
        <v>123093</v>
      </c>
      <c r="I17" s="10">
        <v>3300</v>
      </c>
      <c r="J17" s="10">
        <f t="shared" si="3"/>
        <v>330</v>
      </c>
      <c r="K17" s="10">
        <f t="shared" si="4"/>
        <v>2970</v>
      </c>
      <c r="L17" s="10">
        <v>2700</v>
      </c>
      <c r="M17" s="10">
        <f t="shared" si="5"/>
        <v>81</v>
      </c>
      <c r="N17" s="10">
        <f t="shared" si="6"/>
        <v>2619</v>
      </c>
      <c r="O17" s="10"/>
      <c r="P17" s="10"/>
      <c r="R17">
        <v>2275</v>
      </c>
      <c r="S17">
        <f t="shared" si="0"/>
        <v>386.75</v>
      </c>
      <c r="T17">
        <f t="shared" si="1"/>
        <v>2661.75</v>
      </c>
    </row>
    <row r="18" spans="2:21" ht="15.6" x14ac:dyDescent="0.3">
      <c r="B18" s="1">
        <v>47</v>
      </c>
      <c r="C18" s="1" t="s">
        <v>9</v>
      </c>
      <c r="D18" s="1" t="s">
        <v>10</v>
      </c>
      <c r="E18" s="15">
        <v>3510</v>
      </c>
      <c r="F18" s="18">
        <f t="shared" si="2"/>
        <v>164970</v>
      </c>
      <c r="G18" s="14">
        <v>2910</v>
      </c>
      <c r="H18" s="24">
        <f t="shared" si="7"/>
        <v>136770</v>
      </c>
      <c r="I18" s="10">
        <v>3900</v>
      </c>
      <c r="J18" s="10">
        <f t="shared" si="3"/>
        <v>390</v>
      </c>
      <c r="K18" s="10">
        <f t="shared" si="4"/>
        <v>3510</v>
      </c>
      <c r="L18" s="10">
        <v>3000</v>
      </c>
      <c r="M18" s="10">
        <f t="shared" si="5"/>
        <v>90</v>
      </c>
      <c r="N18" s="10">
        <f t="shared" si="6"/>
        <v>2910</v>
      </c>
      <c r="O18" s="10"/>
      <c r="P18" s="10"/>
      <c r="R18">
        <v>3200</v>
      </c>
      <c r="S18">
        <f t="shared" si="0"/>
        <v>544</v>
      </c>
      <c r="T18">
        <f t="shared" si="1"/>
        <v>3744</v>
      </c>
    </row>
    <row r="19" spans="2:21" ht="15.6" x14ac:dyDescent="0.3">
      <c r="B19" s="1">
        <v>47</v>
      </c>
      <c r="C19" s="1" t="s">
        <v>7</v>
      </c>
      <c r="D19" s="1" t="s">
        <v>10</v>
      </c>
      <c r="E19" s="15">
        <v>2880</v>
      </c>
      <c r="F19" s="18">
        <f t="shared" si="2"/>
        <v>135360</v>
      </c>
      <c r="G19" s="14">
        <v>2764.5</v>
      </c>
      <c r="H19" s="24">
        <f t="shared" si="7"/>
        <v>129931.5</v>
      </c>
      <c r="I19" s="10">
        <v>3200</v>
      </c>
      <c r="J19" s="10">
        <f t="shared" si="3"/>
        <v>320</v>
      </c>
      <c r="K19" s="10">
        <f t="shared" si="4"/>
        <v>2880</v>
      </c>
      <c r="L19" s="10">
        <v>2850</v>
      </c>
      <c r="M19" s="10">
        <f t="shared" si="5"/>
        <v>85.5</v>
      </c>
      <c r="N19" s="10">
        <f t="shared" si="6"/>
        <v>2764.5</v>
      </c>
      <c r="O19" s="10"/>
      <c r="P19" s="10"/>
      <c r="R19">
        <v>4270</v>
      </c>
      <c r="S19">
        <f t="shared" si="0"/>
        <v>725.90000000000009</v>
      </c>
      <c r="T19">
        <f t="shared" si="1"/>
        <v>4995.8999999999996</v>
      </c>
    </row>
    <row r="20" spans="2:21" ht="15.6" x14ac:dyDescent="0.3">
      <c r="B20" s="1">
        <v>47</v>
      </c>
      <c r="C20" s="1" t="s">
        <v>11</v>
      </c>
      <c r="D20" s="1" t="s">
        <v>10</v>
      </c>
      <c r="E20" s="15"/>
      <c r="F20" s="18"/>
      <c r="G20" s="14"/>
      <c r="H20" s="14">
        <f t="shared" si="7"/>
        <v>0</v>
      </c>
      <c r="I20" s="10"/>
      <c r="J20" s="10">
        <f t="shared" ref="J20:J25" si="8">I20*17%</f>
        <v>0</v>
      </c>
      <c r="K20" s="10"/>
      <c r="L20" s="10"/>
      <c r="M20" s="10"/>
      <c r="N20" s="10"/>
      <c r="O20" s="10"/>
      <c r="P20" s="10"/>
      <c r="R20">
        <v>6200</v>
      </c>
      <c r="S20">
        <f t="shared" si="0"/>
        <v>1054</v>
      </c>
      <c r="T20">
        <f t="shared" si="1"/>
        <v>7254</v>
      </c>
    </row>
    <row r="21" spans="2:21" ht="15.6" x14ac:dyDescent="0.3">
      <c r="B21" s="1">
        <v>2</v>
      </c>
      <c r="C21" s="19" t="s">
        <v>3</v>
      </c>
      <c r="D21" s="19" t="s">
        <v>12</v>
      </c>
      <c r="E21" s="15">
        <v>19710</v>
      </c>
      <c r="F21" s="18">
        <f t="shared" si="2"/>
        <v>39420</v>
      </c>
      <c r="G21" s="14">
        <v>18551.25</v>
      </c>
      <c r="H21" s="24">
        <f t="shared" si="7"/>
        <v>37102.5</v>
      </c>
      <c r="I21" s="10">
        <v>21900</v>
      </c>
      <c r="J21" s="10">
        <f>I21*10%</f>
        <v>2190</v>
      </c>
      <c r="K21" s="10">
        <f>I21-J21</f>
        <v>19710</v>
      </c>
      <c r="L21" s="10">
        <v>19125</v>
      </c>
      <c r="M21" s="10">
        <f>L21*3%</f>
        <v>573.75</v>
      </c>
      <c r="N21" s="10">
        <f>L21-M21</f>
        <v>18551.25</v>
      </c>
      <c r="O21" s="10"/>
      <c r="P21" s="10"/>
      <c r="R21">
        <v>22770</v>
      </c>
      <c r="S21">
        <f t="shared" si="0"/>
        <v>3870.9</v>
      </c>
      <c r="T21">
        <f t="shared" si="1"/>
        <v>26640.9</v>
      </c>
    </row>
    <row r="22" spans="2:21" ht="15.6" x14ac:dyDescent="0.3">
      <c r="B22" s="1">
        <v>2</v>
      </c>
      <c r="C22" s="1" t="s">
        <v>3</v>
      </c>
      <c r="D22" s="1" t="s">
        <v>13</v>
      </c>
      <c r="E22" s="15">
        <v>8910</v>
      </c>
      <c r="F22" s="18">
        <f t="shared" si="2"/>
        <v>17820</v>
      </c>
      <c r="G22" s="14">
        <v>10185</v>
      </c>
      <c r="H22" s="24">
        <f t="shared" si="7"/>
        <v>20370</v>
      </c>
      <c r="I22" s="10">
        <v>9900</v>
      </c>
      <c r="J22" s="10">
        <f>I22*10%</f>
        <v>990</v>
      </c>
      <c r="K22" s="10">
        <f>I22-J22</f>
        <v>8910</v>
      </c>
      <c r="L22" s="10">
        <v>10500</v>
      </c>
      <c r="M22" s="10">
        <f>L22*3%</f>
        <v>315</v>
      </c>
      <c r="N22" s="10">
        <f>L22-M22</f>
        <v>10185</v>
      </c>
      <c r="O22" s="10"/>
      <c r="P22" s="10"/>
      <c r="R22">
        <v>8280</v>
      </c>
      <c r="S22">
        <f t="shared" si="0"/>
        <v>1407.6000000000001</v>
      </c>
      <c r="T22">
        <f t="shared" si="1"/>
        <v>9687.6</v>
      </c>
    </row>
    <row r="23" spans="2:21" ht="15.6" x14ac:dyDescent="0.3">
      <c r="B23" s="1">
        <v>2</v>
      </c>
      <c r="C23" s="1" t="s">
        <v>3</v>
      </c>
      <c r="D23" s="1" t="s">
        <v>10</v>
      </c>
      <c r="E23" s="15">
        <v>2970</v>
      </c>
      <c r="F23" s="18">
        <f t="shared" si="2"/>
        <v>5940</v>
      </c>
      <c r="G23" s="14">
        <v>2619</v>
      </c>
      <c r="H23" s="24">
        <f t="shared" si="7"/>
        <v>5238</v>
      </c>
      <c r="I23" s="10">
        <v>3300</v>
      </c>
      <c r="J23" s="10">
        <f>I23*10%</f>
        <v>330</v>
      </c>
      <c r="K23" s="10">
        <f>I23-J23</f>
        <v>2970</v>
      </c>
      <c r="L23" s="10">
        <v>2700</v>
      </c>
      <c r="M23" s="10">
        <f>L23*3%</f>
        <v>81</v>
      </c>
      <c r="N23" s="10">
        <f>L23-M23</f>
        <v>2619</v>
      </c>
      <c r="O23" s="10"/>
      <c r="P23" s="10"/>
      <c r="R23">
        <v>2275</v>
      </c>
      <c r="S23">
        <f t="shared" si="0"/>
        <v>386.75</v>
      </c>
      <c r="T23">
        <f t="shared" si="1"/>
        <v>2661.75</v>
      </c>
    </row>
    <row r="24" spans="2:21" ht="15.6" x14ac:dyDescent="0.3">
      <c r="B24" s="1">
        <v>2</v>
      </c>
      <c r="C24" s="19" t="s">
        <v>22</v>
      </c>
      <c r="D24" s="19" t="s">
        <v>23</v>
      </c>
      <c r="E24" s="15">
        <v>2700</v>
      </c>
      <c r="F24" s="18">
        <f t="shared" si="2"/>
        <v>5400</v>
      </c>
      <c r="G24" s="14">
        <v>1891.5</v>
      </c>
      <c r="H24" s="24">
        <f t="shared" si="7"/>
        <v>3783</v>
      </c>
      <c r="I24" s="10">
        <v>3000</v>
      </c>
      <c r="J24" s="10">
        <f>I24*10%</f>
        <v>300</v>
      </c>
      <c r="K24" s="10">
        <f>I24-J24</f>
        <v>2700</v>
      </c>
      <c r="L24" s="10">
        <v>1950</v>
      </c>
      <c r="M24" s="10">
        <f>L24*3%</f>
        <v>58.5</v>
      </c>
      <c r="N24" s="10">
        <f>L24-M24</f>
        <v>1891.5</v>
      </c>
      <c r="O24" s="10"/>
      <c r="P24" s="10"/>
      <c r="S24">
        <f t="shared" si="0"/>
        <v>0</v>
      </c>
      <c r="T24">
        <f t="shared" si="1"/>
        <v>0</v>
      </c>
    </row>
    <row r="25" spans="2:21" ht="15.6" x14ac:dyDescent="0.3">
      <c r="B25" s="1">
        <v>4</v>
      </c>
      <c r="C25" s="1" t="s">
        <v>25</v>
      </c>
      <c r="D25" s="1" t="s">
        <v>24</v>
      </c>
      <c r="E25" s="15"/>
      <c r="F25" s="16"/>
      <c r="G25" s="14"/>
      <c r="H25" s="14"/>
      <c r="I25" s="10"/>
      <c r="J25" s="10">
        <f t="shared" si="8"/>
        <v>0</v>
      </c>
      <c r="K25" s="10"/>
      <c r="L25" s="10"/>
      <c r="M25" s="10"/>
      <c r="N25" s="10"/>
      <c r="O25" s="10"/>
      <c r="P25" s="10"/>
      <c r="S25">
        <f t="shared" si="0"/>
        <v>0</v>
      </c>
      <c r="T25">
        <f t="shared" si="1"/>
        <v>0</v>
      </c>
    </row>
    <row r="26" spans="2:21" ht="15.6" x14ac:dyDescent="0.3">
      <c r="B26" s="1">
        <v>500</v>
      </c>
      <c r="C26" s="1" t="s">
        <v>14</v>
      </c>
      <c r="D26" s="1" t="s">
        <v>10</v>
      </c>
      <c r="E26" s="15">
        <v>252</v>
      </c>
      <c r="F26" s="18">
        <f>E26*B26</f>
        <v>126000</v>
      </c>
      <c r="G26" s="14">
        <v>175</v>
      </c>
      <c r="H26" s="14">
        <f t="shared" si="7"/>
        <v>87500</v>
      </c>
      <c r="I26" s="10">
        <v>280</v>
      </c>
      <c r="J26" s="10">
        <f>I26*10%</f>
        <v>28</v>
      </c>
      <c r="K26" s="10">
        <f>I26-J26</f>
        <v>252</v>
      </c>
      <c r="L26" s="10">
        <v>205</v>
      </c>
      <c r="M26" s="10">
        <f>L26*3%</f>
        <v>6.1499999999999995</v>
      </c>
      <c r="N26" s="10">
        <f>L26-M26</f>
        <v>198.85</v>
      </c>
      <c r="O26" s="10"/>
      <c r="P26" s="10"/>
      <c r="Q26" s="3" t="e">
        <f>#REF!*B26</f>
        <v>#REF!</v>
      </c>
      <c r="R26" s="7">
        <v>168</v>
      </c>
      <c r="S26">
        <f t="shared" si="0"/>
        <v>28.560000000000002</v>
      </c>
      <c r="T26">
        <f t="shared" si="1"/>
        <v>196.56</v>
      </c>
    </row>
    <row r="27" spans="2:21" ht="15.6" x14ac:dyDescent="0.3">
      <c r="B27" s="1">
        <v>120</v>
      </c>
      <c r="C27" s="1" t="s">
        <v>14</v>
      </c>
      <c r="D27" s="1" t="s">
        <v>4</v>
      </c>
      <c r="E27" s="15">
        <v>2229.3000000000002</v>
      </c>
      <c r="F27" s="18">
        <f>E27*B27</f>
        <v>267516</v>
      </c>
      <c r="G27" s="14">
        <v>1816</v>
      </c>
      <c r="H27" s="14">
        <f t="shared" si="7"/>
        <v>217920</v>
      </c>
      <c r="I27" s="10">
        <v>2477</v>
      </c>
      <c r="J27" s="10">
        <f>I27*10%</f>
        <v>247.70000000000002</v>
      </c>
      <c r="K27" s="10">
        <f>I27-J27</f>
        <v>2229.3000000000002</v>
      </c>
      <c r="L27" s="10">
        <v>2165</v>
      </c>
      <c r="M27" s="10">
        <f>L27*3%</f>
        <v>64.95</v>
      </c>
      <c r="N27" s="10">
        <f>L27-M27</f>
        <v>2100.0500000000002</v>
      </c>
      <c r="O27" s="10"/>
      <c r="P27" s="10"/>
      <c r="Q27" s="3" t="e">
        <f>#REF!*B27</f>
        <v>#REF!</v>
      </c>
      <c r="R27" s="7">
        <v>1688</v>
      </c>
      <c r="S27">
        <f t="shared" si="0"/>
        <v>286.96000000000004</v>
      </c>
      <c r="T27">
        <f t="shared" si="1"/>
        <v>1974.96</v>
      </c>
      <c r="U27" s="7"/>
    </row>
    <row r="28" spans="2:21" ht="15.6" x14ac:dyDescent="0.3">
      <c r="B28" s="1">
        <v>60</v>
      </c>
      <c r="C28" s="1" t="s">
        <v>14</v>
      </c>
      <c r="D28" s="1" t="s">
        <v>15</v>
      </c>
      <c r="E28" s="15">
        <v>2844</v>
      </c>
      <c r="F28" s="18">
        <f>E28*B28</f>
        <v>170640</v>
      </c>
      <c r="G28" s="14">
        <v>2717</v>
      </c>
      <c r="H28" s="14">
        <f t="shared" si="7"/>
        <v>163020</v>
      </c>
      <c r="I28" s="10">
        <v>3160</v>
      </c>
      <c r="J28" s="10">
        <f>I28*10%</f>
        <v>316</v>
      </c>
      <c r="K28" s="10">
        <f>I28-J28</f>
        <v>2844</v>
      </c>
      <c r="L28" s="10">
        <v>3236</v>
      </c>
      <c r="M28" s="10">
        <f>L28*3%</f>
        <v>97.08</v>
      </c>
      <c r="N28" s="10">
        <f>L28-M28</f>
        <v>3138.92</v>
      </c>
      <c r="O28" s="10"/>
      <c r="P28" s="10"/>
      <c r="Q28" s="3" t="e">
        <f>#REF!*B28</f>
        <v>#REF!</v>
      </c>
      <c r="R28" s="7">
        <v>2525</v>
      </c>
      <c r="S28">
        <f t="shared" si="0"/>
        <v>429.25000000000006</v>
      </c>
      <c r="T28">
        <f t="shared" si="1"/>
        <v>2954.25</v>
      </c>
    </row>
    <row r="29" spans="2:21" ht="15.6" x14ac:dyDescent="0.3">
      <c r="B29" s="1">
        <v>90</v>
      </c>
      <c r="C29" s="1" t="s">
        <v>14</v>
      </c>
      <c r="D29" s="1" t="s">
        <v>16</v>
      </c>
      <c r="E29" s="15">
        <v>4320</v>
      </c>
      <c r="F29" s="18">
        <f>E29*B29</f>
        <v>388800</v>
      </c>
      <c r="G29" s="14">
        <v>4190</v>
      </c>
      <c r="H29" s="14">
        <f t="shared" si="7"/>
        <v>377100</v>
      </c>
      <c r="I29" s="10">
        <v>4800</v>
      </c>
      <c r="J29" s="10">
        <f>I29*10%</f>
        <v>480</v>
      </c>
      <c r="K29" s="10">
        <f>I29-J29</f>
        <v>4320</v>
      </c>
      <c r="L29" s="10">
        <v>4990</v>
      </c>
      <c r="M29" s="10">
        <f>L29*3%</f>
        <v>149.69999999999999</v>
      </c>
      <c r="N29" s="10">
        <f>L29-M29</f>
        <v>4840.3</v>
      </c>
      <c r="O29" s="10"/>
      <c r="P29" s="10"/>
      <c r="Q29" s="3" t="e">
        <f>#REF!*B29</f>
        <v>#REF!</v>
      </c>
      <c r="R29" s="7">
        <v>3895</v>
      </c>
      <c r="S29">
        <f t="shared" si="0"/>
        <v>662.15000000000009</v>
      </c>
      <c r="T29">
        <f t="shared" si="1"/>
        <v>4557.1499999999996</v>
      </c>
    </row>
    <row r="30" spans="2:21" ht="15.6" x14ac:dyDescent="0.3">
      <c r="F30" s="13">
        <f>SUM(F5:F29)</f>
        <v>2646936</v>
      </c>
      <c r="H30" s="13">
        <f>SUM(H5:H29)</f>
        <v>2367615.5</v>
      </c>
      <c r="Q30" s="3" t="e">
        <f>SUM(Q26:Q29)</f>
        <v>#REF!</v>
      </c>
    </row>
    <row r="31" spans="2:21" x14ac:dyDescent="0.3">
      <c r="Q31" s="3" t="e">
        <f>Q30*15%</f>
        <v>#REF!</v>
      </c>
    </row>
    <row r="32" spans="2:21" x14ac:dyDescent="0.3">
      <c r="H32" s="3">
        <f>F30-H30</f>
        <v>279320.5</v>
      </c>
      <c r="Q32" s="3" t="e">
        <f>Q30-Q31</f>
        <v>#REF!</v>
      </c>
    </row>
    <row r="33" spans="8:13" x14ac:dyDescent="0.3">
      <c r="H33" s="3">
        <f>F30-H30</f>
        <v>279320.5</v>
      </c>
      <c r="M33" s="3">
        <f>H29+H28+H27+H26</f>
        <v>845540</v>
      </c>
    </row>
  </sheetData>
  <mergeCells count="2">
    <mergeCell ref="G3:H3"/>
    <mergeCell ref="E3:F3"/>
  </mergeCell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2021-01-16T10:41:23Z</dcterms:modified>
</cp:coreProperties>
</file>