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6E9AC746-DA56-452D-9CFF-A071A12174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" sheetId="9" r:id="rId1"/>
    <sheet name="G Floor" sheetId="1" r:id="rId2"/>
    <sheet name="First Floor" sheetId="7" r:id="rId3"/>
    <sheet name="Second Floor" sheetId="8" r:id="rId4"/>
    <sheet name="Third Floor" sheetId="6" r:id="rId5"/>
  </sheets>
  <definedNames>
    <definedName name="_xlnm.Print_Area" localSheetId="2">'First Floor'!$A$1:$I$46</definedName>
    <definedName name="_xlnm.Print_Area" localSheetId="1">'G Floor'!$A$1:$I$46</definedName>
    <definedName name="_xlnm.Print_Area" localSheetId="3">'Second Floor'!$A$1:$I$46</definedName>
    <definedName name="_xlnm.Print_Area" localSheetId="0">sum!$A$1:$K$41</definedName>
    <definedName name="_xlnm.Print_Area" localSheetId="4">'Third Floor'!$A$1:$I$46</definedName>
  </definedNames>
  <calcPr calcId="181029"/>
</workbook>
</file>

<file path=xl/calcChain.xml><?xml version="1.0" encoding="utf-8"?>
<calcChain xmlns="http://schemas.openxmlformats.org/spreadsheetml/2006/main">
  <c r="K27" i="9" l="1"/>
  <c r="J26" i="9"/>
  <c r="K24" i="9"/>
  <c r="J23" i="9"/>
  <c r="K22" i="9"/>
  <c r="G28" i="6"/>
  <c r="I28" i="6" s="1"/>
  <c r="G27" i="6"/>
  <c r="P31" i="9"/>
  <c r="P35" i="9" s="1"/>
  <c r="P37" i="9" s="1"/>
  <c r="J27" i="9"/>
  <c r="K25" i="9"/>
  <c r="J25" i="9"/>
  <c r="J24" i="9"/>
  <c r="K23" i="9"/>
  <c r="N37" i="8"/>
  <c r="N40" i="8" s="1"/>
  <c r="N42" i="8" s="1"/>
  <c r="I33" i="8"/>
  <c r="H33" i="8"/>
  <c r="I32" i="8"/>
  <c r="H32" i="8"/>
  <c r="I31" i="8"/>
  <c r="H31" i="8"/>
  <c r="I30" i="8"/>
  <c r="H30" i="8"/>
  <c r="I29" i="8"/>
  <c r="H29" i="8"/>
  <c r="I28" i="8"/>
  <c r="I34" i="8" s="1"/>
  <c r="H28" i="8"/>
  <c r="I27" i="8"/>
  <c r="H27" i="8"/>
  <c r="N37" i="7"/>
  <c r="N40" i="7" s="1"/>
  <c r="N42" i="7" s="1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N40" i="6"/>
  <c r="N42" i="6" s="1"/>
  <c r="N37" i="6"/>
  <c r="I33" i="6"/>
  <c r="H33" i="6"/>
  <c r="I32" i="6"/>
  <c r="H32" i="6"/>
  <c r="I31" i="6"/>
  <c r="H31" i="6"/>
  <c r="I30" i="6"/>
  <c r="H30" i="6"/>
  <c r="I29" i="6"/>
  <c r="H29" i="6"/>
  <c r="H28" i="6"/>
  <c r="I27" i="6"/>
  <c r="H27" i="6"/>
  <c r="H28" i="1"/>
  <c r="I28" i="1"/>
  <c r="H29" i="1"/>
  <c r="I29" i="1"/>
  <c r="H30" i="1"/>
  <c r="I30" i="1"/>
  <c r="H31" i="1"/>
  <c r="I31" i="1"/>
  <c r="H32" i="1"/>
  <c r="I32" i="1"/>
  <c r="H33" i="1"/>
  <c r="I33" i="1"/>
  <c r="I27" i="1"/>
  <c r="H27" i="1"/>
  <c r="K26" i="9" l="1"/>
  <c r="J22" i="9"/>
  <c r="I34" i="6"/>
  <c r="H34" i="6"/>
  <c r="H35" i="6" s="1"/>
  <c r="H36" i="6" s="1"/>
  <c r="H37" i="6" s="1"/>
  <c r="H34" i="8"/>
  <c r="H35" i="8" s="1"/>
  <c r="H36" i="8" s="1"/>
  <c r="H37" i="8" s="1"/>
  <c r="H34" i="7"/>
  <c r="I34" i="7"/>
  <c r="H35" i="7" s="1"/>
  <c r="H36" i="7" s="1"/>
  <c r="H37" i="7" s="1"/>
  <c r="P41" i="9"/>
  <c r="P39" i="9"/>
  <c r="N44" i="7"/>
  <c r="N46" i="7"/>
  <c r="N46" i="8"/>
  <c r="N44" i="8"/>
  <c r="N46" i="6"/>
  <c r="N44" i="6"/>
  <c r="N37" i="1"/>
  <c r="N40" i="1" s="1"/>
  <c r="N42" i="1" s="1"/>
  <c r="N46" i="1" l="1"/>
  <c r="N44" i="1"/>
  <c r="H34" i="1"/>
  <c r="I34" i="1"/>
  <c r="H35" i="1" l="1"/>
  <c r="H36" i="1" s="1"/>
  <c r="H37" i="1" s="1"/>
  <c r="J21" i="9" l="1"/>
  <c r="J28" i="9" s="1"/>
  <c r="K21" i="9"/>
  <c r="K28" i="9" s="1"/>
  <c r="N21" i="9"/>
  <c r="J29" i="9" l="1"/>
  <c r="J30" i="9" s="1"/>
  <c r="J31" i="9" s="1"/>
  <c r="J33" i="9" s="1"/>
</calcChain>
</file>

<file path=xl/sharedStrings.xml><?xml version="1.0" encoding="utf-8"?>
<sst xmlns="http://schemas.openxmlformats.org/spreadsheetml/2006/main" count="233" uniqueCount="51">
  <si>
    <t>S. #</t>
  </si>
  <si>
    <t>Unit</t>
  </si>
  <si>
    <t>Attn: Mr. Farooq Tarmezi.</t>
  </si>
  <si>
    <t>Particulars</t>
  </si>
  <si>
    <t>Best Regards,</t>
  </si>
  <si>
    <t>Material rate</t>
  </si>
  <si>
    <t>Labour rate</t>
  </si>
  <si>
    <t>For Pioneer Services</t>
  </si>
  <si>
    <t>Mr. M. Ali Siddiqui</t>
  </si>
  <si>
    <t>Sqft</t>
  </si>
  <si>
    <t>Sub Total Amount</t>
  </si>
  <si>
    <t>Approx Qty</t>
  </si>
  <si>
    <t>Mateial Amount</t>
  </si>
  <si>
    <t>Labour Amount</t>
  </si>
  <si>
    <t>Date</t>
  </si>
  <si>
    <t>M/S DWP Technologies PVT Ltd</t>
  </si>
  <si>
    <t>NTN #</t>
  </si>
  <si>
    <t>4312149-7</t>
  </si>
  <si>
    <t xml:space="preserve">Suit No. 102, First Floor, Fortune Center, </t>
  </si>
  <si>
    <t>Shahrah-e-Faisal, Karachi.</t>
  </si>
  <si>
    <t>NTN # 1547417-8</t>
  </si>
  <si>
    <t>Total Amount</t>
  </si>
  <si>
    <t>SST 13%</t>
  </si>
  <si>
    <t xml:space="preserve"> Grand Total Amount</t>
  </si>
  <si>
    <t>Supply &amp;  installation of Pre-insulated flexible duct 8" Dia.</t>
  </si>
  <si>
    <t>Rft</t>
  </si>
  <si>
    <t>Providing and installation Jubilee clamp 10" for flexible duct.</t>
  </si>
  <si>
    <t>Nos</t>
  </si>
  <si>
    <t>Providing and installation of G.I sheet metal round neck 8" dia for fixing flexible duct.</t>
  </si>
  <si>
    <t>Fabrication and installation of G.I sheet metal plenum box for supply air diffuser.</t>
  </si>
  <si>
    <t>Supply &amp;  installation of fiber glass insulation over supply air plenum including canvas cloth, antifungus paint etc complete in all respect</t>
  </si>
  <si>
    <t xml:space="preserve">Supply, fabrication, and installation of G.I. Duct work using prime quality sheet metal as specified in the specifications and drawing.                                                             </t>
  </si>
  <si>
    <t>Supply and installation of 1.5” thick, 24 kg/m3 density Glass Wool Insulation with 8 oz. Canvas cloth wrapping, antifungal paint around duct with adhesive and 2” wide adhesive tape as specified in the specifications and drawing.</t>
  </si>
  <si>
    <t>INVOICE</t>
  </si>
  <si>
    <t>Invoice #</t>
  </si>
  <si>
    <t>072</t>
  </si>
  <si>
    <t>Running Bill for additional G.I Shet Metal duct &amp; insulation - NASTP</t>
  </si>
  <si>
    <t>GROUND FLOOR</t>
  </si>
  <si>
    <t>19 May 2023</t>
  </si>
  <si>
    <t>FIRST FLOOR</t>
  </si>
  <si>
    <t>BILL OF QUANTITIES</t>
  </si>
  <si>
    <t>RUNNING BILL</t>
  </si>
  <si>
    <t>Billed Qty</t>
  </si>
  <si>
    <t>SECOND FLOOR</t>
  </si>
  <si>
    <t>THIRD FLOOR</t>
  </si>
  <si>
    <t>BOQ Qty</t>
  </si>
  <si>
    <t>075</t>
  </si>
  <si>
    <t>10 Augustt 2023</t>
  </si>
  <si>
    <t>Received in Prv Bill</t>
  </si>
  <si>
    <t>Total Payable Amount</t>
  </si>
  <si>
    <t>Prv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</si>
</sst>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164" fontId="4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164" fontId="4" fillId="0" borderId="0" xfId="0" applyNumberFormat="1" applyFont="1"/>
    <xf numFmtId="164" fontId="9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14" fontId="9" fillId="0" borderId="1" xfId="1" quotePrefix="1" applyNumberFormat="1" applyFont="1" applyBorder="1" applyAlignment="1">
      <alignment horizontal="right"/>
    </xf>
    <xf numFmtId="164" fontId="9" fillId="0" borderId="1" xfId="1" quotePrefix="1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164" fontId="4" fillId="0" borderId="0" xfId="0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164" fontId="15" fillId="0" borderId="2" xfId="1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9" fillId="0" borderId="0" xfId="0" applyFont="1"/>
    <xf numFmtId="164" fontId="9" fillId="0" borderId="0" xfId="1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43" fontId="4" fillId="0" borderId="0" xfId="0" applyNumberFormat="1" applyFont="1"/>
    <xf numFmtId="165" fontId="9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164" fontId="4" fillId="2" borderId="0" xfId="1" applyNumberFormat="1" applyFont="1" applyFill="1" applyAlignment="1">
      <alignment vertical="center"/>
    </xf>
    <xf numFmtId="14" fontId="9" fillId="0" borderId="1" xfId="1" quotePrefix="1" applyNumberFormat="1" applyFont="1" applyBorder="1" applyAlignment="1">
      <alignment horizontal="right" vertical="center"/>
    </xf>
    <xf numFmtId="164" fontId="7" fillId="0" borderId="0" xfId="1" applyNumberFormat="1" applyFont="1" applyBorder="1" applyAlignment="1">
      <alignment horizontal="center" vertical="center"/>
    </xf>
    <xf numFmtId="43" fontId="3" fillId="0" borderId="0" xfId="0" applyNumberFormat="1" applyFont="1" applyAlignment="1">
      <alignment horizontal="left" vertical="top"/>
    </xf>
    <xf numFmtId="0" fontId="7" fillId="0" borderId="4" xfId="0" applyFont="1" applyBorder="1" applyAlignment="1">
      <alignment horizontal="center"/>
    </xf>
    <xf numFmtId="164" fontId="3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164" fontId="7" fillId="0" borderId="1" xfId="1" applyNumberFormat="1" applyFont="1" applyBorder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13" fillId="0" borderId="0" xfId="0" applyFont="1" applyAlignment="1">
      <alignment horizontal="right" vertic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7" fillId="0" borderId="4" xfId="1" applyNumberFormat="1" applyFont="1" applyBorder="1" applyAlignment="1">
      <alignment horizontal="center" vertical="center"/>
    </xf>
    <xf numFmtId="164" fontId="7" fillId="0" borderId="5" xfId="1" applyNumberFormat="1" applyFont="1" applyBorder="1" applyAlignment="1">
      <alignment horizontal="center" vertical="center"/>
    </xf>
    <xf numFmtId="164" fontId="7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149225</xdr:colOff>
      <xdr:row>37</xdr:row>
      <xdr:rowOff>180975</xdr:rowOff>
    </xdr:from>
    <xdr:to>
      <xdr:col>1</xdr:col>
      <xdr:colOff>638175</xdr:colOff>
      <xdr:row>40</xdr:row>
      <xdr:rowOff>79770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48E439-BB98-4DBE-B0E6-1393B7DC7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225" y="13068300"/>
          <a:ext cx="803275" cy="613170"/>
        </a:xfrm>
        <a:prstGeom prst="rect">
          <a:avLst/>
        </a:prstGeom>
      </xdr:spPr>
    </xdr:pic>
    <xdr:clientData/>
  </xdr:twoCellAnchor>
  <xdr:twoCellAnchor>
    <xdr:from>
      <xdr:col>1</xdr:col>
      <xdr:colOff>1704974</xdr:colOff>
      <xdr:row>1</xdr:row>
      <xdr:rowOff>3754</xdr:rowOff>
    </xdr:from>
    <xdr:to>
      <xdr:col>10</xdr:col>
      <xdr:colOff>361950</xdr:colOff>
      <xdr:row>4</xdr:row>
      <xdr:rowOff>66674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F40AE3F8-9C59-40B3-A075-7194C00EA9B8}"/>
            </a:ext>
          </a:extLst>
        </xdr:cNvPr>
        <xdr:cNvSpPr txBox="1">
          <a:spLocks noChangeArrowheads="1"/>
        </xdr:cNvSpPr>
      </xdr:nvSpPr>
      <xdr:spPr bwMode="auto">
        <a:xfrm>
          <a:off x="2019299" y="241879"/>
          <a:ext cx="5762626" cy="77729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8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8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730477</xdr:colOff>
      <xdr:row>0</xdr:row>
      <xdr:rowOff>47625</xdr:rowOff>
    </xdr:from>
    <xdr:to>
      <xdr:col>1</xdr:col>
      <xdr:colOff>1684473</xdr:colOff>
      <xdr:row>4</xdr:row>
      <xdr:rowOff>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2E4223A9-6E42-4555-8DE2-0C835AA65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02" y="47625"/>
          <a:ext cx="953996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168275</xdr:colOff>
      <xdr:row>42</xdr:row>
      <xdr:rowOff>73026</xdr:rowOff>
    </xdr:from>
    <xdr:to>
      <xdr:col>1</xdr:col>
      <xdr:colOff>647700</xdr:colOff>
      <xdr:row>45</xdr:row>
      <xdr:rowOff>44845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5" y="11769726"/>
          <a:ext cx="793750" cy="686194"/>
        </a:xfrm>
        <a:prstGeom prst="rect">
          <a:avLst/>
        </a:prstGeom>
      </xdr:spPr>
    </xdr:pic>
    <xdr:clientData/>
  </xdr:twoCellAnchor>
  <xdr:twoCellAnchor>
    <xdr:from>
      <xdr:col>1</xdr:col>
      <xdr:colOff>1438274</xdr:colOff>
      <xdr:row>1</xdr:row>
      <xdr:rowOff>79954</xdr:rowOff>
    </xdr:from>
    <xdr:to>
      <xdr:col>8</xdr:col>
      <xdr:colOff>800099</xdr:colOff>
      <xdr:row>4</xdr:row>
      <xdr:rowOff>142874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14DC85B2-9736-4F05-B597-A65E6BFE0658}"/>
            </a:ext>
          </a:extLst>
        </xdr:cNvPr>
        <xdr:cNvSpPr txBox="1">
          <a:spLocks noChangeArrowheads="1"/>
        </xdr:cNvSpPr>
      </xdr:nvSpPr>
      <xdr:spPr bwMode="auto">
        <a:xfrm>
          <a:off x="1752599" y="318079"/>
          <a:ext cx="5400675" cy="77729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8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8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463777</xdr:colOff>
      <xdr:row>0</xdr:row>
      <xdr:rowOff>104775</xdr:rowOff>
    </xdr:from>
    <xdr:to>
      <xdr:col>1</xdr:col>
      <xdr:colOff>1476375</xdr:colOff>
      <xdr:row>4</xdr:row>
      <xdr:rowOff>57150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2CAD1C60-2707-48DD-90F4-B057C3725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02" y="104775"/>
          <a:ext cx="1012598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168275</xdr:colOff>
      <xdr:row>42</xdr:row>
      <xdr:rowOff>73026</xdr:rowOff>
    </xdr:from>
    <xdr:to>
      <xdr:col>1</xdr:col>
      <xdr:colOff>647700</xdr:colOff>
      <xdr:row>45</xdr:row>
      <xdr:rowOff>44845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E23434-AF66-4B72-A3ED-95291DFBC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5" y="12122151"/>
          <a:ext cx="793750" cy="686194"/>
        </a:xfrm>
        <a:prstGeom prst="rect">
          <a:avLst/>
        </a:prstGeom>
      </xdr:spPr>
    </xdr:pic>
    <xdr:clientData/>
  </xdr:twoCellAnchor>
  <xdr:twoCellAnchor>
    <xdr:from>
      <xdr:col>1</xdr:col>
      <xdr:colOff>1438274</xdr:colOff>
      <xdr:row>1</xdr:row>
      <xdr:rowOff>79954</xdr:rowOff>
    </xdr:from>
    <xdr:to>
      <xdr:col>8</xdr:col>
      <xdr:colOff>800099</xdr:colOff>
      <xdr:row>4</xdr:row>
      <xdr:rowOff>142874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399B4951-D98E-48CE-AE35-78184B5B32ED}"/>
            </a:ext>
          </a:extLst>
        </xdr:cNvPr>
        <xdr:cNvSpPr txBox="1">
          <a:spLocks noChangeArrowheads="1"/>
        </xdr:cNvSpPr>
      </xdr:nvSpPr>
      <xdr:spPr bwMode="auto">
        <a:xfrm>
          <a:off x="1752599" y="318079"/>
          <a:ext cx="5953125" cy="77729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8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8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463777</xdr:colOff>
      <xdr:row>0</xdr:row>
      <xdr:rowOff>104775</xdr:rowOff>
    </xdr:from>
    <xdr:to>
      <xdr:col>1</xdr:col>
      <xdr:colOff>1476375</xdr:colOff>
      <xdr:row>4</xdr:row>
      <xdr:rowOff>57150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CCAA43A1-AD17-4D5A-A9ED-59FF3A6E3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02" y="104775"/>
          <a:ext cx="1012598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168275</xdr:colOff>
      <xdr:row>42</xdr:row>
      <xdr:rowOff>73026</xdr:rowOff>
    </xdr:from>
    <xdr:to>
      <xdr:col>1</xdr:col>
      <xdr:colOff>647700</xdr:colOff>
      <xdr:row>45</xdr:row>
      <xdr:rowOff>44845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8E8D5F-3688-4B08-850C-CCFA8911A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5" y="12122151"/>
          <a:ext cx="793750" cy="686194"/>
        </a:xfrm>
        <a:prstGeom prst="rect">
          <a:avLst/>
        </a:prstGeom>
      </xdr:spPr>
    </xdr:pic>
    <xdr:clientData/>
  </xdr:twoCellAnchor>
  <xdr:twoCellAnchor>
    <xdr:from>
      <xdr:col>1</xdr:col>
      <xdr:colOff>1438274</xdr:colOff>
      <xdr:row>1</xdr:row>
      <xdr:rowOff>79954</xdr:rowOff>
    </xdr:from>
    <xdr:to>
      <xdr:col>8</xdr:col>
      <xdr:colOff>800099</xdr:colOff>
      <xdr:row>4</xdr:row>
      <xdr:rowOff>142874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E765B5B-083B-417D-9029-E7EE2F2DB5FD}"/>
            </a:ext>
          </a:extLst>
        </xdr:cNvPr>
        <xdr:cNvSpPr txBox="1">
          <a:spLocks noChangeArrowheads="1"/>
        </xdr:cNvSpPr>
      </xdr:nvSpPr>
      <xdr:spPr bwMode="auto">
        <a:xfrm>
          <a:off x="1752599" y="318079"/>
          <a:ext cx="5953125" cy="77729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8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8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463777</xdr:colOff>
      <xdr:row>0</xdr:row>
      <xdr:rowOff>104775</xdr:rowOff>
    </xdr:from>
    <xdr:to>
      <xdr:col>1</xdr:col>
      <xdr:colOff>1476375</xdr:colOff>
      <xdr:row>4</xdr:row>
      <xdr:rowOff>57150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6464EC26-A2DD-47A5-8AD5-FA70A817F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02" y="104775"/>
          <a:ext cx="1012598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168275</xdr:colOff>
      <xdr:row>42</xdr:row>
      <xdr:rowOff>73026</xdr:rowOff>
    </xdr:from>
    <xdr:to>
      <xdr:col>1</xdr:col>
      <xdr:colOff>647700</xdr:colOff>
      <xdr:row>45</xdr:row>
      <xdr:rowOff>44845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D4E6B8-AB6B-4D1E-B4CF-0BFCCE4B0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5" y="12122151"/>
          <a:ext cx="793750" cy="686194"/>
        </a:xfrm>
        <a:prstGeom prst="rect">
          <a:avLst/>
        </a:prstGeom>
      </xdr:spPr>
    </xdr:pic>
    <xdr:clientData/>
  </xdr:twoCellAnchor>
  <xdr:twoCellAnchor>
    <xdr:from>
      <xdr:col>1</xdr:col>
      <xdr:colOff>1438274</xdr:colOff>
      <xdr:row>1</xdr:row>
      <xdr:rowOff>79954</xdr:rowOff>
    </xdr:from>
    <xdr:to>
      <xdr:col>8</xdr:col>
      <xdr:colOff>800099</xdr:colOff>
      <xdr:row>4</xdr:row>
      <xdr:rowOff>142874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7F97ABA4-C19F-410E-8AA0-0B4D1FDA76D0}"/>
            </a:ext>
          </a:extLst>
        </xdr:cNvPr>
        <xdr:cNvSpPr txBox="1">
          <a:spLocks noChangeArrowheads="1"/>
        </xdr:cNvSpPr>
      </xdr:nvSpPr>
      <xdr:spPr bwMode="auto">
        <a:xfrm>
          <a:off x="1752599" y="318079"/>
          <a:ext cx="5953125" cy="77729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8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8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463777</xdr:colOff>
      <xdr:row>0</xdr:row>
      <xdr:rowOff>104775</xdr:rowOff>
    </xdr:from>
    <xdr:to>
      <xdr:col>1</xdr:col>
      <xdr:colOff>1476375</xdr:colOff>
      <xdr:row>4</xdr:row>
      <xdr:rowOff>57150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C5B6CD5C-45D8-4EDD-878F-00C140734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02" y="104775"/>
          <a:ext cx="1012598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9A67-879B-4693-BDC7-6C2642FF6A0F}">
  <dimension ref="A7:R43"/>
  <sheetViews>
    <sheetView tabSelected="1" topLeftCell="A8" zoomScaleNormal="100" workbookViewId="0">
      <selection activeCell="J33" sqref="J33:K33"/>
    </sheetView>
  </sheetViews>
  <sheetFormatPr defaultColWidth="8.85546875" defaultRowHeight="18.75" x14ac:dyDescent="0.3"/>
  <cols>
    <col min="1" max="1" width="4.7109375" style="3" customWidth="1"/>
    <col min="2" max="2" width="31.85546875" style="2" customWidth="1"/>
    <col min="3" max="3" width="6.140625" style="3" bestFit="1" customWidth="1"/>
    <col min="4" max="4" width="8.7109375" style="3" customWidth="1"/>
    <col min="5" max="5" width="10.5703125" style="4" customWidth="1"/>
    <col min="6" max="6" width="9.28515625" style="4" customWidth="1"/>
    <col min="7" max="7" width="8.7109375" style="4" customWidth="1"/>
    <col min="8" max="8" width="9.28515625" style="4" customWidth="1"/>
    <col min="9" max="9" width="9.42578125" style="4" customWidth="1"/>
    <col min="10" max="10" width="12.5703125" style="4" customWidth="1"/>
    <col min="11" max="11" width="16.42578125" style="5" customWidth="1"/>
    <col min="12" max="12" width="8.85546875" style="2"/>
    <col min="13" max="13" width="16" style="2" bestFit="1" customWidth="1"/>
    <col min="14" max="14" width="19.7109375" style="2" bestFit="1" customWidth="1"/>
    <col min="15" max="15" width="17.7109375" style="2" customWidth="1"/>
    <col min="16" max="16" width="20.28515625" style="2" customWidth="1"/>
    <col min="17" max="16384" width="8.85546875" style="2"/>
  </cols>
  <sheetData>
    <row r="7" spans="1:18" s="41" customFormat="1" ht="19.5" customHeight="1" x14ac:dyDescent="0.25">
      <c r="A7" s="24" t="s">
        <v>15</v>
      </c>
      <c r="B7" s="24"/>
      <c r="C7" s="23"/>
      <c r="D7" s="40"/>
      <c r="E7" s="42"/>
      <c r="F7" s="45"/>
      <c r="G7" s="45"/>
      <c r="H7" s="45"/>
      <c r="I7" s="45"/>
      <c r="J7" s="44" t="s">
        <v>14</v>
      </c>
      <c r="K7" s="51" t="s">
        <v>47</v>
      </c>
    </row>
    <row r="8" spans="1:18" s="41" customFormat="1" ht="15.75" x14ac:dyDescent="0.25">
      <c r="A8" s="63" t="s">
        <v>18</v>
      </c>
      <c r="B8" s="63"/>
      <c r="C8" s="63"/>
      <c r="D8" s="40"/>
      <c r="F8" s="45"/>
      <c r="G8" s="45"/>
      <c r="H8" s="45"/>
      <c r="I8" s="45"/>
      <c r="J8" s="44" t="s">
        <v>34</v>
      </c>
      <c r="K8" s="30" t="s">
        <v>46</v>
      </c>
    </row>
    <row r="9" spans="1:18" s="41" customFormat="1" ht="15.75" x14ac:dyDescent="0.25">
      <c r="A9" s="63" t="s">
        <v>19</v>
      </c>
      <c r="B9" s="63"/>
      <c r="C9" s="25"/>
      <c r="D9" s="40"/>
      <c r="F9" s="45"/>
      <c r="G9" s="45"/>
      <c r="H9" s="45"/>
      <c r="I9" s="45"/>
      <c r="J9" s="44" t="s">
        <v>16</v>
      </c>
      <c r="K9" s="31" t="s">
        <v>17</v>
      </c>
    </row>
    <row r="10" spans="1:18" x14ac:dyDescent="0.3">
      <c r="A10" s="24" t="s">
        <v>20</v>
      </c>
      <c r="B10" s="24"/>
      <c r="C10" s="23"/>
      <c r="E10" s="2"/>
      <c r="F10" s="34"/>
      <c r="G10" s="34"/>
      <c r="H10" s="34"/>
      <c r="I10" s="34"/>
      <c r="J10" s="34"/>
      <c r="K10" s="35"/>
    </row>
    <row r="11" spans="1:18" x14ac:dyDescent="0.3">
      <c r="E11" s="2"/>
    </row>
    <row r="12" spans="1:18" ht="21" x14ac:dyDescent="0.35">
      <c r="A12" s="60" t="s">
        <v>8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</row>
    <row r="13" spans="1:18" hidden="1" x14ac:dyDescent="0.3">
      <c r="A13" s="65" t="s">
        <v>2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"/>
      <c r="M13" s="6"/>
      <c r="N13" s="6"/>
      <c r="O13" s="6"/>
      <c r="P13" s="6"/>
      <c r="Q13" s="4"/>
      <c r="R13" s="5"/>
    </row>
    <row r="14" spans="1:18" ht="6" customHeight="1" x14ac:dyDescent="0.35">
      <c r="A14" s="7"/>
      <c r="B14" s="7"/>
      <c r="C14" s="8"/>
      <c r="D14" s="7"/>
      <c r="E14" s="7"/>
      <c r="F14" s="7"/>
      <c r="G14" s="7"/>
      <c r="H14" s="7"/>
      <c r="I14" s="7"/>
      <c r="J14" s="7"/>
      <c r="K14" s="7"/>
      <c r="L14" s="6"/>
      <c r="M14" s="6"/>
      <c r="N14" s="6"/>
      <c r="O14" s="6"/>
      <c r="P14" s="6"/>
      <c r="Q14" s="4"/>
      <c r="R14" s="5"/>
    </row>
    <row r="15" spans="1:18" ht="31.5" x14ac:dyDescent="0.5">
      <c r="A15" s="66" t="s">
        <v>33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</row>
    <row r="16" spans="1:18" ht="6" customHeight="1" x14ac:dyDescent="0.3"/>
    <row r="17" spans="1:16" ht="21" x14ac:dyDescent="0.3">
      <c r="A17" s="67" t="s">
        <v>36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</row>
    <row r="18" spans="1:16" ht="9" customHeight="1" x14ac:dyDescent="0.3"/>
    <row r="19" spans="1:16" ht="19.5" customHeight="1" x14ac:dyDescent="0.3">
      <c r="A19" s="68" t="s">
        <v>0</v>
      </c>
      <c r="B19" s="68" t="s">
        <v>3</v>
      </c>
      <c r="C19" s="69" t="s">
        <v>40</v>
      </c>
      <c r="D19" s="69"/>
      <c r="E19" s="69"/>
      <c r="F19" s="69"/>
      <c r="G19" s="54"/>
      <c r="H19" s="54"/>
      <c r="I19" s="70" t="s">
        <v>41</v>
      </c>
      <c r="J19" s="71"/>
      <c r="K19" s="72"/>
    </row>
    <row r="20" spans="1:16" ht="37.5" customHeight="1" x14ac:dyDescent="0.3">
      <c r="A20" s="68"/>
      <c r="B20" s="68"/>
      <c r="C20" s="20" t="s">
        <v>1</v>
      </c>
      <c r="D20" s="22" t="s">
        <v>45</v>
      </c>
      <c r="E20" s="21" t="s">
        <v>5</v>
      </c>
      <c r="F20" s="21" t="s">
        <v>6</v>
      </c>
      <c r="G20" s="21" t="s">
        <v>50</v>
      </c>
      <c r="H20" s="22" t="s">
        <v>42</v>
      </c>
      <c r="I20" s="22" t="s">
        <v>42</v>
      </c>
      <c r="J20" s="21" t="s">
        <v>12</v>
      </c>
      <c r="K20" s="21" t="s">
        <v>13</v>
      </c>
    </row>
    <row r="21" spans="1:16" s="13" customFormat="1" ht="84" customHeight="1" x14ac:dyDescent="0.25">
      <c r="A21" s="15">
        <v>1</v>
      </c>
      <c r="B21" s="14" t="s">
        <v>31</v>
      </c>
      <c r="C21" s="15" t="s">
        <v>9</v>
      </c>
      <c r="D21" s="38">
        <v>14000</v>
      </c>
      <c r="E21" s="19">
        <v>325</v>
      </c>
      <c r="F21" s="19">
        <v>80</v>
      </c>
      <c r="G21" s="19">
        <v>9023</v>
      </c>
      <c r="H21" s="19">
        <v>4537</v>
      </c>
      <c r="I21" s="38">
        <v>13560</v>
      </c>
      <c r="J21" s="16">
        <f t="shared" ref="J21:J27" si="0">I21*E21</f>
        <v>4407000</v>
      </c>
      <c r="K21" s="19">
        <f t="shared" ref="K21:K27" si="1">I21*F21</f>
        <v>1084800</v>
      </c>
      <c r="M21" s="13">
        <v>70</v>
      </c>
      <c r="N21" s="32">
        <f>I21+62</f>
        <v>13622</v>
      </c>
      <c r="O21" s="32"/>
    </row>
    <row r="22" spans="1:16" s="13" customFormat="1" ht="132.75" customHeight="1" x14ac:dyDescent="0.25">
      <c r="A22" s="15">
        <v>2</v>
      </c>
      <c r="B22" s="14" t="s">
        <v>32</v>
      </c>
      <c r="C22" s="15" t="s">
        <v>9</v>
      </c>
      <c r="D22" s="38">
        <v>14000</v>
      </c>
      <c r="E22" s="19">
        <v>185</v>
      </c>
      <c r="F22" s="19">
        <v>70</v>
      </c>
      <c r="G22" s="19">
        <v>9023</v>
      </c>
      <c r="H22" s="19">
        <v>4537</v>
      </c>
      <c r="I22" s="38">
        <v>13560</v>
      </c>
      <c r="J22" s="16">
        <f t="shared" si="0"/>
        <v>2508600</v>
      </c>
      <c r="K22" s="19">
        <f t="shared" si="1"/>
        <v>949200</v>
      </c>
      <c r="M22" s="13">
        <v>70</v>
      </c>
      <c r="N22" s="32"/>
      <c r="O22" s="32"/>
    </row>
    <row r="23" spans="1:16" s="13" customFormat="1" ht="31.5" x14ac:dyDescent="0.25">
      <c r="A23" s="15">
        <v>3</v>
      </c>
      <c r="B23" s="14" t="s">
        <v>24</v>
      </c>
      <c r="C23" s="15" t="s">
        <v>25</v>
      </c>
      <c r="D23" s="38">
        <v>300</v>
      </c>
      <c r="E23" s="19">
        <v>350</v>
      </c>
      <c r="F23" s="19">
        <v>100</v>
      </c>
      <c r="G23" s="19">
        <v>275</v>
      </c>
      <c r="H23" s="19">
        <v>25</v>
      </c>
      <c r="I23" s="38">
        <v>300</v>
      </c>
      <c r="J23" s="16">
        <f t="shared" si="0"/>
        <v>105000</v>
      </c>
      <c r="K23" s="19">
        <f t="shared" si="1"/>
        <v>30000</v>
      </c>
      <c r="M23" s="13">
        <v>20</v>
      </c>
      <c r="N23" s="33"/>
      <c r="O23" s="33"/>
    </row>
    <row r="24" spans="1:16" s="13" customFormat="1" ht="47.25" x14ac:dyDescent="0.25">
      <c r="A24" s="15">
        <v>4</v>
      </c>
      <c r="B24" s="14" t="s">
        <v>26</v>
      </c>
      <c r="C24" s="15" t="s">
        <v>27</v>
      </c>
      <c r="D24" s="38">
        <v>120</v>
      </c>
      <c r="E24" s="19">
        <v>300</v>
      </c>
      <c r="F24" s="19">
        <v>25</v>
      </c>
      <c r="G24" s="19">
        <v>84</v>
      </c>
      <c r="H24" s="19">
        <v>36</v>
      </c>
      <c r="I24" s="38">
        <v>120</v>
      </c>
      <c r="J24" s="16">
        <f t="shared" si="0"/>
        <v>36000</v>
      </c>
      <c r="K24" s="19">
        <f t="shared" si="1"/>
        <v>3000</v>
      </c>
      <c r="M24" s="13">
        <v>20</v>
      </c>
      <c r="N24" s="33"/>
      <c r="O24" s="33"/>
    </row>
    <row r="25" spans="1:16" s="13" customFormat="1" ht="47.25" x14ac:dyDescent="0.25">
      <c r="A25" s="15">
        <v>5</v>
      </c>
      <c r="B25" s="14" t="s">
        <v>28</v>
      </c>
      <c r="C25" s="15" t="s">
        <v>27</v>
      </c>
      <c r="D25" s="38">
        <v>120</v>
      </c>
      <c r="E25" s="19">
        <v>400</v>
      </c>
      <c r="F25" s="19">
        <v>100</v>
      </c>
      <c r="G25" s="19">
        <v>84</v>
      </c>
      <c r="H25" s="19">
        <v>36</v>
      </c>
      <c r="I25" s="38">
        <v>120</v>
      </c>
      <c r="J25" s="16">
        <f t="shared" si="0"/>
        <v>48000</v>
      </c>
      <c r="K25" s="19">
        <f t="shared" si="1"/>
        <v>12000</v>
      </c>
      <c r="M25" s="13">
        <v>20</v>
      </c>
      <c r="N25" s="33"/>
      <c r="O25" s="33"/>
    </row>
    <row r="26" spans="1:16" s="13" customFormat="1" ht="47.25" x14ac:dyDescent="0.25">
      <c r="A26" s="15">
        <v>6</v>
      </c>
      <c r="B26" s="14" t="s">
        <v>29</v>
      </c>
      <c r="C26" s="15" t="s">
        <v>27</v>
      </c>
      <c r="D26" s="38">
        <v>60</v>
      </c>
      <c r="E26" s="19">
        <v>1600</v>
      </c>
      <c r="F26" s="19">
        <v>300</v>
      </c>
      <c r="G26" s="19">
        <v>42</v>
      </c>
      <c r="H26" s="19">
        <v>18</v>
      </c>
      <c r="I26" s="38">
        <v>60</v>
      </c>
      <c r="J26" s="16">
        <f t="shared" si="0"/>
        <v>96000</v>
      </c>
      <c r="K26" s="19">
        <f t="shared" si="1"/>
        <v>18000</v>
      </c>
      <c r="M26" s="13">
        <v>20</v>
      </c>
      <c r="N26" s="33"/>
      <c r="O26" s="33"/>
    </row>
    <row r="27" spans="1:16" s="13" customFormat="1" ht="78.75" x14ac:dyDescent="0.25">
      <c r="A27" s="15">
        <v>7</v>
      </c>
      <c r="B27" s="14" t="s">
        <v>30</v>
      </c>
      <c r="C27" s="15" t="s">
        <v>27</v>
      </c>
      <c r="D27" s="38">
        <v>60</v>
      </c>
      <c r="E27" s="19">
        <v>1400</v>
      </c>
      <c r="F27" s="19">
        <v>200</v>
      </c>
      <c r="G27" s="19">
        <v>42</v>
      </c>
      <c r="H27" s="19">
        <v>18</v>
      </c>
      <c r="I27" s="38">
        <v>60</v>
      </c>
      <c r="J27" s="16">
        <f t="shared" si="0"/>
        <v>84000</v>
      </c>
      <c r="K27" s="19">
        <f t="shared" si="1"/>
        <v>12000</v>
      </c>
      <c r="M27" s="13">
        <v>20</v>
      </c>
      <c r="N27" s="33"/>
      <c r="O27" s="33"/>
    </row>
    <row r="28" spans="1:16" s="13" customFormat="1" ht="26.25" customHeight="1" x14ac:dyDescent="0.25">
      <c r="A28" s="56" t="s">
        <v>10</v>
      </c>
      <c r="B28" s="56"/>
      <c r="C28" s="56"/>
      <c r="D28" s="56"/>
      <c r="E28" s="56"/>
      <c r="F28" s="56"/>
      <c r="G28" s="56"/>
      <c r="H28" s="56"/>
      <c r="I28" s="57"/>
      <c r="J28" s="36">
        <f>SUM(J21:J27)</f>
        <v>7284600</v>
      </c>
      <c r="K28" s="36">
        <f>SUM(K21:K27)</f>
        <v>2109000</v>
      </c>
    </row>
    <row r="29" spans="1:16" s="13" customFormat="1" x14ac:dyDescent="0.25">
      <c r="A29" s="56" t="s">
        <v>21</v>
      </c>
      <c r="B29" s="56"/>
      <c r="C29" s="56"/>
      <c r="D29" s="56"/>
      <c r="E29" s="56"/>
      <c r="F29" s="56"/>
      <c r="G29" s="56"/>
      <c r="H29" s="56"/>
      <c r="I29" s="57"/>
      <c r="J29" s="58">
        <f>J28+K28</f>
        <v>9393600</v>
      </c>
      <c r="K29" s="58"/>
      <c r="O29" s="4">
        <v>6999000</v>
      </c>
      <c r="P29" s="4">
        <v>2025000</v>
      </c>
    </row>
    <row r="30" spans="1:16" s="13" customFormat="1" x14ac:dyDescent="0.25">
      <c r="A30" s="56" t="s">
        <v>22</v>
      </c>
      <c r="B30" s="56"/>
      <c r="C30" s="56"/>
      <c r="D30" s="56"/>
      <c r="E30" s="56"/>
      <c r="F30" s="56"/>
      <c r="G30" s="56"/>
      <c r="H30" s="56"/>
      <c r="I30" s="57"/>
      <c r="J30" s="58">
        <f>J29*13%</f>
        <v>1221168</v>
      </c>
      <c r="K30" s="58"/>
      <c r="N30" s="33"/>
      <c r="O30" s="33"/>
    </row>
    <row r="31" spans="1:16" s="13" customFormat="1" x14ac:dyDescent="0.25">
      <c r="A31" s="56" t="s">
        <v>23</v>
      </c>
      <c r="B31" s="56"/>
      <c r="C31" s="56"/>
      <c r="D31" s="56"/>
      <c r="E31" s="56"/>
      <c r="F31" s="56"/>
      <c r="G31" s="56"/>
      <c r="H31" s="56"/>
      <c r="I31" s="57"/>
      <c r="J31" s="58">
        <f>J30+J29</f>
        <v>10614768</v>
      </c>
      <c r="K31" s="58"/>
      <c r="N31" s="4">
        <v>7113610</v>
      </c>
      <c r="O31" s="33"/>
      <c r="P31" s="32">
        <f>P29+O29</f>
        <v>9024000</v>
      </c>
    </row>
    <row r="32" spans="1:16" s="1" customFormat="1" ht="20.25" customHeight="1" x14ac:dyDescent="0.25">
      <c r="A32" s="56" t="s">
        <v>48</v>
      </c>
      <c r="B32" s="56"/>
      <c r="C32" s="56"/>
      <c r="D32" s="56"/>
      <c r="E32" s="56"/>
      <c r="F32" s="56"/>
      <c r="G32" s="56"/>
      <c r="H32" s="56"/>
      <c r="I32" s="57"/>
      <c r="J32" s="58">
        <v>4979526.93</v>
      </c>
      <c r="K32" s="58"/>
    </row>
    <row r="33" spans="1:16" s="1" customFormat="1" ht="20.25" customHeight="1" x14ac:dyDescent="0.25">
      <c r="A33" s="56" t="s">
        <v>49</v>
      </c>
      <c r="B33" s="56"/>
      <c r="C33" s="56"/>
      <c r="D33" s="56"/>
      <c r="E33" s="56"/>
      <c r="F33" s="56"/>
      <c r="G33" s="56"/>
      <c r="H33" s="56"/>
      <c r="I33" s="57"/>
      <c r="J33" s="58">
        <f>J31-J32</f>
        <v>5635241.0700000003</v>
      </c>
      <c r="K33" s="58"/>
      <c r="N33" s="55"/>
    </row>
    <row r="34" spans="1:16" s="1" customFormat="1" ht="20.25" customHeight="1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52"/>
      <c r="K34" s="52"/>
      <c r="N34" s="53"/>
    </row>
    <row r="35" spans="1:16" x14ac:dyDescent="0.3">
      <c r="A35" s="9" t="s">
        <v>4</v>
      </c>
      <c r="B35" s="10"/>
      <c r="N35" s="46"/>
      <c r="P35" s="18">
        <f>P31*13%</f>
        <v>1173120</v>
      </c>
    </row>
    <row r="36" spans="1:16" ht="10.5" customHeight="1" x14ac:dyDescent="0.3">
      <c r="A36" s="9"/>
      <c r="B36" s="10"/>
    </row>
    <row r="37" spans="1:16" ht="21" x14ac:dyDescent="0.3">
      <c r="A37" s="17" t="s">
        <v>7</v>
      </c>
      <c r="B37" s="10"/>
      <c r="I37" s="59"/>
      <c r="J37" s="59"/>
      <c r="P37" s="18">
        <f>P35+P31</f>
        <v>10197120</v>
      </c>
    </row>
    <row r="38" spans="1:16" x14ac:dyDescent="0.3">
      <c r="A38" s="9"/>
      <c r="B38" s="9"/>
    </row>
    <row r="39" spans="1:16" x14ac:dyDescent="0.3">
      <c r="A39" s="11"/>
      <c r="B39" s="12"/>
      <c r="P39" s="18">
        <f>P37*50%</f>
        <v>5098560</v>
      </c>
    </row>
    <row r="40" spans="1:16" x14ac:dyDescent="0.3">
      <c r="P40" s="46"/>
    </row>
    <row r="41" spans="1:16" x14ac:dyDescent="0.3">
      <c r="P41" s="46">
        <f>P37*52%</f>
        <v>5302502.4000000004</v>
      </c>
    </row>
    <row r="43" spans="1:16" x14ac:dyDescent="0.3">
      <c r="J43" s="50"/>
    </row>
  </sheetData>
  <mergeCells count="22">
    <mergeCell ref="A31:I31"/>
    <mergeCell ref="J31:K31"/>
    <mergeCell ref="A32:I32"/>
    <mergeCell ref="J32:K32"/>
    <mergeCell ref="A28:I28"/>
    <mergeCell ref="A29:I29"/>
    <mergeCell ref="J29:K29"/>
    <mergeCell ref="A30:I30"/>
    <mergeCell ref="J30:K30"/>
    <mergeCell ref="A33:I33"/>
    <mergeCell ref="J33:K33"/>
    <mergeCell ref="I37:J37"/>
    <mergeCell ref="A12:K12"/>
    <mergeCell ref="A8:C8"/>
    <mergeCell ref="A9:B9"/>
    <mergeCell ref="A13:K13"/>
    <mergeCell ref="A15:K15"/>
    <mergeCell ref="A17:K17"/>
    <mergeCell ref="A19:A20"/>
    <mergeCell ref="B19:B20"/>
    <mergeCell ref="C19:F19"/>
    <mergeCell ref="I19:K19"/>
  </mergeCells>
  <printOptions horizontalCentered="1"/>
  <pageMargins left="0" right="0" top="0.5" bottom="0" header="0.3" footer="0.3"/>
  <pageSetup paperSize="9" scale="7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P46"/>
  <sheetViews>
    <sheetView topLeftCell="A16" zoomScaleNormal="100" workbookViewId="0">
      <selection activeCell="G27" sqref="G27"/>
    </sheetView>
  </sheetViews>
  <sheetFormatPr defaultColWidth="8.85546875" defaultRowHeight="18.75" x14ac:dyDescent="0.3"/>
  <cols>
    <col min="1" max="1" width="4.7109375" style="3" customWidth="1"/>
    <col min="2" max="2" width="41.85546875" style="2" customWidth="1"/>
    <col min="3" max="3" width="6.140625" style="3" bestFit="1" customWidth="1"/>
    <col min="4" max="4" width="8.85546875" style="3" customWidth="1"/>
    <col min="5" max="5" width="10.5703125" style="4" customWidth="1"/>
    <col min="6" max="6" width="9.28515625" style="4" customWidth="1"/>
    <col min="7" max="7" width="9.28515625" style="4" bestFit="1" customWidth="1"/>
    <col min="8" max="8" width="12.85546875" style="4" customWidth="1"/>
    <col min="9" max="9" width="13.140625" style="5" bestFit="1" customWidth="1"/>
    <col min="10" max="10" width="8.85546875" style="2"/>
    <col min="11" max="11" width="16" style="2" bestFit="1" customWidth="1"/>
    <col min="12" max="12" width="18.28515625" style="2" bestFit="1" customWidth="1"/>
    <col min="13" max="13" width="17.7109375" style="2" customWidth="1"/>
    <col min="14" max="14" width="20.28515625" style="2" customWidth="1"/>
    <col min="15" max="16384" width="8.85546875" style="2"/>
  </cols>
  <sheetData>
    <row r="8" spans="1:9" s="41" customFormat="1" ht="15.75" x14ac:dyDescent="0.25">
      <c r="A8" s="40"/>
      <c r="C8" s="40"/>
      <c r="D8" s="40"/>
      <c r="E8" s="42"/>
      <c r="F8" s="45"/>
      <c r="G8" s="45"/>
      <c r="H8" s="44" t="s">
        <v>14</v>
      </c>
      <c r="I8" s="29" t="s">
        <v>38</v>
      </c>
    </row>
    <row r="9" spans="1:9" s="41" customFormat="1" ht="15.75" x14ac:dyDescent="0.25">
      <c r="A9" s="61"/>
      <c r="B9" s="61"/>
      <c r="C9" s="43"/>
      <c r="D9" s="40"/>
      <c r="F9" s="45"/>
      <c r="G9" s="45"/>
      <c r="H9" s="44" t="s">
        <v>34</v>
      </c>
      <c r="I9" s="30" t="s">
        <v>35</v>
      </c>
    </row>
    <row r="10" spans="1:9" s="41" customFormat="1" ht="15.75" x14ac:dyDescent="0.25">
      <c r="A10" s="62"/>
      <c r="B10" s="62"/>
      <c r="C10" s="43"/>
      <c r="D10" s="40"/>
      <c r="F10" s="45"/>
      <c r="G10" s="45"/>
      <c r="H10" s="44" t="s">
        <v>16</v>
      </c>
      <c r="I10" s="31" t="s">
        <v>17</v>
      </c>
    </row>
    <row r="11" spans="1:9" ht="9" customHeight="1" x14ac:dyDescent="0.3">
      <c r="A11" s="28"/>
      <c r="B11" s="28"/>
      <c r="C11" s="23"/>
      <c r="E11" s="2"/>
      <c r="F11" s="34"/>
      <c r="G11" s="34"/>
      <c r="H11" s="34"/>
      <c r="I11" s="35"/>
    </row>
    <row r="12" spans="1:9" x14ac:dyDescent="0.3">
      <c r="A12" s="24" t="s">
        <v>15</v>
      </c>
      <c r="B12" s="24"/>
      <c r="C12" s="23"/>
      <c r="E12" s="2"/>
    </row>
    <row r="13" spans="1:9" x14ac:dyDescent="0.3">
      <c r="A13" s="63" t="s">
        <v>18</v>
      </c>
      <c r="B13" s="63"/>
      <c r="C13" s="63"/>
      <c r="D13" s="37"/>
      <c r="E13" s="26"/>
      <c r="F13" s="27"/>
      <c r="G13" s="27"/>
      <c r="H13" s="2"/>
      <c r="I13" s="2"/>
    </row>
    <row r="14" spans="1:9" x14ac:dyDescent="0.3">
      <c r="A14" s="63" t="s">
        <v>19</v>
      </c>
      <c r="B14" s="63"/>
      <c r="C14" s="25"/>
      <c r="D14" s="37"/>
      <c r="E14" s="26"/>
      <c r="F14" s="27"/>
      <c r="G14" s="27"/>
      <c r="H14" s="2"/>
      <c r="I14" s="2"/>
    </row>
    <row r="15" spans="1:9" x14ac:dyDescent="0.3">
      <c r="A15" s="24" t="s">
        <v>20</v>
      </c>
      <c r="B15" s="24"/>
      <c r="C15" s="23"/>
      <c r="D15" s="64"/>
      <c r="E15" s="64"/>
      <c r="F15" s="27"/>
      <c r="G15" s="27"/>
      <c r="H15" s="2"/>
      <c r="I15" s="2"/>
    </row>
    <row r="16" spans="1:9" ht="8.25" customHeight="1" x14ac:dyDescent="0.3"/>
    <row r="17" spans="1:16" ht="21" x14ac:dyDescent="0.35">
      <c r="A17" s="60" t="s">
        <v>8</v>
      </c>
      <c r="B17" s="60"/>
      <c r="C17" s="60"/>
      <c r="D17" s="60"/>
      <c r="E17" s="60"/>
      <c r="F17" s="60"/>
      <c r="G17" s="60"/>
      <c r="H17" s="60"/>
      <c r="I17" s="60"/>
    </row>
    <row r="18" spans="1:16" hidden="1" x14ac:dyDescent="0.3">
      <c r="A18" s="65" t="s">
        <v>2</v>
      </c>
      <c r="B18" s="65"/>
      <c r="C18" s="65"/>
      <c r="D18" s="65"/>
      <c r="E18" s="65"/>
      <c r="F18" s="65"/>
      <c r="G18" s="65"/>
      <c r="H18" s="65"/>
      <c r="I18" s="65"/>
      <c r="J18" s="6"/>
      <c r="K18" s="6"/>
      <c r="L18" s="6"/>
      <c r="M18" s="6"/>
      <c r="N18" s="6"/>
      <c r="O18" s="4"/>
      <c r="P18" s="5"/>
    </row>
    <row r="19" spans="1:16" ht="6" customHeight="1" x14ac:dyDescent="0.35">
      <c r="A19" s="7"/>
      <c r="B19" s="7"/>
      <c r="C19" s="8"/>
      <c r="D19" s="7"/>
      <c r="E19" s="7"/>
      <c r="F19" s="7"/>
      <c r="G19" s="7"/>
      <c r="H19" s="7"/>
      <c r="I19" s="7"/>
      <c r="J19" s="6"/>
      <c r="K19" s="6"/>
      <c r="L19" s="6"/>
      <c r="M19" s="6"/>
      <c r="N19" s="6"/>
      <c r="O19" s="4"/>
      <c r="P19" s="5"/>
    </row>
    <row r="20" spans="1:16" ht="31.5" x14ac:dyDescent="0.5">
      <c r="A20" s="66" t="s">
        <v>33</v>
      </c>
      <c r="B20" s="66"/>
      <c r="C20" s="66"/>
      <c r="D20" s="66"/>
      <c r="E20" s="66"/>
      <c r="F20" s="66"/>
      <c r="G20" s="66"/>
      <c r="H20" s="66"/>
      <c r="I20" s="66"/>
    </row>
    <row r="21" spans="1:16" ht="6" customHeight="1" x14ac:dyDescent="0.3"/>
    <row r="22" spans="1:16" ht="21" x14ac:dyDescent="0.3">
      <c r="A22" s="67" t="s">
        <v>36</v>
      </c>
      <c r="B22" s="67"/>
      <c r="C22" s="67"/>
      <c r="D22" s="67"/>
      <c r="E22" s="67"/>
      <c r="F22" s="67"/>
      <c r="G22" s="67"/>
      <c r="H22" s="67"/>
      <c r="I22" s="67"/>
    </row>
    <row r="23" spans="1:16" ht="9" customHeight="1" x14ac:dyDescent="0.3"/>
    <row r="24" spans="1:16" ht="19.5" customHeight="1" x14ac:dyDescent="0.3">
      <c r="A24" s="68" t="s">
        <v>0</v>
      </c>
      <c r="B24" s="68" t="s">
        <v>3</v>
      </c>
      <c r="C24" s="69" t="s">
        <v>40</v>
      </c>
      <c r="D24" s="69"/>
      <c r="E24" s="69"/>
      <c r="F24" s="69"/>
      <c r="G24" s="70" t="s">
        <v>41</v>
      </c>
      <c r="H24" s="71"/>
      <c r="I24" s="72"/>
    </row>
    <row r="25" spans="1:16" ht="37.5" customHeight="1" x14ac:dyDescent="0.3">
      <c r="A25" s="68"/>
      <c r="B25" s="68"/>
      <c r="C25" s="20" t="s">
        <v>1</v>
      </c>
      <c r="D25" s="22" t="s">
        <v>45</v>
      </c>
      <c r="E25" s="21" t="s">
        <v>5</v>
      </c>
      <c r="F25" s="21" t="s">
        <v>6</v>
      </c>
      <c r="G25" s="22" t="s">
        <v>42</v>
      </c>
      <c r="H25" s="21" t="s">
        <v>12</v>
      </c>
      <c r="I25" s="21" t="s">
        <v>13</v>
      </c>
    </row>
    <row r="26" spans="1:16" x14ac:dyDescent="0.3">
      <c r="A26" s="20"/>
      <c r="B26" s="48" t="s">
        <v>37</v>
      </c>
      <c r="C26" s="20"/>
      <c r="D26" s="22"/>
      <c r="E26" s="21"/>
      <c r="F26" s="21"/>
      <c r="G26" s="21"/>
      <c r="H26" s="21"/>
      <c r="I26" s="21"/>
    </row>
    <row r="27" spans="1:16" s="13" customFormat="1" ht="63" x14ac:dyDescent="0.25">
      <c r="A27" s="15">
        <v>1</v>
      </c>
      <c r="B27" s="14" t="s">
        <v>31</v>
      </c>
      <c r="C27" s="15" t="s">
        <v>9</v>
      </c>
      <c r="D27" s="38">
        <v>13000</v>
      </c>
      <c r="E27" s="19">
        <v>325</v>
      </c>
      <c r="F27" s="19">
        <v>80</v>
      </c>
      <c r="G27" s="47">
        <v>318</v>
      </c>
      <c r="H27" s="16">
        <f>G27*E27</f>
        <v>103350</v>
      </c>
      <c r="I27" s="19">
        <f>G27*F27</f>
        <v>25440</v>
      </c>
      <c r="K27" s="13">
        <v>70</v>
      </c>
      <c r="L27" s="32"/>
      <c r="M27" s="32"/>
    </row>
    <row r="28" spans="1:16" s="13" customFormat="1" ht="94.5" x14ac:dyDescent="0.25">
      <c r="A28" s="15">
        <v>2</v>
      </c>
      <c r="B28" s="14" t="s">
        <v>32</v>
      </c>
      <c r="C28" s="15" t="s">
        <v>9</v>
      </c>
      <c r="D28" s="38">
        <v>13000</v>
      </c>
      <c r="E28" s="19">
        <v>185</v>
      </c>
      <c r="F28" s="19">
        <v>70</v>
      </c>
      <c r="G28" s="47">
        <v>318</v>
      </c>
      <c r="H28" s="16">
        <f t="shared" ref="H28:H33" si="0">G28*E28</f>
        <v>58830</v>
      </c>
      <c r="I28" s="19">
        <f t="shared" ref="I28:I33" si="1">G28*F28</f>
        <v>22260</v>
      </c>
      <c r="K28" s="13">
        <v>70</v>
      </c>
      <c r="L28" s="32"/>
      <c r="M28" s="32"/>
    </row>
    <row r="29" spans="1:16" s="13" customFormat="1" ht="31.5" x14ac:dyDescent="0.25">
      <c r="A29" s="15">
        <v>3</v>
      </c>
      <c r="B29" s="14" t="s">
        <v>24</v>
      </c>
      <c r="C29" s="15" t="s">
        <v>25</v>
      </c>
      <c r="D29" s="38">
        <v>300</v>
      </c>
      <c r="E29" s="19">
        <v>350</v>
      </c>
      <c r="F29" s="19">
        <v>100</v>
      </c>
      <c r="G29" s="38">
        <v>150</v>
      </c>
      <c r="H29" s="16">
        <f t="shared" si="0"/>
        <v>52500</v>
      </c>
      <c r="I29" s="19">
        <f t="shared" si="1"/>
        <v>15000</v>
      </c>
      <c r="K29" s="13">
        <v>20</v>
      </c>
      <c r="L29" s="33"/>
      <c r="M29" s="33"/>
    </row>
    <row r="30" spans="1:16" s="13" customFormat="1" ht="31.5" x14ac:dyDescent="0.25">
      <c r="A30" s="15">
        <v>4</v>
      </c>
      <c r="B30" s="14" t="s">
        <v>26</v>
      </c>
      <c r="C30" s="15" t="s">
        <v>27</v>
      </c>
      <c r="D30" s="38">
        <v>120</v>
      </c>
      <c r="E30" s="19">
        <v>300</v>
      </c>
      <c r="F30" s="19">
        <v>25</v>
      </c>
      <c r="G30" s="38">
        <v>60</v>
      </c>
      <c r="H30" s="16">
        <f t="shared" si="0"/>
        <v>18000</v>
      </c>
      <c r="I30" s="19">
        <f t="shared" si="1"/>
        <v>1500</v>
      </c>
      <c r="K30" s="13">
        <v>20</v>
      </c>
      <c r="L30" s="33"/>
      <c r="M30" s="33"/>
    </row>
    <row r="31" spans="1:16" s="13" customFormat="1" ht="47.25" x14ac:dyDescent="0.25">
      <c r="A31" s="15">
        <v>5</v>
      </c>
      <c r="B31" s="14" t="s">
        <v>28</v>
      </c>
      <c r="C31" s="15" t="s">
        <v>27</v>
      </c>
      <c r="D31" s="38">
        <v>120</v>
      </c>
      <c r="E31" s="19">
        <v>400</v>
      </c>
      <c r="F31" s="19">
        <v>100</v>
      </c>
      <c r="G31" s="38">
        <v>60</v>
      </c>
      <c r="H31" s="16">
        <f t="shared" si="0"/>
        <v>24000</v>
      </c>
      <c r="I31" s="19">
        <f t="shared" si="1"/>
        <v>6000</v>
      </c>
      <c r="K31" s="13">
        <v>20</v>
      </c>
      <c r="L31" s="33"/>
      <c r="M31" s="33"/>
    </row>
    <row r="32" spans="1:16" s="13" customFormat="1" ht="31.5" x14ac:dyDescent="0.25">
      <c r="A32" s="15">
        <v>6</v>
      </c>
      <c r="B32" s="14" t="s">
        <v>29</v>
      </c>
      <c r="C32" s="15" t="s">
        <v>27</v>
      </c>
      <c r="D32" s="38">
        <v>60</v>
      </c>
      <c r="E32" s="19">
        <v>1600</v>
      </c>
      <c r="F32" s="19">
        <v>300</v>
      </c>
      <c r="G32" s="38">
        <v>30</v>
      </c>
      <c r="H32" s="16">
        <f t="shared" si="0"/>
        <v>48000</v>
      </c>
      <c r="I32" s="19">
        <f t="shared" si="1"/>
        <v>9000</v>
      </c>
      <c r="K32" s="13">
        <v>20</v>
      </c>
      <c r="L32" s="33"/>
      <c r="M32" s="33"/>
    </row>
    <row r="33" spans="1:14" s="13" customFormat="1" ht="63" x14ac:dyDescent="0.25">
      <c r="A33" s="15">
        <v>7</v>
      </c>
      <c r="B33" s="14" t="s">
        <v>30</v>
      </c>
      <c r="C33" s="15" t="s">
        <v>27</v>
      </c>
      <c r="D33" s="38">
        <v>60</v>
      </c>
      <c r="E33" s="19">
        <v>1400</v>
      </c>
      <c r="F33" s="19">
        <v>200</v>
      </c>
      <c r="G33" s="38">
        <v>30</v>
      </c>
      <c r="H33" s="16">
        <f t="shared" si="0"/>
        <v>42000</v>
      </c>
      <c r="I33" s="19">
        <f t="shared" si="1"/>
        <v>6000</v>
      </c>
      <c r="K33" s="13">
        <v>20</v>
      </c>
      <c r="L33" s="33"/>
      <c r="M33" s="33"/>
    </row>
    <row r="34" spans="1:14" s="13" customFormat="1" ht="26.25" customHeight="1" x14ac:dyDescent="0.25">
      <c r="A34" s="56" t="s">
        <v>10</v>
      </c>
      <c r="B34" s="56"/>
      <c r="C34" s="56"/>
      <c r="D34" s="56"/>
      <c r="E34" s="56"/>
      <c r="F34" s="56"/>
      <c r="G34" s="57"/>
      <c r="H34" s="36">
        <f>SUM(H27:H33)</f>
        <v>346680</v>
      </c>
      <c r="I34" s="36">
        <f>SUM(I27:I33)</f>
        <v>85200</v>
      </c>
    </row>
    <row r="35" spans="1:14" s="13" customFormat="1" x14ac:dyDescent="0.25">
      <c r="A35" s="56" t="s">
        <v>21</v>
      </c>
      <c r="B35" s="56"/>
      <c r="C35" s="56"/>
      <c r="D35" s="56"/>
      <c r="E35" s="56"/>
      <c r="F35" s="56"/>
      <c r="G35" s="57"/>
      <c r="H35" s="58">
        <f>H34+I34</f>
        <v>431880</v>
      </c>
      <c r="I35" s="58"/>
      <c r="M35" s="4">
        <v>6999000</v>
      </c>
      <c r="N35" s="4">
        <v>2025000</v>
      </c>
    </row>
    <row r="36" spans="1:14" s="13" customFormat="1" x14ac:dyDescent="0.25">
      <c r="A36" s="56" t="s">
        <v>22</v>
      </c>
      <c r="B36" s="56"/>
      <c r="C36" s="56"/>
      <c r="D36" s="56"/>
      <c r="E36" s="56"/>
      <c r="F36" s="56"/>
      <c r="G36" s="57"/>
      <c r="H36" s="58">
        <f>H35*13%</f>
        <v>56144.4</v>
      </c>
      <c r="I36" s="58"/>
      <c r="L36" s="33"/>
      <c r="M36" s="33"/>
    </row>
    <row r="37" spans="1:14" s="13" customFormat="1" x14ac:dyDescent="0.25">
      <c r="A37" s="56" t="s">
        <v>23</v>
      </c>
      <c r="B37" s="56"/>
      <c r="C37" s="56"/>
      <c r="D37" s="56"/>
      <c r="E37" s="56"/>
      <c r="F37" s="56"/>
      <c r="G37" s="57"/>
      <c r="H37" s="58">
        <f>H36+H35</f>
        <v>488024.4</v>
      </c>
      <c r="I37" s="58"/>
      <c r="L37" s="33"/>
      <c r="M37" s="33"/>
      <c r="N37" s="32">
        <f>N35+M35</f>
        <v>9024000</v>
      </c>
    </row>
    <row r="38" spans="1:14" s="1" customFormat="1" ht="6.75" customHeight="1" x14ac:dyDescent="0.25">
      <c r="A38" s="73"/>
      <c r="B38" s="73"/>
      <c r="C38" s="73"/>
      <c r="D38" s="39"/>
    </row>
    <row r="39" spans="1:14" ht="6" customHeight="1" x14ac:dyDescent="0.3">
      <c r="K39" s="18"/>
    </row>
    <row r="40" spans="1:14" x14ac:dyDescent="0.3">
      <c r="A40" s="9" t="s">
        <v>4</v>
      </c>
      <c r="B40" s="10"/>
      <c r="N40" s="18">
        <f>N37*13%</f>
        <v>1173120</v>
      </c>
    </row>
    <row r="41" spans="1:14" ht="10.5" customHeight="1" x14ac:dyDescent="0.3">
      <c r="A41" s="9"/>
      <c r="B41" s="10"/>
    </row>
    <row r="42" spans="1:14" ht="21" x14ac:dyDescent="0.3">
      <c r="A42" s="17" t="s">
        <v>7</v>
      </c>
      <c r="B42" s="10"/>
      <c r="N42" s="18">
        <f>N40+N37</f>
        <v>10197120</v>
      </c>
    </row>
    <row r="43" spans="1:14" x14ac:dyDescent="0.3">
      <c r="A43" s="9"/>
      <c r="B43" s="9"/>
    </row>
    <row r="44" spans="1:14" x14ac:dyDescent="0.3">
      <c r="A44" s="11"/>
      <c r="B44" s="12"/>
      <c r="N44" s="18">
        <f>N42*50%</f>
        <v>5098560</v>
      </c>
    </row>
    <row r="45" spans="1:14" x14ac:dyDescent="0.3">
      <c r="N45" s="46"/>
    </row>
    <row r="46" spans="1:14" x14ac:dyDescent="0.3">
      <c r="N46" s="46">
        <f>N42*52%</f>
        <v>5302502.4000000004</v>
      </c>
    </row>
  </sheetData>
  <mergeCells count="21">
    <mergeCell ref="A13:C13"/>
    <mergeCell ref="A14:B14"/>
    <mergeCell ref="D15:E15"/>
    <mergeCell ref="A9:B9"/>
    <mergeCell ref="A10:B10"/>
    <mergeCell ref="A38:C38"/>
    <mergeCell ref="A17:I17"/>
    <mergeCell ref="A18:I18"/>
    <mergeCell ref="A20:I20"/>
    <mergeCell ref="A22:I22"/>
    <mergeCell ref="H35:I35"/>
    <mergeCell ref="H36:I36"/>
    <mergeCell ref="H37:I37"/>
    <mergeCell ref="A34:G34"/>
    <mergeCell ref="A35:G35"/>
    <mergeCell ref="A36:G36"/>
    <mergeCell ref="A37:G37"/>
    <mergeCell ref="A24:A25"/>
    <mergeCell ref="B24:B25"/>
    <mergeCell ref="C24:F24"/>
    <mergeCell ref="G24:I24"/>
  </mergeCells>
  <printOptions horizontalCentered="1"/>
  <pageMargins left="0" right="0" top="0.25" bottom="0" header="0.3" footer="0.3"/>
  <pageSetup paperSize="9" scale="8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4684C-991C-49C4-9377-7E0131CAD2CD}">
  <dimension ref="A8:P46"/>
  <sheetViews>
    <sheetView topLeftCell="A22" zoomScaleNormal="100" workbookViewId="0">
      <selection activeCell="A34" sqref="A34:G34"/>
    </sheetView>
  </sheetViews>
  <sheetFormatPr defaultColWidth="8.85546875" defaultRowHeight="18.75" x14ac:dyDescent="0.3"/>
  <cols>
    <col min="1" max="1" width="4.7109375" style="3" customWidth="1"/>
    <col min="2" max="2" width="41.85546875" style="2" customWidth="1"/>
    <col min="3" max="3" width="6.140625" style="3" bestFit="1" customWidth="1"/>
    <col min="4" max="4" width="8.85546875" style="3" customWidth="1"/>
    <col min="5" max="5" width="10.5703125" style="4" customWidth="1"/>
    <col min="6" max="6" width="9.28515625" style="4" customWidth="1"/>
    <col min="7" max="7" width="9.28515625" style="4" bestFit="1" customWidth="1"/>
    <col min="8" max="8" width="12.85546875" style="4" customWidth="1"/>
    <col min="9" max="9" width="13.140625" style="5" bestFit="1" customWidth="1"/>
    <col min="10" max="10" width="8.85546875" style="2"/>
    <col min="11" max="11" width="16" style="2" bestFit="1" customWidth="1"/>
    <col min="12" max="12" width="18.28515625" style="2" bestFit="1" customWidth="1"/>
    <col min="13" max="13" width="17.7109375" style="2" customWidth="1"/>
    <col min="14" max="14" width="20.28515625" style="2" customWidth="1"/>
    <col min="15" max="16384" width="8.85546875" style="2"/>
  </cols>
  <sheetData>
    <row r="8" spans="1:9" s="41" customFormat="1" ht="15.75" x14ac:dyDescent="0.25">
      <c r="A8" s="40"/>
      <c r="C8" s="40"/>
      <c r="D8" s="40"/>
      <c r="E8" s="42"/>
      <c r="F8" s="45"/>
      <c r="G8" s="45"/>
      <c r="H8" s="44" t="s">
        <v>14</v>
      </c>
      <c r="I8" s="29" t="s">
        <v>38</v>
      </c>
    </row>
    <row r="9" spans="1:9" s="41" customFormat="1" ht="15.75" x14ac:dyDescent="0.25">
      <c r="A9" s="61"/>
      <c r="B9" s="61"/>
      <c r="C9" s="43"/>
      <c r="D9" s="40"/>
      <c r="F9" s="45"/>
      <c r="G9" s="45"/>
      <c r="H9" s="44" t="s">
        <v>34</v>
      </c>
      <c r="I9" s="30" t="s">
        <v>35</v>
      </c>
    </row>
    <row r="10" spans="1:9" s="41" customFormat="1" ht="15.75" x14ac:dyDescent="0.25">
      <c r="A10" s="62"/>
      <c r="B10" s="62"/>
      <c r="C10" s="43"/>
      <c r="D10" s="40"/>
      <c r="F10" s="45"/>
      <c r="G10" s="45"/>
      <c r="H10" s="44" t="s">
        <v>16</v>
      </c>
      <c r="I10" s="31" t="s">
        <v>17</v>
      </c>
    </row>
    <row r="11" spans="1:9" ht="9" customHeight="1" x14ac:dyDescent="0.3">
      <c r="A11" s="28"/>
      <c r="B11" s="28"/>
      <c r="C11" s="23"/>
      <c r="E11" s="2"/>
      <c r="F11" s="34"/>
      <c r="G11" s="34"/>
      <c r="H11" s="34"/>
      <c r="I11" s="35"/>
    </row>
    <row r="12" spans="1:9" x14ac:dyDescent="0.3">
      <c r="A12" s="24" t="s">
        <v>15</v>
      </c>
      <c r="B12" s="24"/>
      <c r="C12" s="23"/>
      <c r="E12" s="2"/>
    </row>
    <row r="13" spans="1:9" x14ac:dyDescent="0.3">
      <c r="A13" s="63" t="s">
        <v>18</v>
      </c>
      <c r="B13" s="63"/>
      <c r="C13" s="63"/>
      <c r="D13" s="37"/>
      <c r="E13" s="26"/>
      <c r="F13" s="27"/>
      <c r="G13" s="27"/>
      <c r="H13" s="2"/>
      <c r="I13" s="2"/>
    </row>
    <row r="14" spans="1:9" x14ac:dyDescent="0.3">
      <c r="A14" s="63" t="s">
        <v>19</v>
      </c>
      <c r="B14" s="63"/>
      <c r="C14" s="25"/>
      <c r="D14" s="37"/>
      <c r="E14" s="26"/>
      <c r="F14" s="27"/>
      <c r="G14" s="27"/>
      <c r="H14" s="2"/>
      <c r="I14" s="2"/>
    </row>
    <row r="15" spans="1:9" x14ac:dyDescent="0.3">
      <c r="A15" s="24" t="s">
        <v>20</v>
      </c>
      <c r="B15" s="24"/>
      <c r="C15" s="23"/>
      <c r="D15" s="64"/>
      <c r="E15" s="64"/>
      <c r="F15" s="27"/>
      <c r="G15" s="27"/>
      <c r="H15" s="2"/>
      <c r="I15" s="2"/>
    </row>
    <row r="16" spans="1:9" ht="8.25" customHeight="1" x14ac:dyDescent="0.3"/>
    <row r="17" spans="1:16" ht="21" x14ac:dyDescent="0.35">
      <c r="A17" s="60" t="s">
        <v>8</v>
      </c>
      <c r="B17" s="60"/>
      <c r="C17" s="60"/>
      <c r="D17" s="60"/>
      <c r="E17" s="60"/>
      <c r="F17" s="60"/>
      <c r="G17" s="60"/>
      <c r="H17" s="60"/>
      <c r="I17" s="60"/>
    </row>
    <row r="18" spans="1:16" hidden="1" x14ac:dyDescent="0.3">
      <c r="A18" s="65" t="s">
        <v>2</v>
      </c>
      <c r="B18" s="65"/>
      <c r="C18" s="65"/>
      <c r="D18" s="65"/>
      <c r="E18" s="65"/>
      <c r="F18" s="65"/>
      <c r="G18" s="65"/>
      <c r="H18" s="65"/>
      <c r="I18" s="65"/>
      <c r="J18" s="6"/>
      <c r="K18" s="6"/>
      <c r="L18" s="6"/>
      <c r="M18" s="6"/>
      <c r="N18" s="6"/>
      <c r="O18" s="4"/>
      <c r="P18" s="5"/>
    </row>
    <row r="19" spans="1:16" ht="6" customHeight="1" x14ac:dyDescent="0.35">
      <c r="A19" s="7"/>
      <c r="B19" s="7"/>
      <c r="C19" s="8"/>
      <c r="D19" s="7"/>
      <c r="E19" s="7"/>
      <c r="F19" s="7"/>
      <c r="G19" s="7"/>
      <c r="H19" s="7"/>
      <c r="I19" s="7"/>
      <c r="J19" s="6"/>
      <c r="K19" s="6"/>
      <c r="L19" s="6"/>
      <c r="M19" s="6"/>
      <c r="N19" s="6"/>
      <c r="O19" s="4"/>
      <c r="P19" s="5"/>
    </row>
    <row r="20" spans="1:16" ht="31.5" x14ac:dyDescent="0.5">
      <c r="A20" s="66" t="s">
        <v>33</v>
      </c>
      <c r="B20" s="66"/>
      <c r="C20" s="66"/>
      <c r="D20" s="66"/>
      <c r="E20" s="66"/>
      <c r="F20" s="66"/>
      <c r="G20" s="66"/>
      <c r="H20" s="66"/>
      <c r="I20" s="66"/>
    </row>
    <row r="21" spans="1:16" ht="6" customHeight="1" x14ac:dyDescent="0.3"/>
    <row r="22" spans="1:16" ht="21" x14ac:dyDescent="0.3">
      <c r="A22" s="67" t="s">
        <v>36</v>
      </c>
      <c r="B22" s="67"/>
      <c r="C22" s="67"/>
      <c r="D22" s="67"/>
      <c r="E22" s="67"/>
      <c r="F22" s="67"/>
      <c r="G22" s="67"/>
      <c r="H22" s="67"/>
      <c r="I22" s="67"/>
    </row>
    <row r="23" spans="1:16" ht="9" customHeight="1" x14ac:dyDescent="0.3"/>
    <row r="24" spans="1:16" ht="19.5" customHeight="1" x14ac:dyDescent="0.3">
      <c r="A24" s="68" t="s">
        <v>0</v>
      </c>
      <c r="B24" s="68" t="s">
        <v>3</v>
      </c>
      <c r="C24" s="69" t="s">
        <v>40</v>
      </c>
      <c r="D24" s="69"/>
      <c r="E24" s="69"/>
      <c r="F24" s="69"/>
      <c r="G24" s="70" t="s">
        <v>41</v>
      </c>
      <c r="H24" s="71"/>
      <c r="I24" s="72"/>
    </row>
    <row r="25" spans="1:16" ht="37.5" customHeight="1" x14ac:dyDescent="0.3">
      <c r="A25" s="68"/>
      <c r="B25" s="68"/>
      <c r="C25" s="20" t="s">
        <v>1</v>
      </c>
      <c r="D25" s="22" t="s">
        <v>42</v>
      </c>
      <c r="E25" s="21" t="s">
        <v>5</v>
      </c>
      <c r="F25" s="21" t="s">
        <v>6</v>
      </c>
      <c r="G25" s="22" t="s">
        <v>11</v>
      </c>
      <c r="H25" s="21" t="s">
        <v>12</v>
      </c>
      <c r="I25" s="21" t="s">
        <v>13</v>
      </c>
    </row>
    <row r="26" spans="1:16" x14ac:dyDescent="0.3">
      <c r="A26" s="20"/>
      <c r="B26" s="48" t="s">
        <v>39</v>
      </c>
      <c r="C26" s="20"/>
      <c r="D26" s="22"/>
      <c r="E26" s="21"/>
      <c r="F26" s="21"/>
      <c r="G26" s="21"/>
      <c r="H26" s="21"/>
      <c r="I26" s="21"/>
    </row>
    <row r="27" spans="1:16" s="13" customFormat="1" ht="63" x14ac:dyDescent="0.25">
      <c r="A27" s="15">
        <v>1</v>
      </c>
      <c r="B27" s="14" t="s">
        <v>31</v>
      </c>
      <c r="C27" s="15" t="s">
        <v>9</v>
      </c>
      <c r="D27" s="38">
        <v>13000</v>
      </c>
      <c r="E27" s="19">
        <v>325</v>
      </c>
      <c r="F27" s="19">
        <v>80</v>
      </c>
      <c r="G27" s="47">
        <v>1166.5999999999999</v>
      </c>
      <c r="H27" s="16">
        <f>G27*E27</f>
        <v>379144.99999999994</v>
      </c>
      <c r="I27" s="19">
        <f>G27*F27</f>
        <v>93328</v>
      </c>
      <c r="K27" s="13">
        <v>70</v>
      </c>
      <c r="L27" s="32"/>
      <c r="M27" s="32"/>
    </row>
    <row r="28" spans="1:16" s="13" customFormat="1" ht="94.5" x14ac:dyDescent="0.25">
      <c r="A28" s="15">
        <v>2</v>
      </c>
      <c r="B28" s="14" t="s">
        <v>32</v>
      </c>
      <c r="C28" s="15" t="s">
        <v>9</v>
      </c>
      <c r="D28" s="38">
        <v>13000</v>
      </c>
      <c r="E28" s="19">
        <v>185</v>
      </c>
      <c r="F28" s="19">
        <v>70</v>
      </c>
      <c r="G28" s="47">
        <v>1120</v>
      </c>
      <c r="H28" s="16">
        <f t="shared" ref="H28:H33" si="0">G28*E28</f>
        <v>207200</v>
      </c>
      <c r="I28" s="19">
        <f t="shared" ref="I28:I33" si="1">G28*F28</f>
        <v>78400</v>
      </c>
      <c r="K28" s="13">
        <v>70</v>
      </c>
      <c r="L28" s="32"/>
      <c r="M28" s="32"/>
    </row>
    <row r="29" spans="1:16" s="13" customFormat="1" ht="31.5" x14ac:dyDescent="0.25">
      <c r="A29" s="15">
        <v>3</v>
      </c>
      <c r="B29" s="14" t="s">
        <v>24</v>
      </c>
      <c r="C29" s="15" t="s">
        <v>25</v>
      </c>
      <c r="D29" s="38">
        <v>300</v>
      </c>
      <c r="E29" s="19">
        <v>350</v>
      </c>
      <c r="F29" s="19">
        <v>100</v>
      </c>
      <c r="G29" s="38">
        <v>0</v>
      </c>
      <c r="H29" s="16">
        <f t="shared" si="0"/>
        <v>0</v>
      </c>
      <c r="I29" s="19">
        <f t="shared" si="1"/>
        <v>0</v>
      </c>
      <c r="K29" s="13">
        <v>20</v>
      </c>
      <c r="L29" s="33"/>
      <c r="M29" s="33"/>
    </row>
    <row r="30" spans="1:16" s="13" customFormat="1" ht="31.5" x14ac:dyDescent="0.25">
      <c r="A30" s="15">
        <v>4</v>
      </c>
      <c r="B30" s="14" t="s">
        <v>26</v>
      </c>
      <c r="C30" s="15" t="s">
        <v>27</v>
      </c>
      <c r="D30" s="38">
        <v>120</v>
      </c>
      <c r="E30" s="19">
        <v>300</v>
      </c>
      <c r="F30" s="19">
        <v>25</v>
      </c>
      <c r="G30" s="38">
        <v>0</v>
      </c>
      <c r="H30" s="16">
        <f t="shared" si="0"/>
        <v>0</v>
      </c>
      <c r="I30" s="19">
        <f t="shared" si="1"/>
        <v>0</v>
      </c>
      <c r="K30" s="13">
        <v>20</v>
      </c>
      <c r="L30" s="33"/>
      <c r="M30" s="33"/>
    </row>
    <row r="31" spans="1:16" s="13" customFormat="1" ht="47.25" x14ac:dyDescent="0.25">
      <c r="A31" s="15">
        <v>5</v>
      </c>
      <c r="B31" s="14" t="s">
        <v>28</v>
      </c>
      <c r="C31" s="15" t="s">
        <v>27</v>
      </c>
      <c r="D31" s="38">
        <v>120</v>
      </c>
      <c r="E31" s="19">
        <v>400</v>
      </c>
      <c r="F31" s="19">
        <v>100</v>
      </c>
      <c r="G31" s="38">
        <v>0</v>
      </c>
      <c r="H31" s="16">
        <f t="shared" si="0"/>
        <v>0</v>
      </c>
      <c r="I31" s="19">
        <f t="shared" si="1"/>
        <v>0</v>
      </c>
      <c r="K31" s="13">
        <v>20</v>
      </c>
      <c r="L31" s="33"/>
      <c r="M31" s="33"/>
    </row>
    <row r="32" spans="1:16" s="13" customFormat="1" ht="31.5" x14ac:dyDescent="0.25">
      <c r="A32" s="15">
        <v>6</v>
      </c>
      <c r="B32" s="14" t="s">
        <v>29</v>
      </c>
      <c r="C32" s="15" t="s">
        <v>27</v>
      </c>
      <c r="D32" s="38">
        <v>60</v>
      </c>
      <c r="E32" s="19">
        <v>1600</v>
      </c>
      <c r="F32" s="19">
        <v>300</v>
      </c>
      <c r="G32" s="38">
        <v>0</v>
      </c>
      <c r="H32" s="16">
        <f t="shared" si="0"/>
        <v>0</v>
      </c>
      <c r="I32" s="19">
        <f t="shared" si="1"/>
        <v>0</v>
      </c>
      <c r="K32" s="13">
        <v>20</v>
      </c>
      <c r="L32" s="33"/>
      <c r="M32" s="33"/>
    </row>
    <row r="33" spans="1:14" s="13" customFormat="1" ht="63" x14ac:dyDescent="0.25">
      <c r="A33" s="15">
        <v>7</v>
      </c>
      <c r="B33" s="14" t="s">
        <v>30</v>
      </c>
      <c r="C33" s="15" t="s">
        <v>27</v>
      </c>
      <c r="D33" s="38">
        <v>60</v>
      </c>
      <c r="E33" s="19">
        <v>1400</v>
      </c>
      <c r="F33" s="19">
        <v>200</v>
      </c>
      <c r="G33" s="38">
        <v>0</v>
      </c>
      <c r="H33" s="16">
        <f t="shared" si="0"/>
        <v>0</v>
      </c>
      <c r="I33" s="19">
        <f t="shared" si="1"/>
        <v>0</v>
      </c>
      <c r="K33" s="13">
        <v>20</v>
      </c>
      <c r="L33" s="33"/>
      <c r="M33" s="33"/>
    </row>
    <row r="34" spans="1:14" s="13" customFormat="1" ht="26.25" customHeight="1" x14ac:dyDescent="0.25">
      <c r="A34" s="56" t="s">
        <v>10</v>
      </c>
      <c r="B34" s="56"/>
      <c r="C34" s="56"/>
      <c r="D34" s="56"/>
      <c r="E34" s="56"/>
      <c r="F34" s="56"/>
      <c r="G34" s="57"/>
      <c r="H34" s="36">
        <f>SUM(H27:H33)</f>
        <v>586345</v>
      </c>
      <c r="I34" s="36">
        <f>SUM(I27:I33)</f>
        <v>171728</v>
      </c>
    </row>
    <row r="35" spans="1:14" s="13" customFormat="1" x14ac:dyDescent="0.25">
      <c r="A35" s="56" t="s">
        <v>21</v>
      </c>
      <c r="B35" s="56"/>
      <c r="C35" s="56"/>
      <c r="D35" s="56"/>
      <c r="E35" s="56"/>
      <c r="F35" s="56"/>
      <c r="G35" s="57"/>
      <c r="H35" s="58">
        <f>H34+I34</f>
        <v>758073</v>
      </c>
      <c r="I35" s="58"/>
      <c r="M35" s="4">
        <v>6999000</v>
      </c>
      <c r="N35" s="4">
        <v>2025000</v>
      </c>
    </row>
    <row r="36" spans="1:14" s="13" customFormat="1" x14ac:dyDescent="0.25">
      <c r="A36" s="56" t="s">
        <v>22</v>
      </c>
      <c r="B36" s="56"/>
      <c r="C36" s="56"/>
      <c r="D36" s="56"/>
      <c r="E36" s="56"/>
      <c r="F36" s="56"/>
      <c r="G36" s="57"/>
      <c r="H36" s="58">
        <f>H35*13%</f>
        <v>98549.49</v>
      </c>
      <c r="I36" s="58"/>
      <c r="L36" s="33"/>
      <c r="M36" s="33"/>
    </row>
    <row r="37" spans="1:14" s="13" customFormat="1" x14ac:dyDescent="0.25">
      <c r="A37" s="56" t="s">
        <v>23</v>
      </c>
      <c r="B37" s="56"/>
      <c r="C37" s="56"/>
      <c r="D37" s="56"/>
      <c r="E37" s="56"/>
      <c r="F37" s="56"/>
      <c r="G37" s="57"/>
      <c r="H37" s="58">
        <f>H36+H35</f>
        <v>856622.49</v>
      </c>
      <c r="I37" s="58"/>
      <c r="L37" s="33"/>
      <c r="M37" s="33"/>
      <c r="N37" s="32">
        <f>N35+M35</f>
        <v>9024000</v>
      </c>
    </row>
    <row r="38" spans="1:14" s="1" customFormat="1" ht="6.75" customHeight="1" x14ac:dyDescent="0.25">
      <c r="A38" s="73"/>
      <c r="B38" s="73"/>
      <c r="C38" s="73"/>
      <c r="D38" s="39"/>
    </row>
    <row r="39" spans="1:14" ht="6" customHeight="1" x14ac:dyDescent="0.3">
      <c r="K39" s="18"/>
    </row>
    <row r="40" spans="1:14" x14ac:dyDescent="0.3">
      <c r="A40" s="9" t="s">
        <v>4</v>
      </c>
      <c r="B40" s="10"/>
      <c r="N40" s="18">
        <f>N37*13%</f>
        <v>1173120</v>
      </c>
    </row>
    <row r="41" spans="1:14" ht="10.5" customHeight="1" x14ac:dyDescent="0.3">
      <c r="A41" s="9"/>
      <c r="B41" s="10"/>
    </row>
    <row r="42" spans="1:14" ht="21" x14ac:dyDescent="0.3">
      <c r="A42" s="17" t="s">
        <v>7</v>
      </c>
      <c r="B42" s="10"/>
      <c r="N42" s="18">
        <f>N40+N37</f>
        <v>10197120</v>
      </c>
    </row>
    <row r="43" spans="1:14" x14ac:dyDescent="0.3">
      <c r="A43" s="9"/>
      <c r="B43" s="9"/>
    </row>
    <row r="44" spans="1:14" x14ac:dyDescent="0.3">
      <c r="A44" s="11"/>
      <c r="B44" s="12"/>
      <c r="N44" s="18">
        <f>N42*50%</f>
        <v>5098560</v>
      </c>
    </row>
    <row r="45" spans="1:14" x14ac:dyDescent="0.3">
      <c r="N45" s="46"/>
    </row>
    <row r="46" spans="1:14" x14ac:dyDescent="0.3">
      <c r="N46" s="46">
        <f>N42*52%</f>
        <v>5302502.4000000004</v>
      </c>
    </row>
  </sheetData>
  <mergeCells count="21">
    <mergeCell ref="A38:C38"/>
    <mergeCell ref="A34:G34"/>
    <mergeCell ref="A35:G35"/>
    <mergeCell ref="H35:I35"/>
    <mergeCell ref="A36:G36"/>
    <mergeCell ref="H36:I36"/>
    <mergeCell ref="A37:G37"/>
    <mergeCell ref="H37:I37"/>
    <mergeCell ref="A18:I18"/>
    <mergeCell ref="A20:I20"/>
    <mergeCell ref="A22:I22"/>
    <mergeCell ref="A24:A25"/>
    <mergeCell ref="B24:B25"/>
    <mergeCell ref="C24:F24"/>
    <mergeCell ref="G24:I24"/>
    <mergeCell ref="A17:I17"/>
    <mergeCell ref="A9:B9"/>
    <mergeCell ref="A10:B10"/>
    <mergeCell ref="A13:C13"/>
    <mergeCell ref="A14:B14"/>
    <mergeCell ref="D15:E15"/>
  </mergeCells>
  <printOptions horizontalCentered="1"/>
  <pageMargins left="0" right="0" top="0.25" bottom="0" header="0.3" footer="0.3"/>
  <pageSetup paperSize="9" scale="8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3D441-8374-47EF-B9CE-48F3170F2325}">
  <dimension ref="A8:P46"/>
  <sheetViews>
    <sheetView topLeftCell="A25" zoomScaleNormal="100" workbookViewId="0">
      <selection activeCell="A34" sqref="A34:G34"/>
    </sheetView>
  </sheetViews>
  <sheetFormatPr defaultColWidth="8.85546875" defaultRowHeight="18.75" x14ac:dyDescent="0.3"/>
  <cols>
    <col min="1" max="1" width="4.7109375" style="3" customWidth="1"/>
    <col min="2" max="2" width="41.85546875" style="2" customWidth="1"/>
    <col min="3" max="3" width="6.140625" style="3" bestFit="1" customWidth="1"/>
    <col min="4" max="4" width="8.85546875" style="3" customWidth="1"/>
    <col min="5" max="5" width="10.5703125" style="4" customWidth="1"/>
    <col min="6" max="6" width="9.28515625" style="4" customWidth="1"/>
    <col min="7" max="7" width="9.28515625" style="4" bestFit="1" customWidth="1"/>
    <col min="8" max="8" width="12.85546875" style="4" customWidth="1"/>
    <col min="9" max="9" width="13.140625" style="5" bestFit="1" customWidth="1"/>
    <col min="10" max="10" width="8.85546875" style="2"/>
    <col min="11" max="11" width="16" style="2" bestFit="1" customWidth="1"/>
    <col min="12" max="12" width="18.28515625" style="2" bestFit="1" customWidth="1"/>
    <col min="13" max="13" width="17.7109375" style="2" customWidth="1"/>
    <col min="14" max="14" width="20.28515625" style="2" customWidth="1"/>
    <col min="15" max="16384" width="8.85546875" style="2"/>
  </cols>
  <sheetData>
    <row r="8" spans="1:9" s="41" customFormat="1" ht="15.75" x14ac:dyDescent="0.25">
      <c r="A8" s="40"/>
      <c r="C8" s="40"/>
      <c r="D8" s="40"/>
      <c r="E8" s="42"/>
      <c r="F8" s="45"/>
      <c r="G8" s="45"/>
      <c r="H8" s="44" t="s">
        <v>14</v>
      </c>
      <c r="I8" s="29" t="s">
        <v>38</v>
      </c>
    </row>
    <row r="9" spans="1:9" s="41" customFormat="1" ht="15.75" x14ac:dyDescent="0.25">
      <c r="A9" s="61"/>
      <c r="B9" s="61"/>
      <c r="C9" s="43"/>
      <c r="D9" s="40"/>
      <c r="F9" s="45"/>
      <c r="G9" s="45"/>
      <c r="H9" s="44" t="s">
        <v>34</v>
      </c>
      <c r="I9" s="30" t="s">
        <v>35</v>
      </c>
    </row>
    <row r="10" spans="1:9" s="41" customFormat="1" ht="15.75" x14ac:dyDescent="0.25">
      <c r="A10" s="62"/>
      <c r="B10" s="62"/>
      <c r="C10" s="43"/>
      <c r="D10" s="40"/>
      <c r="F10" s="45"/>
      <c r="G10" s="45"/>
      <c r="H10" s="44" t="s">
        <v>16</v>
      </c>
      <c r="I10" s="31" t="s">
        <v>17</v>
      </c>
    </row>
    <row r="11" spans="1:9" ht="9" customHeight="1" x14ac:dyDescent="0.3">
      <c r="A11" s="28"/>
      <c r="B11" s="28"/>
      <c r="C11" s="23"/>
      <c r="E11" s="2"/>
      <c r="F11" s="34"/>
      <c r="G11" s="34"/>
      <c r="H11" s="34"/>
      <c r="I11" s="35"/>
    </row>
    <row r="12" spans="1:9" x14ac:dyDescent="0.3">
      <c r="A12" s="24" t="s">
        <v>15</v>
      </c>
      <c r="B12" s="24"/>
      <c r="C12" s="23"/>
      <c r="E12" s="2"/>
    </row>
    <row r="13" spans="1:9" x14ac:dyDescent="0.3">
      <c r="A13" s="63" t="s">
        <v>18</v>
      </c>
      <c r="B13" s="63"/>
      <c r="C13" s="63"/>
      <c r="D13" s="37"/>
      <c r="E13" s="26"/>
      <c r="F13" s="27"/>
      <c r="G13" s="27"/>
      <c r="H13" s="2"/>
      <c r="I13" s="2"/>
    </row>
    <row r="14" spans="1:9" x14ac:dyDescent="0.3">
      <c r="A14" s="63" t="s">
        <v>19</v>
      </c>
      <c r="B14" s="63"/>
      <c r="C14" s="25"/>
      <c r="D14" s="37"/>
      <c r="E14" s="26"/>
      <c r="F14" s="27"/>
      <c r="G14" s="27"/>
      <c r="H14" s="2"/>
      <c r="I14" s="2"/>
    </row>
    <row r="15" spans="1:9" x14ac:dyDescent="0.3">
      <c r="A15" s="24" t="s">
        <v>20</v>
      </c>
      <c r="B15" s="24"/>
      <c r="C15" s="23"/>
      <c r="D15" s="64"/>
      <c r="E15" s="64"/>
      <c r="F15" s="27"/>
      <c r="G15" s="27"/>
      <c r="H15" s="2"/>
      <c r="I15" s="2"/>
    </row>
    <row r="16" spans="1:9" ht="8.25" customHeight="1" x14ac:dyDescent="0.3"/>
    <row r="17" spans="1:16" ht="21" x14ac:dyDescent="0.35">
      <c r="A17" s="60" t="s">
        <v>8</v>
      </c>
      <c r="B17" s="60"/>
      <c r="C17" s="60"/>
      <c r="D17" s="60"/>
      <c r="E17" s="60"/>
      <c r="F17" s="60"/>
      <c r="G17" s="60"/>
      <c r="H17" s="60"/>
      <c r="I17" s="60"/>
    </row>
    <row r="18" spans="1:16" hidden="1" x14ac:dyDescent="0.3">
      <c r="A18" s="65" t="s">
        <v>2</v>
      </c>
      <c r="B18" s="65"/>
      <c r="C18" s="65"/>
      <c r="D18" s="65"/>
      <c r="E18" s="65"/>
      <c r="F18" s="65"/>
      <c r="G18" s="65"/>
      <c r="H18" s="65"/>
      <c r="I18" s="65"/>
      <c r="J18" s="6"/>
      <c r="K18" s="6"/>
      <c r="L18" s="6"/>
      <c r="M18" s="6"/>
      <c r="N18" s="6"/>
      <c r="O18" s="4"/>
      <c r="P18" s="5"/>
    </row>
    <row r="19" spans="1:16" ht="6" customHeight="1" x14ac:dyDescent="0.35">
      <c r="A19" s="7"/>
      <c r="B19" s="7"/>
      <c r="C19" s="8"/>
      <c r="D19" s="7"/>
      <c r="E19" s="7"/>
      <c r="F19" s="7"/>
      <c r="G19" s="7"/>
      <c r="H19" s="7"/>
      <c r="I19" s="7"/>
      <c r="J19" s="6"/>
      <c r="K19" s="6"/>
      <c r="L19" s="6"/>
      <c r="M19" s="6"/>
      <c r="N19" s="6"/>
      <c r="O19" s="4"/>
      <c r="P19" s="5"/>
    </row>
    <row r="20" spans="1:16" ht="31.5" x14ac:dyDescent="0.5">
      <c r="A20" s="66" t="s">
        <v>33</v>
      </c>
      <c r="B20" s="66"/>
      <c r="C20" s="66"/>
      <c r="D20" s="66"/>
      <c r="E20" s="66"/>
      <c r="F20" s="66"/>
      <c r="G20" s="66"/>
      <c r="H20" s="66"/>
      <c r="I20" s="66"/>
    </row>
    <row r="21" spans="1:16" ht="6" customHeight="1" x14ac:dyDescent="0.3"/>
    <row r="22" spans="1:16" ht="21" x14ac:dyDescent="0.3">
      <c r="A22" s="67" t="s">
        <v>36</v>
      </c>
      <c r="B22" s="67"/>
      <c r="C22" s="67"/>
      <c r="D22" s="67"/>
      <c r="E22" s="67"/>
      <c r="F22" s="67"/>
      <c r="G22" s="67"/>
      <c r="H22" s="67"/>
      <c r="I22" s="67"/>
    </row>
    <row r="23" spans="1:16" ht="9" customHeight="1" x14ac:dyDescent="0.3"/>
    <row r="24" spans="1:16" ht="19.5" customHeight="1" x14ac:dyDescent="0.3">
      <c r="A24" s="68" t="s">
        <v>0</v>
      </c>
      <c r="B24" s="68" t="s">
        <v>3</v>
      </c>
      <c r="C24" s="69" t="s">
        <v>40</v>
      </c>
      <c r="D24" s="69"/>
      <c r="E24" s="69"/>
      <c r="F24" s="69"/>
      <c r="G24" s="70" t="s">
        <v>41</v>
      </c>
      <c r="H24" s="71"/>
      <c r="I24" s="72"/>
    </row>
    <row r="25" spans="1:16" ht="37.5" customHeight="1" x14ac:dyDescent="0.3">
      <c r="A25" s="68"/>
      <c r="B25" s="68"/>
      <c r="C25" s="20" t="s">
        <v>1</v>
      </c>
      <c r="D25" s="22" t="s">
        <v>42</v>
      </c>
      <c r="E25" s="21" t="s">
        <v>5</v>
      </c>
      <c r="F25" s="21" t="s">
        <v>6</v>
      </c>
      <c r="G25" s="22" t="s">
        <v>11</v>
      </c>
      <c r="H25" s="21" t="s">
        <v>12</v>
      </c>
      <c r="I25" s="21" t="s">
        <v>13</v>
      </c>
    </row>
    <row r="26" spans="1:16" x14ac:dyDescent="0.3">
      <c r="A26" s="20"/>
      <c r="B26" s="48" t="s">
        <v>43</v>
      </c>
      <c r="C26" s="20"/>
      <c r="D26" s="22"/>
      <c r="E26" s="21"/>
      <c r="F26" s="21"/>
      <c r="G26" s="21"/>
      <c r="H26" s="21"/>
      <c r="I26" s="21"/>
    </row>
    <row r="27" spans="1:16" s="13" customFormat="1" ht="63" x14ac:dyDescent="0.25">
      <c r="A27" s="15">
        <v>1</v>
      </c>
      <c r="B27" s="14" t="s">
        <v>31</v>
      </c>
      <c r="C27" s="15" t="s">
        <v>9</v>
      </c>
      <c r="D27" s="38">
        <v>13000</v>
      </c>
      <c r="E27" s="19">
        <v>325</v>
      </c>
      <c r="F27" s="19">
        <v>80</v>
      </c>
      <c r="G27" s="47">
        <v>2145</v>
      </c>
      <c r="H27" s="16">
        <f>G27*E27</f>
        <v>697125</v>
      </c>
      <c r="I27" s="19">
        <f>G27*F27</f>
        <v>171600</v>
      </c>
      <c r="K27" s="13">
        <v>70</v>
      </c>
      <c r="L27" s="32"/>
      <c r="M27" s="32"/>
    </row>
    <row r="28" spans="1:16" s="13" customFormat="1" ht="94.5" x14ac:dyDescent="0.25">
      <c r="A28" s="15">
        <v>2</v>
      </c>
      <c r="B28" s="14" t="s">
        <v>32</v>
      </c>
      <c r="C28" s="15" t="s">
        <v>9</v>
      </c>
      <c r="D28" s="38">
        <v>13000</v>
      </c>
      <c r="E28" s="19">
        <v>185</v>
      </c>
      <c r="F28" s="19">
        <v>70</v>
      </c>
      <c r="G28" s="47">
        <v>2145</v>
      </c>
      <c r="H28" s="16">
        <f t="shared" ref="H28:H33" si="0">G28*E28</f>
        <v>396825</v>
      </c>
      <c r="I28" s="19">
        <f t="shared" ref="I28:I33" si="1">G28*F28</f>
        <v>150150</v>
      </c>
      <c r="K28" s="13">
        <v>70</v>
      </c>
      <c r="L28" s="32"/>
      <c r="M28" s="32"/>
    </row>
    <row r="29" spans="1:16" s="13" customFormat="1" ht="31.5" x14ac:dyDescent="0.25">
      <c r="A29" s="15">
        <v>3</v>
      </c>
      <c r="B29" s="14" t="s">
        <v>24</v>
      </c>
      <c r="C29" s="15" t="s">
        <v>25</v>
      </c>
      <c r="D29" s="38">
        <v>300</v>
      </c>
      <c r="E29" s="19">
        <v>350</v>
      </c>
      <c r="F29" s="19">
        <v>100</v>
      </c>
      <c r="G29" s="38">
        <v>0</v>
      </c>
      <c r="H29" s="16">
        <f t="shared" si="0"/>
        <v>0</v>
      </c>
      <c r="I29" s="19">
        <f t="shared" si="1"/>
        <v>0</v>
      </c>
      <c r="K29" s="13">
        <v>20</v>
      </c>
      <c r="L29" s="33"/>
      <c r="M29" s="33"/>
    </row>
    <row r="30" spans="1:16" s="13" customFormat="1" ht="31.5" x14ac:dyDescent="0.25">
      <c r="A30" s="15">
        <v>4</v>
      </c>
      <c r="B30" s="14" t="s">
        <v>26</v>
      </c>
      <c r="C30" s="15" t="s">
        <v>27</v>
      </c>
      <c r="D30" s="38">
        <v>120</v>
      </c>
      <c r="E30" s="19">
        <v>300</v>
      </c>
      <c r="F30" s="19">
        <v>25</v>
      </c>
      <c r="G30" s="38">
        <v>0</v>
      </c>
      <c r="H30" s="16">
        <f t="shared" si="0"/>
        <v>0</v>
      </c>
      <c r="I30" s="19">
        <f t="shared" si="1"/>
        <v>0</v>
      </c>
      <c r="K30" s="13">
        <v>20</v>
      </c>
      <c r="L30" s="33"/>
      <c r="M30" s="33"/>
    </row>
    <row r="31" spans="1:16" s="13" customFormat="1" ht="47.25" x14ac:dyDescent="0.25">
      <c r="A31" s="15">
        <v>5</v>
      </c>
      <c r="B31" s="14" t="s">
        <v>28</v>
      </c>
      <c r="C31" s="15" t="s">
        <v>27</v>
      </c>
      <c r="D31" s="38">
        <v>120</v>
      </c>
      <c r="E31" s="19">
        <v>400</v>
      </c>
      <c r="F31" s="19">
        <v>100</v>
      </c>
      <c r="G31" s="38">
        <v>0</v>
      </c>
      <c r="H31" s="16">
        <f t="shared" si="0"/>
        <v>0</v>
      </c>
      <c r="I31" s="19">
        <f t="shared" si="1"/>
        <v>0</v>
      </c>
      <c r="K31" s="13">
        <v>20</v>
      </c>
      <c r="L31" s="33"/>
      <c r="M31" s="33"/>
    </row>
    <row r="32" spans="1:16" s="13" customFormat="1" ht="31.5" x14ac:dyDescent="0.25">
      <c r="A32" s="15">
        <v>6</v>
      </c>
      <c r="B32" s="14" t="s">
        <v>29</v>
      </c>
      <c r="C32" s="15" t="s">
        <v>27</v>
      </c>
      <c r="D32" s="38">
        <v>60</v>
      </c>
      <c r="E32" s="19">
        <v>1600</v>
      </c>
      <c r="F32" s="19">
        <v>300</v>
      </c>
      <c r="G32" s="38">
        <v>0</v>
      </c>
      <c r="H32" s="16">
        <f t="shared" si="0"/>
        <v>0</v>
      </c>
      <c r="I32" s="19">
        <f t="shared" si="1"/>
        <v>0</v>
      </c>
      <c r="K32" s="13">
        <v>20</v>
      </c>
      <c r="L32" s="33"/>
      <c r="M32" s="33"/>
    </row>
    <row r="33" spans="1:14" s="13" customFormat="1" ht="63" x14ac:dyDescent="0.25">
      <c r="A33" s="15">
        <v>7</v>
      </c>
      <c r="B33" s="14" t="s">
        <v>30</v>
      </c>
      <c r="C33" s="15" t="s">
        <v>27</v>
      </c>
      <c r="D33" s="38">
        <v>60</v>
      </c>
      <c r="E33" s="19">
        <v>1400</v>
      </c>
      <c r="F33" s="19">
        <v>200</v>
      </c>
      <c r="G33" s="38">
        <v>0</v>
      </c>
      <c r="H33" s="16">
        <f t="shared" si="0"/>
        <v>0</v>
      </c>
      <c r="I33" s="19">
        <f t="shared" si="1"/>
        <v>0</v>
      </c>
      <c r="K33" s="13">
        <v>20</v>
      </c>
      <c r="L33" s="33"/>
      <c r="M33" s="33"/>
    </row>
    <row r="34" spans="1:14" s="13" customFormat="1" ht="26.25" customHeight="1" x14ac:dyDescent="0.25">
      <c r="A34" s="56" t="s">
        <v>10</v>
      </c>
      <c r="B34" s="56"/>
      <c r="C34" s="56"/>
      <c r="D34" s="56"/>
      <c r="E34" s="56"/>
      <c r="F34" s="56"/>
      <c r="G34" s="57"/>
      <c r="H34" s="36">
        <f>SUM(H27:H33)</f>
        <v>1093950</v>
      </c>
      <c r="I34" s="36">
        <f>SUM(I27:I33)</f>
        <v>321750</v>
      </c>
    </row>
    <row r="35" spans="1:14" s="13" customFormat="1" x14ac:dyDescent="0.25">
      <c r="A35" s="56" t="s">
        <v>21</v>
      </c>
      <c r="B35" s="56"/>
      <c r="C35" s="56"/>
      <c r="D35" s="56"/>
      <c r="E35" s="56"/>
      <c r="F35" s="56"/>
      <c r="G35" s="57"/>
      <c r="H35" s="58">
        <f>H34+I34</f>
        <v>1415700</v>
      </c>
      <c r="I35" s="58"/>
      <c r="M35" s="4">
        <v>6999000</v>
      </c>
      <c r="N35" s="4">
        <v>2025000</v>
      </c>
    </row>
    <row r="36" spans="1:14" s="13" customFormat="1" x14ac:dyDescent="0.25">
      <c r="A36" s="56" t="s">
        <v>22</v>
      </c>
      <c r="B36" s="56"/>
      <c r="C36" s="56"/>
      <c r="D36" s="56"/>
      <c r="E36" s="56"/>
      <c r="F36" s="56"/>
      <c r="G36" s="57"/>
      <c r="H36" s="58">
        <f>H35*13%</f>
        <v>184041</v>
      </c>
      <c r="I36" s="58"/>
      <c r="L36" s="33"/>
      <c r="M36" s="33"/>
    </row>
    <row r="37" spans="1:14" s="13" customFormat="1" x14ac:dyDescent="0.25">
      <c r="A37" s="56" t="s">
        <v>23</v>
      </c>
      <c r="B37" s="56"/>
      <c r="C37" s="56"/>
      <c r="D37" s="56"/>
      <c r="E37" s="56"/>
      <c r="F37" s="56"/>
      <c r="G37" s="57"/>
      <c r="H37" s="58">
        <f>H36+H35</f>
        <v>1599741</v>
      </c>
      <c r="I37" s="58"/>
      <c r="L37" s="33"/>
      <c r="M37" s="33"/>
      <c r="N37" s="32">
        <f>N35+M35</f>
        <v>9024000</v>
      </c>
    </row>
    <row r="38" spans="1:14" s="1" customFormat="1" ht="6.75" customHeight="1" x14ac:dyDescent="0.25">
      <c r="A38" s="73"/>
      <c r="B38" s="73"/>
      <c r="C38" s="73"/>
      <c r="D38" s="39"/>
    </row>
    <row r="39" spans="1:14" ht="6" customHeight="1" x14ac:dyDescent="0.3">
      <c r="K39" s="18"/>
    </row>
    <row r="40" spans="1:14" x14ac:dyDescent="0.3">
      <c r="A40" s="9" t="s">
        <v>4</v>
      </c>
      <c r="B40" s="10"/>
      <c r="N40" s="18">
        <f>N37*13%</f>
        <v>1173120</v>
      </c>
    </row>
    <row r="41" spans="1:14" ht="10.5" customHeight="1" x14ac:dyDescent="0.3">
      <c r="A41" s="9"/>
      <c r="B41" s="10"/>
    </row>
    <row r="42" spans="1:14" ht="21" x14ac:dyDescent="0.3">
      <c r="A42" s="17" t="s">
        <v>7</v>
      </c>
      <c r="B42" s="10"/>
      <c r="N42" s="18">
        <f>N40+N37</f>
        <v>10197120</v>
      </c>
    </row>
    <row r="43" spans="1:14" x14ac:dyDescent="0.3">
      <c r="A43" s="9"/>
      <c r="B43" s="9"/>
    </row>
    <row r="44" spans="1:14" x14ac:dyDescent="0.3">
      <c r="A44" s="11"/>
      <c r="B44" s="12"/>
      <c r="N44" s="18">
        <f>N42*50%</f>
        <v>5098560</v>
      </c>
    </row>
    <row r="45" spans="1:14" x14ac:dyDescent="0.3">
      <c r="N45" s="46"/>
    </row>
    <row r="46" spans="1:14" x14ac:dyDescent="0.3">
      <c r="N46" s="46">
        <f>N42*52%</f>
        <v>5302502.4000000004</v>
      </c>
    </row>
  </sheetData>
  <mergeCells count="21">
    <mergeCell ref="A38:C38"/>
    <mergeCell ref="A34:G34"/>
    <mergeCell ref="A35:G35"/>
    <mergeCell ref="H35:I35"/>
    <mergeCell ref="A36:G36"/>
    <mergeCell ref="H36:I36"/>
    <mergeCell ref="A37:G37"/>
    <mergeCell ref="H37:I37"/>
    <mergeCell ref="A18:I18"/>
    <mergeCell ref="A20:I20"/>
    <mergeCell ref="A22:I22"/>
    <mergeCell ref="A24:A25"/>
    <mergeCell ref="B24:B25"/>
    <mergeCell ref="C24:F24"/>
    <mergeCell ref="G24:I24"/>
    <mergeCell ref="A17:I17"/>
    <mergeCell ref="A9:B9"/>
    <mergeCell ref="A10:B10"/>
    <mergeCell ref="A13:C13"/>
    <mergeCell ref="A14:B14"/>
    <mergeCell ref="D15:E15"/>
  </mergeCells>
  <printOptions horizontalCentered="1"/>
  <pageMargins left="0" right="0" top="0.25" bottom="0" header="0.3" footer="0.3"/>
  <pageSetup paperSize="9" scale="84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B13E3-81F8-44B9-B5C8-BF14CB0038B1}">
  <dimension ref="A8:P46"/>
  <sheetViews>
    <sheetView topLeftCell="A25" zoomScaleNormal="100" workbookViewId="0">
      <selection activeCell="H40" sqref="H40"/>
    </sheetView>
  </sheetViews>
  <sheetFormatPr defaultColWidth="8.85546875" defaultRowHeight="18.75" x14ac:dyDescent="0.3"/>
  <cols>
    <col min="1" max="1" width="4.7109375" style="3" customWidth="1"/>
    <col min="2" max="2" width="41.85546875" style="2" customWidth="1"/>
    <col min="3" max="3" width="6.140625" style="3" bestFit="1" customWidth="1"/>
    <col min="4" max="4" width="8.85546875" style="3" customWidth="1"/>
    <col min="5" max="5" width="10.5703125" style="4" customWidth="1"/>
    <col min="6" max="6" width="9.28515625" style="4" customWidth="1"/>
    <col min="7" max="7" width="9.28515625" style="4" bestFit="1" customWidth="1"/>
    <col min="8" max="8" width="12.85546875" style="4" customWidth="1"/>
    <col min="9" max="9" width="13.140625" style="5" bestFit="1" customWidth="1"/>
    <col min="10" max="10" width="8.85546875" style="2"/>
    <col min="11" max="11" width="16" style="2" bestFit="1" customWidth="1"/>
    <col min="12" max="12" width="18.28515625" style="2" bestFit="1" customWidth="1"/>
    <col min="13" max="13" width="17.7109375" style="2" customWidth="1"/>
    <col min="14" max="14" width="20.28515625" style="2" customWidth="1"/>
    <col min="15" max="16384" width="8.85546875" style="2"/>
  </cols>
  <sheetData>
    <row r="8" spans="1:9" s="41" customFormat="1" ht="15.75" x14ac:dyDescent="0.25">
      <c r="A8" s="40"/>
      <c r="C8" s="40"/>
      <c r="D8" s="40"/>
      <c r="E8" s="42"/>
      <c r="F8" s="45"/>
      <c r="G8" s="45"/>
      <c r="H8" s="44" t="s">
        <v>14</v>
      </c>
      <c r="I8" s="29" t="s">
        <v>38</v>
      </c>
    </row>
    <row r="9" spans="1:9" s="41" customFormat="1" ht="15.75" x14ac:dyDescent="0.25">
      <c r="A9" s="61"/>
      <c r="B9" s="61"/>
      <c r="C9" s="43"/>
      <c r="D9" s="40"/>
      <c r="F9" s="45"/>
      <c r="G9" s="45"/>
      <c r="H9" s="44" t="s">
        <v>34</v>
      </c>
      <c r="I9" s="30" t="s">
        <v>35</v>
      </c>
    </row>
    <row r="10" spans="1:9" s="41" customFormat="1" ht="15.75" x14ac:dyDescent="0.25">
      <c r="A10" s="62"/>
      <c r="B10" s="62"/>
      <c r="C10" s="43"/>
      <c r="D10" s="40"/>
      <c r="F10" s="45"/>
      <c r="G10" s="45"/>
      <c r="H10" s="44" t="s">
        <v>16</v>
      </c>
      <c r="I10" s="31" t="s">
        <v>17</v>
      </c>
    </row>
    <row r="11" spans="1:9" ht="9" customHeight="1" x14ac:dyDescent="0.3">
      <c r="A11" s="28"/>
      <c r="B11" s="28"/>
      <c r="C11" s="23"/>
      <c r="E11" s="2"/>
      <c r="F11" s="34"/>
      <c r="G11" s="34"/>
      <c r="H11" s="34"/>
      <c r="I11" s="35"/>
    </row>
    <row r="12" spans="1:9" x14ac:dyDescent="0.3">
      <c r="A12" s="24" t="s">
        <v>15</v>
      </c>
      <c r="B12" s="24"/>
      <c r="C12" s="23"/>
      <c r="E12" s="2"/>
    </row>
    <row r="13" spans="1:9" x14ac:dyDescent="0.3">
      <c r="A13" s="63" t="s">
        <v>18</v>
      </c>
      <c r="B13" s="63"/>
      <c r="C13" s="63"/>
      <c r="D13" s="37"/>
      <c r="E13" s="26"/>
      <c r="F13" s="27"/>
      <c r="G13" s="27"/>
      <c r="H13" s="2"/>
      <c r="I13" s="2"/>
    </row>
    <row r="14" spans="1:9" x14ac:dyDescent="0.3">
      <c r="A14" s="63" t="s">
        <v>19</v>
      </c>
      <c r="B14" s="63"/>
      <c r="C14" s="25"/>
      <c r="D14" s="37"/>
      <c r="E14" s="26"/>
      <c r="F14" s="27"/>
      <c r="G14" s="27"/>
      <c r="H14" s="2"/>
      <c r="I14" s="2"/>
    </row>
    <row r="15" spans="1:9" x14ac:dyDescent="0.3">
      <c r="A15" s="24" t="s">
        <v>20</v>
      </c>
      <c r="B15" s="24"/>
      <c r="C15" s="23"/>
      <c r="D15" s="64"/>
      <c r="E15" s="64"/>
      <c r="F15" s="27"/>
      <c r="G15" s="27"/>
      <c r="H15" s="2"/>
      <c r="I15" s="2"/>
    </row>
    <row r="16" spans="1:9" ht="8.25" customHeight="1" x14ac:dyDescent="0.3"/>
    <row r="17" spans="1:16" ht="21" x14ac:dyDescent="0.35">
      <c r="A17" s="60" t="s">
        <v>8</v>
      </c>
      <c r="B17" s="60"/>
      <c r="C17" s="60"/>
      <c r="D17" s="60"/>
      <c r="E17" s="60"/>
      <c r="F17" s="60"/>
      <c r="G17" s="60"/>
      <c r="H17" s="60"/>
      <c r="I17" s="60"/>
    </row>
    <row r="18" spans="1:16" hidden="1" x14ac:dyDescent="0.3">
      <c r="A18" s="65" t="s">
        <v>2</v>
      </c>
      <c r="B18" s="65"/>
      <c r="C18" s="65"/>
      <c r="D18" s="65"/>
      <c r="E18" s="65"/>
      <c r="F18" s="65"/>
      <c r="G18" s="65"/>
      <c r="H18" s="65"/>
      <c r="I18" s="65"/>
      <c r="J18" s="6"/>
      <c r="K18" s="6"/>
      <c r="L18" s="6"/>
      <c r="M18" s="6"/>
      <c r="N18" s="6"/>
      <c r="O18" s="4"/>
      <c r="P18" s="5"/>
    </row>
    <row r="19" spans="1:16" ht="6" customHeight="1" x14ac:dyDescent="0.35">
      <c r="A19" s="7"/>
      <c r="B19" s="7"/>
      <c r="C19" s="8"/>
      <c r="D19" s="7"/>
      <c r="E19" s="7"/>
      <c r="F19" s="7"/>
      <c r="G19" s="7"/>
      <c r="H19" s="7"/>
      <c r="I19" s="7"/>
      <c r="J19" s="6"/>
      <c r="K19" s="6"/>
      <c r="L19" s="6"/>
      <c r="M19" s="6"/>
      <c r="N19" s="6"/>
      <c r="O19" s="4"/>
      <c r="P19" s="5"/>
    </row>
    <row r="20" spans="1:16" ht="31.5" x14ac:dyDescent="0.5">
      <c r="A20" s="66" t="s">
        <v>33</v>
      </c>
      <c r="B20" s="66"/>
      <c r="C20" s="66"/>
      <c r="D20" s="66"/>
      <c r="E20" s="66"/>
      <c r="F20" s="66"/>
      <c r="G20" s="66"/>
      <c r="H20" s="66"/>
      <c r="I20" s="66"/>
    </row>
    <row r="21" spans="1:16" ht="6" customHeight="1" x14ac:dyDescent="0.3"/>
    <row r="22" spans="1:16" ht="21" x14ac:dyDescent="0.3">
      <c r="A22" s="67" t="s">
        <v>36</v>
      </c>
      <c r="B22" s="67"/>
      <c r="C22" s="67"/>
      <c r="D22" s="67"/>
      <c r="E22" s="67"/>
      <c r="F22" s="67"/>
      <c r="G22" s="67"/>
      <c r="H22" s="67"/>
      <c r="I22" s="67"/>
    </row>
    <row r="23" spans="1:16" ht="9" customHeight="1" x14ac:dyDescent="0.3"/>
    <row r="24" spans="1:16" ht="19.5" customHeight="1" x14ac:dyDescent="0.3">
      <c r="A24" s="68" t="s">
        <v>0</v>
      </c>
      <c r="B24" s="68" t="s">
        <v>3</v>
      </c>
      <c r="C24" s="69" t="s">
        <v>40</v>
      </c>
      <c r="D24" s="69"/>
      <c r="E24" s="69"/>
      <c r="F24" s="69"/>
      <c r="G24" s="70" t="s">
        <v>41</v>
      </c>
      <c r="H24" s="71"/>
      <c r="I24" s="72"/>
    </row>
    <row r="25" spans="1:16" ht="37.5" customHeight="1" x14ac:dyDescent="0.3">
      <c r="A25" s="68"/>
      <c r="B25" s="68"/>
      <c r="C25" s="20" t="s">
        <v>1</v>
      </c>
      <c r="D25" s="22" t="s">
        <v>42</v>
      </c>
      <c r="E25" s="21" t="s">
        <v>5</v>
      </c>
      <c r="F25" s="21" t="s">
        <v>6</v>
      </c>
      <c r="G25" s="22" t="s">
        <v>11</v>
      </c>
      <c r="H25" s="21" t="s">
        <v>12</v>
      </c>
      <c r="I25" s="21" t="s">
        <v>13</v>
      </c>
    </row>
    <row r="26" spans="1:16" x14ac:dyDescent="0.3">
      <c r="A26" s="20"/>
      <c r="B26" s="48" t="s">
        <v>44</v>
      </c>
      <c r="C26" s="20"/>
      <c r="D26" s="22"/>
      <c r="E26" s="21"/>
      <c r="F26" s="21"/>
      <c r="G26" s="21"/>
      <c r="H26" s="21"/>
      <c r="I26" s="21"/>
    </row>
    <row r="27" spans="1:16" s="13" customFormat="1" ht="63" x14ac:dyDescent="0.25">
      <c r="A27" s="15">
        <v>1</v>
      </c>
      <c r="B27" s="14" t="s">
        <v>31</v>
      </c>
      <c r="C27" s="15" t="s">
        <v>9</v>
      </c>
      <c r="D27" s="38">
        <v>13000</v>
      </c>
      <c r="E27" s="19">
        <v>325</v>
      </c>
      <c r="F27" s="19">
        <v>80</v>
      </c>
      <c r="G27" s="47">
        <f>5332+62</f>
        <v>5394</v>
      </c>
      <c r="H27" s="16">
        <f>G27*E27</f>
        <v>1753050</v>
      </c>
      <c r="I27" s="19">
        <f>G27*F27</f>
        <v>431520</v>
      </c>
      <c r="K27" s="13">
        <v>70</v>
      </c>
      <c r="L27" s="32"/>
      <c r="M27" s="32"/>
    </row>
    <row r="28" spans="1:16" s="13" customFormat="1" ht="94.5" x14ac:dyDescent="0.25">
      <c r="A28" s="15">
        <v>2</v>
      </c>
      <c r="B28" s="14" t="s">
        <v>32</v>
      </c>
      <c r="C28" s="15" t="s">
        <v>9</v>
      </c>
      <c r="D28" s="38">
        <v>13000</v>
      </c>
      <c r="E28" s="19">
        <v>185</v>
      </c>
      <c r="F28" s="19">
        <v>70</v>
      </c>
      <c r="G28" s="47">
        <f>5332+62</f>
        <v>5394</v>
      </c>
      <c r="H28" s="16">
        <f t="shared" ref="H28:H33" si="0">G28*E28</f>
        <v>997890</v>
      </c>
      <c r="I28" s="19">
        <f t="shared" ref="I28:I33" si="1">G28*F28</f>
        <v>377580</v>
      </c>
      <c r="K28" s="13">
        <v>70</v>
      </c>
      <c r="L28" s="32"/>
      <c r="M28" s="32"/>
    </row>
    <row r="29" spans="1:16" s="13" customFormat="1" ht="31.5" x14ac:dyDescent="0.25">
      <c r="A29" s="15">
        <v>3</v>
      </c>
      <c r="B29" s="14" t="s">
        <v>24</v>
      </c>
      <c r="C29" s="15" t="s">
        <v>25</v>
      </c>
      <c r="D29" s="38">
        <v>300</v>
      </c>
      <c r="E29" s="19">
        <v>350</v>
      </c>
      <c r="F29" s="19">
        <v>100</v>
      </c>
      <c r="G29" s="38">
        <v>125</v>
      </c>
      <c r="H29" s="16">
        <f t="shared" si="0"/>
        <v>43750</v>
      </c>
      <c r="I29" s="19">
        <f t="shared" si="1"/>
        <v>12500</v>
      </c>
      <c r="K29" s="13">
        <v>20</v>
      </c>
      <c r="L29" s="33"/>
      <c r="M29" s="33"/>
    </row>
    <row r="30" spans="1:16" s="13" customFormat="1" ht="31.5" x14ac:dyDescent="0.25">
      <c r="A30" s="15">
        <v>4</v>
      </c>
      <c r="B30" s="14" t="s">
        <v>26</v>
      </c>
      <c r="C30" s="15" t="s">
        <v>27</v>
      </c>
      <c r="D30" s="38">
        <v>120</v>
      </c>
      <c r="E30" s="19">
        <v>300</v>
      </c>
      <c r="F30" s="19">
        <v>25</v>
      </c>
      <c r="G30" s="38">
        <v>24</v>
      </c>
      <c r="H30" s="16">
        <f t="shared" si="0"/>
        <v>7200</v>
      </c>
      <c r="I30" s="19">
        <f t="shared" si="1"/>
        <v>600</v>
      </c>
      <c r="K30" s="13">
        <v>20</v>
      </c>
      <c r="L30" s="33"/>
      <c r="M30" s="33"/>
    </row>
    <row r="31" spans="1:16" s="13" customFormat="1" ht="47.25" x14ac:dyDescent="0.25">
      <c r="A31" s="15">
        <v>5</v>
      </c>
      <c r="B31" s="14" t="s">
        <v>28</v>
      </c>
      <c r="C31" s="15" t="s">
        <v>27</v>
      </c>
      <c r="D31" s="38">
        <v>120</v>
      </c>
      <c r="E31" s="19">
        <v>400</v>
      </c>
      <c r="F31" s="19">
        <v>100</v>
      </c>
      <c r="G31" s="38">
        <v>24</v>
      </c>
      <c r="H31" s="16">
        <f t="shared" si="0"/>
        <v>9600</v>
      </c>
      <c r="I31" s="19">
        <f t="shared" si="1"/>
        <v>2400</v>
      </c>
      <c r="K31" s="13">
        <v>20</v>
      </c>
      <c r="L31" s="33"/>
      <c r="M31" s="33"/>
    </row>
    <row r="32" spans="1:16" s="13" customFormat="1" ht="31.5" x14ac:dyDescent="0.25">
      <c r="A32" s="15">
        <v>6</v>
      </c>
      <c r="B32" s="14" t="s">
        <v>29</v>
      </c>
      <c r="C32" s="15" t="s">
        <v>27</v>
      </c>
      <c r="D32" s="38">
        <v>60</v>
      </c>
      <c r="E32" s="19">
        <v>1600</v>
      </c>
      <c r="F32" s="19">
        <v>300</v>
      </c>
      <c r="G32" s="38">
        <v>12</v>
      </c>
      <c r="H32" s="16">
        <f t="shared" si="0"/>
        <v>19200</v>
      </c>
      <c r="I32" s="19">
        <f t="shared" si="1"/>
        <v>3600</v>
      </c>
      <c r="K32" s="13">
        <v>20</v>
      </c>
      <c r="L32" s="33"/>
      <c r="M32" s="33"/>
    </row>
    <row r="33" spans="1:14" s="13" customFormat="1" ht="63" x14ac:dyDescent="0.25">
      <c r="A33" s="15">
        <v>7</v>
      </c>
      <c r="B33" s="14" t="s">
        <v>30</v>
      </c>
      <c r="C33" s="15" t="s">
        <v>27</v>
      </c>
      <c r="D33" s="38">
        <v>60</v>
      </c>
      <c r="E33" s="19">
        <v>1400</v>
      </c>
      <c r="F33" s="19">
        <v>200</v>
      </c>
      <c r="G33" s="38">
        <v>12</v>
      </c>
      <c r="H33" s="16">
        <f t="shared" si="0"/>
        <v>16800</v>
      </c>
      <c r="I33" s="19">
        <f t="shared" si="1"/>
        <v>2400</v>
      </c>
      <c r="K33" s="13">
        <v>20</v>
      </c>
      <c r="L33" s="33"/>
      <c r="M33" s="33"/>
    </row>
    <row r="34" spans="1:14" s="13" customFormat="1" ht="26.25" customHeight="1" x14ac:dyDescent="0.25">
      <c r="A34" s="56" t="s">
        <v>10</v>
      </c>
      <c r="B34" s="56"/>
      <c r="C34" s="56"/>
      <c r="D34" s="56"/>
      <c r="E34" s="56"/>
      <c r="F34" s="56"/>
      <c r="G34" s="57"/>
      <c r="H34" s="36">
        <f>SUM(H27:H33)</f>
        <v>2847490</v>
      </c>
      <c r="I34" s="36">
        <f>SUM(I27:I33)</f>
        <v>830600</v>
      </c>
    </row>
    <row r="35" spans="1:14" s="13" customFormat="1" x14ac:dyDescent="0.25">
      <c r="A35" s="56" t="s">
        <v>21</v>
      </c>
      <c r="B35" s="56"/>
      <c r="C35" s="56"/>
      <c r="D35" s="56"/>
      <c r="E35" s="56"/>
      <c r="F35" s="56"/>
      <c r="G35" s="57"/>
      <c r="H35" s="58">
        <f>H34+I34</f>
        <v>3678090</v>
      </c>
      <c r="I35" s="58"/>
      <c r="M35" s="4">
        <v>6999000</v>
      </c>
      <c r="N35" s="4">
        <v>2025000</v>
      </c>
    </row>
    <row r="36" spans="1:14" s="13" customFormat="1" x14ac:dyDescent="0.25">
      <c r="A36" s="56" t="s">
        <v>22</v>
      </c>
      <c r="B36" s="56"/>
      <c r="C36" s="56"/>
      <c r="D36" s="56"/>
      <c r="E36" s="56"/>
      <c r="F36" s="56"/>
      <c r="G36" s="57"/>
      <c r="H36" s="58">
        <f>H35*13%</f>
        <v>478151.7</v>
      </c>
      <c r="I36" s="58"/>
      <c r="L36" s="33"/>
      <c r="M36" s="33"/>
    </row>
    <row r="37" spans="1:14" s="13" customFormat="1" x14ac:dyDescent="0.25">
      <c r="A37" s="56" t="s">
        <v>23</v>
      </c>
      <c r="B37" s="56"/>
      <c r="C37" s="56"/>
      <c r="D37" s="56"/>
      <c r="E37" s="56"/>
      <c r="F37" s="56"/>
      <c r="G37" s="57"/>
      <c r="H37" s="58">
        <f>H36+H35</f>
        <v>4156241.7</v>
      </c>
      <c r="I37" s="58"/>
      <c r="L37" s="33"/>
      <c r="M37" s="33"/>
      <c r="N37" s="32">
        <f>N35+M35</f>
        <v>9024000</v>
      </c>
    </row>
    <row r="38" spans="1:14" s="1" customFormat="1" ht="6.75" customHeight="1" x14ac:dyDescent="0.25">
      <c r="A38" s="73"/>
      <c r="B38" s="73"/>
      <c r="C38" s="73"/>
      <c r="D38" s="39"/>
    </row>
    <row r="39" spans="1:14" ht="6" customHeight="1" x14ac:dyDescent="0.3">
      <c r="K39" s="18"/>
    </row>
    <row r="40" spans="1:14" x14ac:dyDescent="0.3">
      <c r="A40" s="9" t="s">
        <v>4</v>
      </c>
      <c r="B40" s="10"/>
      <c r="N40" s="18">
        <f>N37*13%</f>
        <v>1173120</v>
      </c>
    </row>
    <row r="41" spans="1:14" ht="10.5" customHeight="1" x14ac:dyDescent="0.3">
      <c r="A41" s="9"/>
      <c r="B41" s="10"/>
    </row>
    <row r="42" spans="1:14" ht="21" x14ac:dyDescent="0.3">
      <c r="A42" s="17" t="s">
        <v>7</v>
      </c>
      <c r="B42" s="10"/>
      <c r="N42" s="18">
        <f>N40+N37</f>
        <v>10197120</v>
      </c>
    </row>
    <row r="43" spans="1:14" x14ac:dyDescent="0.3">
      <c r="A43" s="9"/>
      <c r="B43" s="9"/>
    </row>
    <row r="44" spans="1:14" x14ac:dyDescent="0.3">
      <c r="A44" s="11"/>
      <c r="B44" s="12"/>
      <c r="N44" s="18">
        <f>N42*50%</f>
        <v>5098560</v>
      </c>
    </row>
    <row r="45" spans="1:14" x14ac:dyDescent="0.3">
      <c r="N45" s="46"/>
    </row>
    <row r="46" spans="1:14" x14ac:dyDescent="0.3">
      <c r="N46" s="46">
        <f>N42*52%</f>
        <v>5302502.4000000004</v>
      </c>
    </row>
  </sheetData>
  <mergeCells count="21">
    <mergeCell ref="A38:C38"/>
    <mergeCell ref="A34:G34"/>
    <mergeCell ref="A35:G35"/>
    <mergeCell ref="H35:I35"/>
    <mergeCell ref="A36:G36"/>
    <mergeCell ref="H36:I36"/>
    <mergeCell ref="A37:G37"/>
    <mergeCell ref="H37:I37"/>
    <mergeCell ref="A18:I18"/>
    <mergeCell ref="A20:I20"/>
    <mergeCell ref="A22:I22"/>
    <mergeCell ref="A24:A25"/>
    <mergeCell ref="B24:B25"/>
    <mergeCell ref="C24:F24"/>
    <mergeCell ref="G24:I24"/>
    <mergeCell ref="A17:I17"/>
    <mergeCell ref="A9:B9"/>
    <mergeCell ref="A10:B10"/>
    <mergeCell ref="A13:C13"/>
    <mergeCell ref="A14:B14"/>
    <mergeCell ref="D15:E15"/>
  </mergeCells>
  <printOptions horizontalCentered="1"/>
  <pageMargins left="0" right="0" top="0.25" bottom="0" header="0.3" footer="0.3"/>
  <pageSetup paperSize="9"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sum</vt:lpstr>
      <vt:lpstr>G Floor</vt:lpstr>
      <vt:lpstr>First Floor</vt:lpstr>
      <vt:lpstr>Second Floor</vt:lpstr>
      <vt:lpstr>Third Floor</vt:lpstr>
      <vt:lpstr>'First Floor'!Print_Area</vt:lpstr>
      <vt:lpstr>'G Floor'!Print_Area</vt:lpstr>
      <vt:lpstr>'Second Floor'!Print_Area</vt:lpstr>
      <vt:lpstr>sum!Print_Area</vt:lpstr>
      <vt:lpstr>'Third Floor'!Print_Area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2023-09-05T05:43:07Z</dcterms:modified>
</cp:coreProperties>
</file>